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28905" yWindow="1635" windowWidth="23250" windowHeight="13170" activeTab="2"/>
  </bookViews>
  <sheets>
    <sheet name="TRANSFER" sheetId="6" r:id="rId1"/>
    <sheet name="SUMMARY" sheetId="1" r:id="rId2"/>
    <sheet name="TIỀN MẶT" sheetId="18" r:id="rId3"/>
    <sheet name="MOMO" sheetId="2" r:id="rId4"/>
    <sheet name="GRAB" sheetId="9" r:id="rId5"/>
    <sheet name="GRAB_PIVOT" sheetId="8" r:id="rId6"/>
    <sheet name="BE" sheetId="3" r:id="rId7"/>
    <sheet name="BE_DUONG" sheetId="4" r:id="rId8"/>
    <sheet name="BE_CA" sheetId="5" r:id="rId9"/>
    <sheet name="ZALO-PAY" sheetId="13" r:id="rId10"/>
    <sheet name="ZALO_PIVOT" sheetId="14" r:id="rId11"/>
    <sheet name="XANHSM" sheetId="19" r:id="rId12"/>
    <sheet name="XANH_PIVOT" sheetId="21" r:id="rId13"/>
    <sheet name="VN-PAY" sheetId="10" r:id="rId14"/>
    <sheet name="VNPAY_PIVOT" sheetId="12" r:id="rId15"/>
    <sheet name="SHOPEE" sheetId="16" r:id="rId16"/>
    <sheet name="SHOPEE_PIVOT" sheetId="17" r:id="rId17"/>
    <sheet name="lưu dữ liệu" sheetId="20" r:id="rId18"/>
  </sheets>
  <externalReferences>
    <externalReference r:id="rId19"/>
  </externalReferences>
  <definedNames>
    <definedName name="_xlnm._FilterDatabase" localSheetId="5" hidden="1">GRAB_PIVOT!$C$1:$C$1012</definedName>
    <definedName name="_xlnm._FilterDatabase" localSheetId="1" hidden="1">SUMMARY!$B$1:$B$1005</definedName>
    <definedName name="_xlnm._FilterDatabase" localSheetId="2" hidden="1">'TIỀN MẶT'!$D$1:$D$1006</definedName>
  </definedNames>
  <calcPr calcId="145621"/>
  <pivotCaches>
    <pivotCache cacheId="0" r:id="rId20"/>
    <pivotCache cacheId="1" r:id="rId21"/>
    <pivotCache cacheId="2" r:id="rId22"/>
    <pivotCache cacheId="3" r:id="rId23"/>
    <pivotCache cacheId="4" r:id="rId24"/>
    <pivotCache cacheId="5" r:id="rId25"/>
    <pivotCache cacheId="6" r:id="rId26"/>
  </pivotCaches>
</workbook>
</file>

<file path=xl/calcChain.xml><?xml version="1.0" encoding="utf-8"?>
<calcChain xmlns="http://schemas.openxmlformats.org/spreadsheetml/2006/main">
  <c r="D5" i="17" l="1"/>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l="1"/>
  <c r="D35" i="16" l="1"/>
  <c r="E33" i="8" l="1"/>
  <c r="D68" i="12" l="1"/>
  <c r="D68" i="10" s="1"/>
  <c r="I4" i="10" l="1"/>
  <c r="D45" i="12" l="1"/>
  <c r="D45" i="10" s="1"/>
  <c r="D6" i="12"/>
  <c r="D7" i="12"/>
  <c r="D8" i="12"/>
  <c r="D9" i="12"/>
  <c r="D10" i="12"/>
  <c r="D11" i="12"/>
  <c r="D11" i="10" s="1"/>
  <c r="D12" i="12"/>
  <c r="D12" i="10" s="1"/>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6" i="12"/>
  <c r="D46" i="10" s="1"/>
  <c r="D47" i="12"/>
  <c r="D47" i="10" s="1"/>
  <c r="D48" i="12"/>
  <c r="D48" i="10" s="1"/>
  <c r="D49" i="12"/>
  <c r="D49" i="10" s="1"/>
  <c r="D50" i="12"/>
  <c r="D50" i="10" s="1"/>
  <c r="D51" i="12"/>
  <c r="D51" i="10" s="1"/>
  <c r="D52" i="12"/>
  <c r="D52" i="10" s="1"/>
  <c r="D53" i="12"/>
  <c r="D53" i="10" s="1"/>
  <c r="D54" i="12"/>
  <c r="D54" i="10" s="1"/>
  <c r="D55" i="12"/>
  <c r="D55" i="10" s="1"/>
  <c r="D56" i="12"/>
  <c r="D56" i="10" s="1"/>
  <c r="D57" i="12"/>
  <c r="D58" i="12"/>
  <c r="D59" i="12"/>
  <c r="D60" i="12"/>
  <c r="D61" i="12"/>
  <c r="D61" i="10" s="1"/>
  <c r="D62" i="12"/>
  <c r="D63" i="12"/>
  <c r="D64" i="12"/>
  <c r="D65" i="12"/>
  <c r="D66" i="12"/>
  <c r="D67" i="12"/>
  <c r="D67" i="10" s="1"/>
  <c r="D5" i="12"/>
  <c r="F4" i="12" l="1"/>
  <c r="I4" i="13"/>
  <c r="F54" i="19"/>
  <c r="F55" i="19"/>
  <c r="F56" i="19"/>
  <c r="F15" i="19"/>
  <c r="F23" i="19"/>
  <c r="F14" i="19"/>
  <c r="F7" i="19"/>
  <c r="G50" i="19"/>
  <c r="G51" i="19"/>
  <c r="G52" i="19"/>
  <c r="G53" i="19"/>
  <c r="G54" i="19"/>
  <c r="G55" i="19"/>
  <c r="G56" i="19"/>
  <c r="G57" i="19"/>
  <c r="G58" i="19"/>
  <c r="G59" i="19"/>
  <c r="G60"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7" i="19"/>
  <c r="D6" i="21" l="1"/>
  <c r="D7" i="21"/>
  <c r="D8" i="21"/>
  <c r="D9" i="21"/>
  <c r="D10" i="21"/>
  <c r="D11" i="21"/>
  <c r="D12" i="21"/>
  <c r="D13" i="21"/>
  <c r="D14" i="21"/>
  <c r="D15" i="21"/>
  <c r="D16" i="21"/>
  <c r="D17" i="21"/>
  <c r="D18" i="21"/>
  <c r="D19" i="21"/>
  <c r="D20" i="21"/>
  <c r="D21" i="21"/>
  <c r="D22" i="21"/>
  <c r="D23" i="21"/>
  <c r="D24" i="21"/>
  <c r="D25" i="21"/>
  <c r="D26" i="21"/>
  <c r="D27" i="21"/>
  <c r="D28" i="21"/>
  <c r="D29" i="21"/>
  <c r="D30" i="21"/>
  <c r="D31" i="21"/>
  <c r="D32" i="21"/>
  <c r="D33" i="21"/>
  <c r="D34" i="21"/>
  <c r="D35" i="21"/>
  <c r="D36" i="21"/>
  <c r="D37" i="21"/>
  <c r="D38" i="21"/>
  <c r="D39" i="21"/>
  <c r="D40" i="21"/>
  <c r="D41" i="21"/>
  <c r="D42" i="21"/>
  <c r="D43" i="21"/>
  <c r="D44" i="21"/>
  <c r="D45" i="21"/>
  <c r="D46" i="21"/>
  <c r="D47" i="21"/>
  <c r="D48" i="21"/>
  <c r="D49" i="21"/>
  <c r="D50" i="21"/>
  <c r="D51" i="21"/>
  <c r="D52" i="21"/>
  <c r="D53" i="21"/>
  <c r="D54" i="21"/>
  <c r="D55" i="21"/>
  <c r="D56" i="21"/>
  <c r="D57" i="21"/>
  <c r="D58" i="21"/>
  <c r="D59" i="21"/>
  <c r="D60" i="21"/>
  <c r="D61" i="21"/>
  <c r="D62" i="21"/>
  <c r="D63" i="21"/>
  <c r="D64" i="21"/>
  <c r="D65" i="21"/>
  <c r="D66" i="21"/>
  <c r="D67" i="21"/>
  <c r="D68" i="21"/>
  <c r="D69" i="21"/>
  <c r="D5" i="21"/>
  <c r="D6" i="14" l="1"/>
  <c r="D7" i="14"/>
  <c r="D8" i="14"/>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5" i="14"/>
  <c r="E6" i="8" l="1"/>
  <c r="E7" i="8"/>
  <c r="E8" i="8"/>
  <c r="E9" i="8"/>
  <c r="E10" i="8"/>
  <c r="E11" i="8"/>
  <c r="E12" i="8"/>
  <c r="E13" i="8"/>
  <c r="E14" i="8"/>
  <c r="E15" i="8"/>
  <c r="E16" i="8"/>
  <c r="E17" i="8"/>
  <c r="E18" i="8"/>
  <c r="E19" i="8"/>
  <c r="E20" i="8"/>
  <c r="E21" i="8"/>
  <c r="E22" i="8"/>
  <c r="E23" i="8"/>
  <c r="E24" i="8"/>
  <c r="E25" i="8"/>
  <c r="E26" i="8"/>
  <c r="E27" i="8"/>
  <c r="E28" i="8"/>
  <c r="E29" i="8"/>
  <c r="E30" i="8"/>
  <c r="E31" i="8"/>
  <c r="E32"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5" i="8"/>
  <c r="E62" i="8" l="1"/>
  <c r="GJ68" i="1"/>
  <c r="GI68" i="1"/>
  <c r="G46" i="19"/>
  <c r="G47" i="19"/>
  <c r="G48" i="19"/>
  <c r="G49" i="19"/>
  <c r="G45" i="19"/>
  <c r="F46" i="19"/>
  <c r="F47" i="19"/>
  <c r="F48" i="19"/>
  <c r="F49" i="19"/>
  <c r="F45" i="19"/>
  <c r="E6" i="2" l="1"/>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5" i="2"/>
  <c r="BU6" i="1" l="1"/>
  <c r="BO6" i="1" s="1"/>
  <c r="BU7" i="1"/>
  <c r="BO7" i="1" s="1"/>
  <c r="BU8" i="1"/>
  <c r="BO8" i="1" s="1"/>
  <c r="BU9" i="1"/>
  <c r="BO9" i="1" s="1"/>
  <c r="BU10" i="1"/>
  <c r="BO10" i="1" s="1"/>
  <c r="BU11" i="1"/>
  <c r="BO11" i="1" s="1"/>
  <c r="BU12" i="1"/>
  <c r="BO12" i="1" s="1"/>
  <c r="BU13" i="1"/>
  <c r="BO13" i="1" s="1"/>
  <c r="BU14" i="1"/>
  <c r="BO14" i="1" s="1"/>
  <c r="BU15" i="1"/>
  <c r="BO15" i="1" s="1"/>
  <c r="BU16" i="1"/>
  <c r="BO16" i="1" s="1"/>
  <c r="BU17" i="1"/>
  <c r="BO17" i="1" s="1"/>
  <c r="BU18" i="1"/>
  <c r="BO18" i="1" s="1"/>
  <c r="BU19" i="1"/>
  <c r="BO19" i="1" s="1"/>
  <c r="BU20" i="1"/>
  <c r="BO20" i="1" s="1"/>
  <c r="BU21" i="1"/>
  <c r="BO21" i="1" s="1"/>
  <c r="BU22" i="1"/>
  <c r="BO22" i="1" s="1"/>
  <c r="BU23" i="1"/>
  <c r="BO23" i="1" s="1"/>
  <c r="BU24" i="1"/>
  <c r="BO24" i="1" s="1"/>
  <c r="BU25" i="1"/>
  <c r="BO25" i="1" s="1"/>
  <c r="BU26" i="1"/>
  <c r="BO26" i="1" s="1"/>
  <c r="BU27" i="1"/>
  <c r="BO27" i="1" s="1"/>
  <c r="BU28" i="1"/>
  <c r="BO28" i="1" s="1"/>
  <c r="BU29" i="1"/>
  <c r="BO29" i="1" s="1"/>
  <c r="BU30" i="1"/>
  <c r="BO30" i="1" s="1"/>
  <c r="BU31" i="1"/>
  <c r="BO31" i="1" s="1"/>
  <c r="BU32" i="1"/>
  <c r="BO32" i="1" s="1"/>
  <c r="BU33" i="1"/>
  <c r="BO33" i="1" s="1"/>
  <c r="BU34" i="1"/>
  <c r="BO34" i="1" s="1"/>
  <c r="BU35" i="1"/>
  <c r="BO35" i="1" s="1"/>
  <c r="BU36" i="1"/>
  <c r="BO36" i="1" s="1"/>
  <c r="BU37" i="1"/>
  <c r="BO37" i="1" s="1"/>
  <c r="BU38" i="1"/>
  <c r="BO38" i="1" s="1"/>
  <c r="BU39" i="1"/>
  <c r="BO39" i="1" s="1"/>
  <c r="BU40" i="1"/>
  <c r="BO40" i="1" s="1"/>
  <c r="BU41" i="1"/>
  <c r="BO41" i="1" s="1"/>
  <c r="BU42" i="1"/>
  <c r="BO42" i="1" s="1"/>
  <c r="BU43" i="1"/>
  <c r="BO43" i="1" s="1"/>
  <c r="BU44" i="1"/>
  <c r="BO44" i="1" s="1"/>
  <c r="BU45" i="1"/>
  <c r="BO45" i="1" s="1"/>
  <c r="BU46" i="1"/>
  <c r="BO46" i="1" s="1"/>
  <c r="BU47" i="1"/>
  <c r="BO47" i="1" s="1"/>
  <c r="BU48" i="1"/>
  <c r="BO48" i="1" s="1"/>
  <c r="BU49" i="1"/>
  <c r="BO49" i="1" s="1"/>
  <c r="BU50" i="1"/>
  <c r="BO50" i="1" s="1"/>
  <c r="BU51" i="1"/>
  <c r="BO51" i="1" s="1"/>
  <c r="BU52" i="1"/>
  <c r="BO52" i="1" s="1"/>
  <c r="BU53" i="1"/>
  <c r="BO53" i="1" s="1"/>
  <c r="BU54" i="1"/>
  <c r="BO54" i="1" s="1"/>
  <c r="BU55" i="1"/>
  <c r="BO55" i="1" s="1"/>
  <c r="BU56" i="1"/>
  <c r="BO56" i="1" s="1"/>
  <c r="BU57" i="1"/>
  <c r="BO57" i="1" s="1"/>
  <c r="BU58" i="1"/>
  <c r="BO58" i="1" s="1"/>
  <c r="BU59" i="1"/>
  <c r="BO59" i="1" s="1"/>
  <c r="BU60" i="1"/>
  <c r="BO60" i="1" s="1"/>
  <c r="BU61" i="1"/>
  <c r="BO61" i="1" s="1"/>
  <c r="BU62" i="1"/>
  <c r="BO62" i="1" s="1"/>
  <c r="BU63" i="1"/>
  <c r="BO63" i="1" s="1"/>
  <c r="BU64" i="1"/>
  <c r="BO64" i="1" s="1"/>
  <c r="BU65" i="1"/>
  <c r="BO65" i="1" s="1"/>
  <c r="BU66" i="1"/>
  <c r="BO66" i="1" s="1"/>
  <c r="BU67" i="1"/>
  <c r="BO67" i="1" s="1"/>
  <c r="BU5" i="1"/>
  <c r="BP5" i="1" l="1"/>
  <c r="BO5" i="1"/>
  <c r="BP65" i="1"/>
  <c r="BP61" i="1"/>
  <c r="BP57" i="1"/>
  <c r="BP64" i="1"/>
  <c r="BP60" i="1"/>
  <c r="BP54" i="1"/>
  <c r="BP53" i="1"/>
  <c r="BP45" i="1"/>
  <c r="BP41" i="1"/>
  <c r="BP37" i="1"/>
  <c r="BP33" i="1"/>
  <c r="BP29" i="1"/>
  <c r="BP25" i="1"/>
  <c r="BP21" i="1"/>
  <c r="BP17" i="1"/>
  <c r="BP13" i="1"/>
  <c r="BP9" i="1"/>
  <c r="BP63" i="1"/>
  <c r="BP59" i="1"/>
  <c r="BP50" i="1"/>
  <c r="BP49" i="1"/>
  <c r="BP56" i="1"/>
  <c r="BP52" i="1"/>
  <c r="BP48" i="1"/>
  <c r="BP44" i="1"/>
  <c r="BP40" i="1"/>
  <c r="BP36" i="1"/>
  <c r="BP32" i="1"/>
  <c r="BP28" i="1"/>
  <c r="BP24" i="1"/>
  <c r="BP20" i="1"/>
  <c r="BP16" i="1"/>
  <c r="BP12" i="1"/>
  <c r="BP8" i="1"/>
  <c r="BP55" i="1"/>
  <c r="BP51" i="1"/>
  <c r="BP47" i="1"/>
  <c r="BP43" i="1"/>
  <c r="BP39" i="1"/>
  <c r="BP35" i="1"/>
  <c r="BP31" i="1"/>
  <c r="BP27" i="1"/>
  <c r="BP23" i="1"/>
  <c r="BP19" i="1"/>
  <c r="BP15" i="1"/>
  <c r="BP11" i="1"/>
  <c r="BP7" i="1"/>
  <c r="BP67" i="1"/>
  <c r="BP58" i="1"/>
  <c r="BP46" i="1"/>
  <c r="BP42" i="1"/>
  <c r="BP38" i="1"/>
  <c r="BP34" i="1"/>
  <c r="BP30" i="1"/>
  <c r="BP26" i="1"/>
  <c r="BP22" i="1"/>
  <c r="BP18" i="1"/>
  <c r="BP14" i="1"/>
  <c r="BP10" i="1"/>
  <c r="BP6" i="1"/>
  <c r="BP66" i="1"/>
  <c r="BP62" i="1"/>
  <c r="D7" i="19" l="1"/>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 i="19"/>
  <c r="E67" i="21"/>
  <c r="E66" i="21"/>
  <c r="E65" i="21"/>
  <c r="E64" i="21"/>
  <c r="E63" i="21"/>
  <c r="E62" i="21"/>
  <c r="E61" i="21"/>
  <c r="E60" i="21"/>
  <c r="E59" i="21"/>
  <c r="E58" i="21"/>
  <c r="E57" i="21"/>
  <c r="E56" i="21"/>
  <c r="E55" i="21"/>
  <c r="E54" i="21"/>
  <c r="E53" i="21"/>
  <c r="E52" i="21"/>
  <c r="E51" i="21"/>
  <c r="E50" i="21"/>
  <c r="E49" i="21"/>
  <c r="E48" i="21"/>
  <c r="E47" i="21"/>
  <c r="E46" i="21"/>
  <c r="E45" i="21"/>
  <c r="E44" i="21"/>
  <c r="E43" i="21"/>
  <c r="E42" i="21"/>
  <c r="E41" i="21"/>
  <c r="E40" i="21"/>
  <c r="E39" i="21"/>
  <c r="E38" i="21"/>
  <c r="E37" i="21"/>
  <c r="E36" i="21"/>
  <c r="E35" i="21"/>
  <c r="E34" i="21"/>
  <c r="E33" i="21"/>
  <c r="E32" i="21"/>
  <c r="E31" i="21"/>
  <c r="E30" i="21"/>
  <c r="E29" i="21"/>
  <c r="E28" i="21"/>
  <c r="E27" i="21"/>
  <c r="E26" i="21"/>
  <c r="E25" i="21"/>
  <c r="E24" i="21"/>
  <c r="E23" i="21"/>
  <c r="E22" i="21"/>
  <c r="E21" i="21"/>
  <c r="E20" i="21"/>
  <c r="E19" i="21"/>
  <c r="E18" i="21"/>
  <c r="E17" i="21"/>
  <c r="E16" i="21"/>
  <c r="E15" i="21"/>
  <c r="E14" i="21"/>
  <c r="E13" i="21"/>
  <c r="E12" i="21"/>
  <c r="E11" i="21"/>
  <c r="E10" i="21"/>
  <c r="E9" i="21"/>
  <c r="E8" i="21"/>
  <c r="E7" i="21"/>
  <c r="E6" i="21"/>
  <c r="E5" i="21"/>
  <c r="A6" i="21"/>
  <c r="A7" i="21" s="1"/>
  <c r="A8" i="21" s="1"/>
  <c r="A9" i="21" s="1"/>
  <c r="A10" i="21" s="1"/>
  <c r="A11" i="21" s="1"/>
  <c r="A12" i="21" s="1"/>
  <c r="A13" i="21" s="1"/>
  <c r="A14" i="21" s="1"/>
  <c r="A15" i="21" s="1"/>
  <c r="A16" i="21" s="1"/>
  <c r="A17" i="21" s="1"/>
  <c r="A18" i="21" s="1"/>
  <c r="A19" i="21" s="1"/>
  <c r="A20" i="21" s="1"/>
  <c r="A21" i="21" s="1"/>
  <c r="A22" i="21" s="1"/>
  <c r="A23" i="21" s="1"/>
  <c r="A24" i="21" s="1"/>
  <c r="A25" i="21" s="1"/>
  <c r="A26" i="21" s="1"/>
  <c r="A27" i="21" s="1"/>
  <c r="A28" i="21" s="1"/>
  <c r="A29" i="21" s="1"/>
  <c r="A30" i="21" s="1"/>
  <c r="A31" i="21" s="1"/>
  <c r="A32" i="21" s="1"/>
  <c r="A33" i="21" s="1"/>
  <c r="A34" i="21" s="1"/>
  <c r="A35" i="21" s="1"/>
  <c r="A36" i="21" s="1"/>
  <c r="A37" i="21" s="1"/>
  <c r="A38" i="21" s="1"/>
  <c r="A39" i="21" s="1"/>
  <c r="A40" i="21" s="1"/>
  <c r="A41" i="21" s="1"/>
  <c r="A42" i="21" s="1"/>
  <c r="A43" i="21" s="1"/>
  <c r="A44" i="21" s="1"/>
  <c r="A45" i="21" s="1"/>
  <c r="A46" i="21" s="1"/>
  <c r="A47" i="21" s="1"/>
  <c r="A48" i="21" s="1"/>
  <c r="A49" i="21" s="1"/>
  <c r="A50" i="21" s="1"/>
  <c r="A51" i="21" s="1"/>
  <c r="A52" i="21" s="1"/>
  <c r="A53" i="21" s="1"/>
  <c r="A54" i="21" s="1"/>
  <c r="A55" i="21" s="1"/>
  <c r="A56" i="21" s="1"/>
  <c r="A57" i="21" s="1"/>
  <c r="A58" i="21" s="1"/>
  <c r="A59" i="21" s="1"/>
  <c r="A60" i="21" s="1"/>
  <c r="A61" i="21" s="1"/>
  <c r="A62" i="21" s="1"/>
  <c r="A63" i="21" s="1"/>
  <c r="A64" i="21" s="1"/>
  <c r="A65" i="21" s="1"/>
  <c r="A66" i="21" s="1"/>
  <c r="A67" i="21" s="1"/>
  <c r="F3" i="21" l="1"/>
  <c r="D5" i="19"/>
  <c r="F2" i="19"/>
  <c r="EE6" i="1" l="1"/>
  <c r="EE8" i="1"/>
  <c r="EE13" i="1"/>
  <c r="EE22" i="1"/>
  <c r="EE25" i="1"/>
  <c r="EE27" i="1"/>
  <c r="EE28" i="1"/>
  <c r="EE29" i="1"/>
  <c r="EE30" i="1"/>
  <c r="EE31" i="1"/>
  <c r="EE32" i="1"/>
  <c r="EE33" i="1"/>
  <c r="EE34" i="1"/>
  <c r="EE35" i="1"/>
  <c r="EE36" i="1"/>
  <c r="EE37" i="1"/>
  <c r="EE38" i="1"/>
  <c r="EE39" i="1"/>
  <c r="EE40" i="1"/>
  <c r="EE41" i="1"/>
  <c r="EE42" i="1"/>
  <c r="EE43" i="1"/>
  <c r="EE44" i="1"/>
  <c r="EE50" i="1"/>
  <c r="EE51" i="1"/>
  <c r="EE52" i="1"/>
  <c r="EE53" i="1"/>
  <c r="EE54" i="1"/>
  <c r="EE55" i="1"/>
  <c r="EE56" i="1"/>
  <c r="EE57" i="1"/>
  <c r="EE58" i="1"/>
  <c r="EE59" i="1"/>
  <c r="EE60" i="1"/>
  <c r="EE61" i="1"/>
  <c r="EE62" i="1"/>
  <c r="EE63" i="1"/>
  <c r="EE64" i="1"/>
  <c r="EE65" i="1"/>
  <c r="EE66" i="1"/>
  <c r="EE67" i="1"/>
  <c r="GO6" i="1"/>
  <c r="GO8" i="1"/>
  <c r="GO9" i="1"/>
  <c r="GO10" i="1"/>
  <c r="GO11" i="1"/>
  <c r="GO12" i="1"/>
  <c r="GO13" i="1"/>
  <c r="GO14" i="1"/>
  <c r="GO15" i="1"/>
  <c r="GO16" i="1"/>
  <c r="GO17" i="1"/>
  <c r="GO18" i="1"/>
  <c r="GO19" i="1"/>
  <c r="GO20" i="1"/>
  <c r="GO21" i="1"/>
  <c r="GO22" i="1"/>
  <c r="GO23" i="1"/>
  <c r="GO24" i="1"/>
  <c r="GO25" i="1"/>
  <c r="GO26" i="1"/>
  <c r="GO27" i="1"/>
  <c r="GO28" i="1"/>
  <c r="GO29" i="1"/>
  <c r="GO30" i="1"/>
  <c r="GO31" i="1"/>
  <c r="GO32" i="1"/>
  <c r="GO33" i="1"/>
  <c r="GO34" i="1"/>
  <c r="GO35" i="1"/>
  <c r="GO36" i="1"/>
  <c r="GO37" i="1"/>
  <c r="GO38" i="1"/>
  <c r="GO39" i="1"/>
  <c r="GO40" i="1"/>
  <c r="GO41" i="1"/>
  <c r="GO42" i="1"/>
  <c r="GO43" i="1"/>
  <c r="GO44" i="1"/>
  <c r="GO50" i="1"/>
  <c r="GO51" i="1"/>
  <c r="GO52" i="1"/>
  <c r="GO53" i="1"/>
  <c r="GO54" i="1"/>
  <c r="GO55" i="1"/>
  <c r="GO56" i="1"/>
  <c r="GO57" i="1"/>
  <c r="GO58" i="1"/>
  <c r="GO59" i="1"/>
  <c r="GO60" i="1"/>
  <c r="GO61" i="1"/>
  <c r="GO62" i="1"/>
  <c r="GO63" i="1"/>
  <c r="GO64" i="1"/>
  <c r="GO65" i="1"/>
  <c r="GO66" i="1"/>
  <c r="GO67" i="1"/>
  <c r="GO5" i="1"/>
  <c r="HT6" i="1"/>
  <c r="HT7" i="1"/>
  <c r="HT8" i="1"/>
  <c r="HT9" i="1"/>
  <c r="HT10" i="1"/>
  <c r="HT11" i="1"/>
  <c r="HT12" i="1"/>
  <c r="HT13" i="1"/>
  <c r="HT14" i="1"/>
  <c r="HT15" i="1"/>
  <c r="HT16" i="1"/>
  <c r="HT17" i="1"/>
  <c r="HT18" i="1"/>
  <c r="HT19" i="1"/>
  <c r="HT20" i="1"/>
  <c r="HT21" i="1"/>
  <c r="HT22" i="1"/>
  <c r="HT23" i="1"/>
  <c r="HT24" i="1"/>
  <c r="HT25" i="1"/>
  <c r="HT26" i="1"/>
  <c r="HT27" i="1"/>
  <c r="HT28" i="1"/>
  <c r="HT29" i="1"/>
  <c r="HT30" i="1"/>
  <c r="HT31" i="1"/>
  <c r="HT32" i="1"/>
  <c r="HT33" i="1"/>
  <c r="HT34" i="1"/>
  <c r="HT35" i="1"/>
  <c r="HT36" i="1"/>
  <c r="HT37" i="1"/>
  <c r="HT38" i="1"/>
  <c r="HT39" i="1"/>
  <c r="HT40" i="1"/>
  <c r="HT41" i="1"/>
  <c r="HT42" i="1"/>
  <c r="HT43" i="1"/>
  <c r="HT44" i="1"/>
  <c r="HT45" i="1"/>
  <c r="HT46" i="1"/>
  <c r="HT47" i="1"/>
  <c r="HT48" i="1"/>
  <c r="HT49" i="1"/>
  <c r="HT50" i="1"/>
  <c r="HT51" i="1"/>
  <c r="HT52" i="1"/>
  <c r="HT53" i="1"/>
  <c r="HT54" i="1"/>
  <c r="HT55" i="1"/>
  <c r="HT56" i="1"/>
  <c r="HT57" i="1"/>
  <c r="HT58" i="1"/>
  <c r="HT59" i="1"/>
  <c r="HT60" i="1"/>
  <c r="HT61" i="1"/>
  <c r="HT62" i="1"/>
  <c r="HT63" i="1"/>
  <c r="HT64" i="1"/>
  <c r="HT65" i="1"/>
  <c r="HT66" i="1"/>
  <c r="HT67" i="1"/>
  <c r="HT5" i="1"/>
  <c r="IY6" i="1"/>
  <c r="IY7" i="1"/>
  <c r="IY8" i="1"/>
  <c r="IY9" i="1"/>
  <c r="IY10" i="1"/>
  <c r="IY11" i="1"/>
  <c r="IY12" i="1"/>
  <c r="IY13" i="1"/>
  <c r="IY14" i="1"/>
  <c r="IY15" i="1"/>
  <c r="IY16" i="1"/>
  <c r="IY17" i="1"/>
  <c r="IY18" i="1"/>
  <c r="IY19" i="1"/>
  <c r="IY20" i="1"/>
  <c r="IY21" i="1"/>
  <c r="IY22" i="1"/>
  <c r="IY23" i="1"/>
  <c r="IY24" i="1"/>
  <c r="IY25" i="1"/>
  <c r="IY26" i="1"/>
  <c r="IY27" i="1"/>
  <c r="IY28" i="1"/>
  <c r="IY29" i="1"/>
  <c r="IY30" i="1"/>
  <c r="IY31" i="1"/>
  <c r="IY32" i="1"/>
  <c r="IY33" i="1"/>
  <c r="IY34" i="1"/>
  <c r="IY35" i="1"/>
  <c r="IY36" i="1"/>
  <c r="IY37" i="1"/>
  <c r="IY38" i="1"/>
  <c r="IY39" i="1"/>
  <c r="IY40" i="1"/>
  <c r="IY41" i="1"/>
  <c r="IY42" i="1"/>
  <c r="IY43" i="1"/>
  <c r="IY44" i="1"/>
  <c r="IY45" i="1"/>
  <c r="IY46" i="1"/>
  <c r="IY47" i="1"/>
  <c r="IY48" i="1"/>
  <c r="IY49" i="1"/>
  <c r="IY50" i="1"/>
  <c r="IY51" i="1"/>
  <c r="IY52" i="1"/>
  <c r="IY53" i="1"/>
  <c r="IY54" i="1"/>
  <c r="IY55" i="1"/>
  <c r="IY56" i="1"/>
  <c r="IY57" i="1"/>
  <c r="IY58" i="1"/>
  <c r="IY59" i="1"/>
  <c r="IY60" i="1"/>
  <c r="IY61" i="1"/>
  <c r="IY62" i="1"/>
  <c r="IY63" i="1"/>
  <c r="IY64" i="1"/>
  <c r="IY65" i="1"/>
  <c r="IY66" i="1"/>
  <c r="IY67" i="1"/>
  <c r="IY5" i="1"/>
  <c r="KD67" i="1"/>
  <c r="LI6" i="1"/>
  <c r="LJ6" i="1" s="1"/>
  <c r="LI13" i="1"/>
  <c r="LJ13" i="1" s="1"/>
  <c r="LI22" i="1"/>
  <c r="LJ22" i="1" s="1"/>
  <c r="LI24" i="1"/>
  <c r="LJ24" i="1" s="1"/>
  <c r="LI25" i="1"/>
  <c r="LJ25" i="1" s="1"/>
  <c r="LI27" i="1"/>
  <c r="LJ27" i="1" s="1"/>
  <c r="LI28" i="1"/>
  <c r="LJ28" i="1" s="1"/>
  <c r="LI29" i="1"/>
  <c r="LJ29" i="1" s="1"/>
  <c r="LI31" i="1"/>
  <c r="LJ31" i="1" s="1"/>
  <c r="LI38" i="1"/>
  <c r="LJ38" i="1" s="1"/>
  <c r="LI39" i="1"/>
  <c r="LJ39" i="1" s="1"/>
  <c r="LI53" i="1"/>
  <c r="LJ53" i="1" s="1"/>
  <c r="GJ59" i="1" l="1"/>
  <c r="GI59" i="1"/>
  <c r="GJ66" i="1"/>
  <c r="GI66" i="1"/>
  <c r="GJ62" i="1"/>
  <c r="GI62" i="1"/>
  <c r="GJ58" i="1"/>
  <c r="GI58" i="1"/>
  <c r="GJ54" i="1"/>
  <c r="GI54" i="1"/>
  <c r="GJ50" i="1"/>
  <c r="GI50" i="1"/>
  <c r="GJ41" i="1"/>
  <c r="GI41" i="1"/>
  <c r="GJ37" i="1"/>
  <c r="GI37" i="1"/>
  <c r="GJ33" i="1"/>
  <c r="GI33" i="1"/>
  <c r="GJ29" i="1"/>
  <c r="GI29" i="1"/>
  <c r="GJ25" i="1"/>
  <c r="GI25" i="1"/>
  <c r="GJ21" i="1"/>
  <c r="GI21" i="1"/>
  <c r="GJ17" i="1"/>
  <c r="GI17" i="1"/>
  <c r="GJ13" i="1"/>
  <c r="GI13" i="1"/>
  <c r="GJ9" i="1"/>
  <c r="GI9" i="1"/>
  <c r="GJ63" i="1"/>
  <c r="GI63" i="1"/>
  <c r="GJ65" i="1"/>
  <c r="GI65" i="1"/>
  <c r="GJ57" i="1"/>
  <c r="GI57" i="1"/>
  <c r="GJ53" i="1"/>
  <c r="GI53" i="1"/>
  <c r="GJ44" i="1"/>
  <c r="GI44" i="1"/>
  <c r="GI40" i="1"/>
  <c r="GJ40" i="1"/>
  <c r="GJ36" i="1"/>
  <c r="GI36" i="1"/>
  <c r="GI32" i="1"/>
  <c r="GJ32" i="1"/>
  <c r="GJ28" i="1"/>
  <c r="GI28" i="1"/>
  <c r="GI24" i="1"/>
  <c r="GJ24" i="1"/>
  <c r="GJ20" i="1"/>
  <c r="GI20" i="1"/>
  <c r="GJ16" i="1"/>
  <c r="GI16" i="1"/>
  <c r="GI12" i="1"/>
  <c r="GJ12" i="1"/>
  <c r="GI8" i="1"/>
  <c r="GJ8" i="1"/>
  <c r="GJ55" i="1"/>
  <c r="GI55" i="1"/>
  <c r="GJ61" i="1"/>
  <c r="GI61" i="1"/>
  <c r="GJ5" i="1"/>
  <c r="GI5" i="1"/>
  <c r="GJ64" i="1"/>
  <c r="GI64" i="1"/>
  <c r="GI60" i="1"/>
  <c r="GJ60" i="1"/>
  <c r="GI56" i="1"/>
  <c r="GJ56" i="1"/>
  <c r="GI52" i="1"/>
  <c r="GJ52" i="1"/>
  <c r="GJ43" i="1"/>
  <c r="GI43" i="1"/>
  <c r="GJ39" i="1"/>
  <c r="GI39" i="1"/>
  <c r="GJ35" i="1"/>
  <c r="GI35" i="1"/>
  <c r="GJ31" i="1"/>
  <c r="GI31" i="1"/>
  <c r="GJ27" i="1"/>
  <c r="GI27" i="1"/>
  <c r="GJ23" i="1"/>
  <c r="GI23" i="1"/>
  <c r="GJ19" i="1"/>
  <c r="GI19" i="1"/>
  <c r="GJ15" i="1"/>
  <c r="GI15" i="1"/>
  <c r="GJ11" i="1"/>
  <c r="GI11" i="1"/>
  <c r="GJ6" i="1"/>
  <c r="GI6" i="1"/>
  <c r="GJ67" i="1"/>
  <c r="GI67" i="1"/>
  <c r="GJ51" i="1"/>
  <c r="GI51" i="1"/>
  <c r="GJ42" i="1"/>
  <c r="GI42" i="1"/>
  <c r="GJ38" i="1"/>
  <c r="GI38" i="1"/>
  <c r="GJ34" i="1"/>
  <c r="GI34" i="1"/>
  <c r="GJ30" i="1"/>
  <c r="GI30" i="1"/>
  <c r="GJ26" i="1"/>
  <c r="GI26" i="1"/>
  <c r="GJ22" i="1"/>
  <c r="GI22" i="1"/>
  <c r="GJ18" i="1"/>
  <c r="GI18" i="1"/>
  <c r="GJ14" i="1"/>
  <c r="GI14" i="1"/>
  <c r="GJ10" i="1"/>
  <c r="GI10" i="1"/>
  <c r="J26" i="3"/>
  <c r="GO46" i="1" l="1"/>
  <c r="GO47" i="1"/>
  <c r="GO48" i="1"/>
  <c r="GO49" i="1"/>
  <c r="GO45" i="1"/>
  <c r="GI49" i="1" l="1"/>
  <c r="GJ49" i="1"/>
  <c r="GI48" i="1"/>
  <c r="GJ48" i="1"/>
  <c r="GJ45" i="1"/>
  <c r="GI45" i="1"/>
  <c r="GJ47" i="1"/>
  <c r="GI47" i="1"/>
  <c r="GI46" i="1"/>
  <c r="GJ46" i="1"/>
  <c r="GO7" i="1"/>
  <c r="GJ7" i="1" l="1"/>
  <c r="GI7" i="1"/>
  <c r="HO68" i="1"/>
  <c r="HN68" i="1"/>
  <c r="LI35" i="1" l="1"/>
  <c r="IT68" i="1" l="1"/>
  <c r="IS68" i="1"/>
  <c r="D7" i="10" l="1"/>
  <c r="D19" i="10"/>
  <c r="KD19" i="1" s="1"/>
  <c r="D66" i="10"/>
  <c r="KD66" i="1" s="1"/>
  <c r="F4" i="14"/>
  <c r="KD7" i="1" l="1"/>
  <c r="D15" i="10"/>
  <c r="KD15" i="1" s="1"/>
  <c r="D38" i="10"/>
  <c r="KD38" i="1" s="1"/>
  <c r="K7" i="3" l="1"/>
  <c r="K5" i="3"/>
  <c r="K18" i="3" s="1"/>
  <c r="J21" i="3"/>
  <c r="J20" i="3"/>
  <c r="J17" i="3"/>
  <c r="J18" i="3"/>
  <c r="J16" i="3"/>
  <c r="J9" i="3"/>
  <c r="J10" i="3"/>
  <c r="J11" i="3"/>
  <c r="J12" i="3"/>
  <c r="J8" i="3"/>
  <c r="J5" i="3"/>
  <c r="J46" i="3"/>
  <c r="J47" i="3"/>
  <c r="J48" i="3"/>
  <c r="J49" i="3"/>
  <c r="J45" i="3"/>
  <c r="J23" i="3"/>
  <c r="J19" i="3"/>
  <c r="J15" i="3"/>
  <c r="J14" i="3"/>
  <c r="J7" i="3"/>
  <c r="K48" i="3" l="1"/>
  <c r="K26" i="3"/>
  <c r="K8" i="3"/>
  <c r="K12" i="3"/>
  <c r="K16" i="3"/>
  <c r="K20" i="3"/>
  <c r="K9" i="3"/>
  <c r="K21" i="3"/>
  <c r="K10" i="3"/>
  <c r="K17" i="3"/>
  <c r="K11" i="3"/>
  <c r="K45" i="3"/>
  <c r="K49" i="3"/>
  <c r="K46" i="3"/>
  <c r="K14" i="3"/>
  <c r="K23" i="3"/>
  <c r="K47" i="3"/>
  <c r="K15" i="3"/>
  <c r="K19" i="3"/>
  <c r="D66" i="13"/>
  <c r="FJ66" i="1" s="1"/>
  <c r="F6" i="4"/>
  <c r="F7" i="4"/>
  <c r="F8" i="4"/>
  <c r="F9" i="4"/>
  <c r="F10" i="4"/>
  <c r="F11" i="4"/>
  <c r="F12" i="4"/>
  <c r="F13" i="4"/>
  <c r="F14" i="4"/>
  <c r="F15" i="4"/>
  <c r="F16" i="4"/>
  <c r="F17" i="4"/>
  <c r="F18" i="4"/>
  <c r="F19" i="4"/>
  <c r="F20" i="4"/>
  <c r="F21" i="4"/>
  <c r="F22" i="4"/>
  <c r="F23" i="4"/>
  <c r="F24" i="4"/>
  <c r="F25" i="4"/>
  <c r="F26" i="4"/>
  <c r="F26" i="3" s="1"/>
  <c r="EE26" i="1" s="1"/>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5" i="4"/>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5" i="5"/>
  <c r="D5" i="13" l="1"/>
  <c r="FJ5" i="1" s="1"/>
  <c r="S67" i="20"/>
  <c r="R67" i="20"/>
  <c r="S66" i="20"/>
  <c r="R66" i="20"/>
  <c r="S65" i="20"/>
  <c r="R65" i="20"/>
  <c r="S64" i="20"/>
  <c r="R64" i="20"/>
  <c r="S63" i="20"/>
  <c r="R63" i="20"/>
  <c r="S62" i="20"/>
  <c r="R62" i="20"/>
  <c r="S61" i="20"/>
  <c r="R61" i="20"/>
  <c r="S60" i="20"/>
  <c r="R60" i="20"/>
  <c r="S59" i="20"/>
  <c r="R59" i="20"/>
  <c r="S58" i="20"/>
  <c r="R58" i="20"/>
  <c r="S57" i="20"/>
  <c r="R57" i="20"/>
  <c r="S56" i="20"/>
  <c r="R56" i="20"/>
  <c r="S55" i="20"/>
  <c r="R55" i="20"/>
  <c r="S54" i="20"/>
  <c r="R54" i="20"/>
  <c r="S53" i="20"/>
  <c r="R53" i="20"/>
  <c r="S52" i="20"/>
  <c r="R52" i="20"/>
  <c r="S51" i="20"/>
  <c r="R51" i="20"/>
  <c r="S50" i="20"/>
  <c r="R50" i="20"/>
  <c r="S49" i="20"/>
  <c r="R49" i="20"/>
  <c r="S48" i="20"/>
  <c r="R48" i="20"/>
  <c r="S47" i="20"/>
  <c r="R47" i="20"/>
  <c r="S46" i="20"/>
  <c r="R46" i="20"/>
  <c r="S45" i="20"/>
  <c r="R45" i="20"/>
  <c r="S44" i="20"/>
  <c r="R44" i="20"/>
  <c r="S43" i="20"/>
  <c r="R43" i="20"/>
  <c r="S42" i="20"/>
  <c r="R42" i="20"/>
  <c r="S41" i="20"/>
  <c r="R41" i="20"/>
  <c r="S40" i="20"/>
  <c r="R40" i="20"/>
  <c r="S39" i="20"/>
  <c r="R39" i="20"/>
  <c r="S38" i="20"/>
  <c r="R38" i="20"/>
  <c r="S37" i="20"/>
  <c r="R37" i="20"/>
  <c r="S36" i="20"/>
  <c r="R36" i="20"/>
  <c r="S35" i="20"/>
  <c r="R35" i="20"/>
  <c r="S34" i="20"/>
  <c r="R34" i="20"/>
  <c r="S33" i="20"/>
  <c r="R33" i="20"/>
  <c r="S32" i="20"/>
  <c r="R32" i="20"/>
  <c r="S31" i="20"/>
  <c r="R31" i="20"/>
  <c r="S30" i="20"/>
  <c r="R30" i="20"/>
  <c r="S29" i="20"/>
  <c r="R29" i="20"/>
  <c r="S28" i="20"/>
  <c r="R28" i="20"/>
  <c r="S27" i="20"/>
  <c r="R27" i="20"/>
  <c r="S26" i="20"/>
  <c r="R26" i="20"/>
  <c r="S25" i="20"/>
  <c r="R25" i="20"/>
  <c r="S24" i="20"/>
  <c r="R24" i="20"/>
  <c r="S23" i="20"/>
  <c r="R23" i="20"/>
  <c r="S22" i="20"/>
  <c r="R22" i="20"/>
  <c r="S21" i="20"/>
  <c r="R21" i="20"/>
  <c r="S20" i="20"/>
  <c r="R20" i="20"/>
  <c r="S19" i="20"/>
  <c r="R19" i="20"/>
  <c r="S18" i="20"/>
  <c r="R18" i="20"/>
  <c r="S17" i="20"/>
  <c r="R17" i="20"/>
  <c r="S16" i="20"/>
  <c r="R16" i="20"/>
  <c r="S15" i="20"/>
  <c r="R15" i="20"/>
  <c r="S14" i="20"/>
  <c r="R14" i="20"/>
  <c r="S13" i="20"/>
  <c r="R13" i="20"/>
  <c r="S12" i="20"/>
  <c r="R12" i="20"/>
  <c r="S11" i="20"/>
  <c r="R11" i="20"/>
  <c r="S10" i="20"/>
  <c r="R10" i="20"/>
  <c r="S9" i="20"/>
  <c r="R9" i="20"/>
  <c r="S8" i="20"/>
  <c r="R8" i="20"/>
  <c r="S7" i="20"/>
  <c r="R7" i="20"/>
  <c r="M7" i="20"/>
  <c r="M8" i="20" s="1"/>
  <c r="M9" i="20" s="1"/>
  <c r="M10" i="20" s="1"/>
  <c r="M11" i="20" s="1"/>
  <c r="M12" i="20" s="1"/>
  <c r="M13" i="20" s="1"/>
  <c r="M14" i="20" s="1"/>
  <c r="M15" i="20" s="1"/>
  <c r="M16" i="20" s="1"/>
  <c r="M17" i="20" s="1"/>
  <c r="M18" i="20" s="1"/>
  <c r="M19" i="20" s="1"/>
  <c r="M20" i="20" s="1"/>
  <c r="M21" i="20" s="1"/>
  <c r="M22" i="20" s="1"/>
  <c r="M23" i="20" s="1"/>
  <c r="M24" i="20" s="1"/>
  <c r="M25" i="20" s="1"/>
  <c r="M26" i="20" s="1"/>
  <c r="M27" i="20" s="1"/>
  <c r="M28" i="20" s="1"/>
  <c r="M29" i="20" s="1"/>
  <c r="M30" i="20" s="1"/>
  <c r="M31" i="20" s="1"/>
  <c r="M32" i="20" s="1"/>
  <c r="M33" i="20" s="1"/>
  <c r="M34" i="20" s="1"/>
  <c r="M35" i="20" s="1"/>
  <c r="M36" i="20" s="1"/>
  <c r="M37" i="20" s="1"/>
  <c r="M38" i="20" s="1"/>
  <c r="M39" i="20" s="1"/>
  <c r="M40" i="20" s="1"/>
  <c r="M41" i="20" s="1"/>
  <c r="M42" i="20" s="1"/>
  <c r="M43" i="20" s="1"/>
  <c r="M44" i="20" s="1"/>
  <c r="M45" i="20" s="1"/>
  <c r="M46" i="20" s="1"/>
  <c r="M47" i="20" s="1"/>
  <c r="M48" i="20" s="1"/>
  <c r="M49" i="20" s="1"/>
  <c r="M50" i="20" s="1"/>
  <c r="M51" i="20" s="1"/>
  <c r="M52" i="20" s="1"/>
  <c r="M53" i="20" s="1"/>
  <c r="M54" i="20" s="1"/>
  <c r="M55" i="20" s="1"/>
  <c r="M56" i="20" s="1"/>
  <c r="M57" i="20" s="1"/>
  <c r="M58" i="20" s="1"/>
  <c r="M59" i="20" s="1"/>
  <c r="M60" i="20" s="1"/>
  <c r="M61" i="20" s="1"/>
  <c r="M62" i="20" s="1"/>
  <c r="M63" i="20" s="1"/>
  <c r="M64" i="20" s="1"/>
  <c r="M65" i="20" s="1"/>
  <c r="M66" i="20" s="1"/>
  <c r="M67" i="20" s="1"/>
  <c r="S6" i="20"/>
  <c r="R6" i="20"/>
  <c r="M6" i="20"/>
  <c r="S5" i="20"/>
  <c r="R5" i="20"/>
  <c r="D12" i="13" l="1"/>
  <c r="FJ12" i="1" s="1"/>
  <c r="D13" i="13"/>
  <c r="FJ13" i="1" s="1"/>
  <c r="D14" i="13"/>
  <c r="FJ14" i="1" s="1"/>
  <c r="D15" i="13"/>
  <c r="FJ15" i="1" s="1"/>
  <c r="D16" i="13"/>
  <c r="FJ16" i="1" s="1"/>
  <c r="D17" i="13"/>
  <c r="FJ17" i="1" s="1"/>
  <c r="D18" i="13"/>
  <c r="FJ18" i="1" s="1"/>
  <c r="D19" i="13"/>
  <c r="FJ19" i="1" s="1"/>
  <c r="D20" i="13"/>
  <c r="FJ20" i="1" s="1"/>
  <c r="D21" i="13"/>
  <c r="FJ21" i="1" s="1"/>
  <c r="D22" i="13"/>
  <c r="FJ22" i="1" s="1"/>
  <c r="D23" i="13"/>
  <c r="FJ23" i="1" s="1"/>
  <c r="D24" i="13"/>
  <c r="FJ24" i="1" s="1"/>
  <c r="D25" i="13"/>
  <c r="FJ25" i="1" s="1"/>
  <c r="D26" i="13"/>
  <c r="FJ26" i="1" s="1"/>
  <c r="D27" i="13"/>
  <c r="FJ27" i="1" s="1"/>
  <c r="D28" i="13"/>
  <c r="FJ28" i="1" s="1"/>
  <c r="D29" i="13"/>
  <c r="FJ29" i="1" s="1"/>
  <c r="D30" i="13"/>
  <c r="FJ30" i="1" s="1"/>
  <c r="D31" i="13"/>
  <c r="FJ31" i="1" s="1"/>
  <c r="D32" i="13"/>
  <c r="FJ32" i="1" s="1"/>
  <c r="D33" i="13"/>
  <c r="FJ33" i="1" s="1"/>
  <c r="D34" i="13"/>
  <c r="FJ34" i="1" s="1"/>
  <c r="D35" i="13"/>
  <c r="FJ35" i="1" s="1"/>
  <c r="D36" i="13"/>
  <c r="FJ36" i="1" s="1"/>
  <c r="D37" i="13"/>
  <c r="FJ37" i="1" s="1"/>
  <c r="D38" i="13"/>
  <c r="FJ38" i="1" s="1"/>
  <c r="D39" i="13"/>
  <c r="FJ39" i="1" s="1"/>
  <c r="D40" i="13"/>
  <c r="FJ40" i="1" s="1"/>
  <c r="D41" i="13"/>
  <c r="FJ41" i="1" s="1"/>
  <c r="D42" i="13"/>
  <c r="FJ42" i="1" s="1"/>
  <c r="D43" i="13"/>
  <c r="FJ43" i="1" s="1"/>
  <c r="D44" i="13"/>
  <c r="FJ44" i="1" s="1"/>
  <c r="D45" i="13"/>
  <c r="FJ45" i="1" s="1"/>
  <c r="D46" i="13"/>
  <c r="FJ46" i="1" s="1"/>
  <c r="D47" i="13"/>
  <c r="FJ47" i="1" s="1"/>
  <c r="D48" i="13"/>
  <c r="FJ48" i="1" s="1"/>
  <c r="D49" i="13"/>
  <c r="FJ49" i="1" s="1"/>
  <c r="D50" i="13"/>
  <c r="FJ50" i="1" s="1"/>
  <c r="D51" i="13"/>
  <c r="FJ51" i="1" s="1"/>
  <c r="D52" i="13"/>
  <c r="FJ52" i="1" s="1"/>
  <c r="D53" i="13"/>
  <c r="FJ53" i="1" s="1"/>
  <c r="D54" i="13"/>
  <c r="FJ54" i="1" s="1"/>
  <c r="D55" i="13"/>
  <c r="FJ55" i="1" s="1"/>
  <c r="D56" i="13"/>
  <c r="FJ56" i="1" s="1"/>
  <c r="D57" i="13"/>
  <c r="FJ57" i="1" s="1"/>
  <c r="D58" i="13"/>
  <c r="FJ58" i="1" s="1"/>
  <c r="D59" i="13"/>
  <c r="FJ59" i="1" s="1"/>
  <c r="D60" i="13"/>
  <c r="FJ60" i="1" s="1"/>
  <c r="D61" i="13"/>
  <c r="FJ61" i="1" s="1"/>
  <c r="D62" i="13"/>
  <c r="FJ62" i="1" s="1"/>
  <c r="D63" i="13"/>
  <c r="FJ63" i="1" s="1"/>
  <c r="D64" i="13"/>
  <c r="FJ64" i="1" s="1"/>
  <c r="D65" i="13"/>
  <c r="FJ65" i="1" s="1"/>
  <c r="D67" i="13"/>
  <c r="FJ67" i="1" s="1"/>
  <c r="D6" i="13"/>
  <c r="FJ6" i="1" s="1"/>
  <c r="D7" i="13"/>
  <c r="FJ7" i="1" s="1"/>
  <c r="D8" i="13"/>
  <c r="FJ8" i="1" s="1"/>
  <c r="D9" i="13"/>
  <c r="FJ9" i="1" s="1"/>
  <c r="D10" i="13"/>
  <c r="FJ10" i="1" s="1"/>
  <c r="D11" i="13"/>
  <c r="FJ11" i="1" s="1"/>
  <c r="F7" i="3"/>
  <c r="EE7" i="1" s="1"/>
  <c r="F14" i="3"/>
  <c r="EE14" i="1" s="1"/>
  <c r="F15" i="3"/>
  <c r="EE15" i="1" s="1"/>
  <c r="F19" i="3"/>
  <c r="EE19" i="1" s="1"/>
  <c r="F23" i="3"/>
  <c r="EE23" i="1" s="1"/>
  <c r="F45" i="3"/>
  <c r="EE45" i="1" s="1"/>
  <c r="F46" i="3"/>
  <c r="EE46" i="1" s="1"/>
  <c r="F47" i="3"/>
  <c r="EE47" i="1" s="1"/>
  <c r="F48" i="3"/>
  <c r="EE48" i="1" s="1"/>
  <c r="F49" i="3"/>
  <c r="EE49" i="1" s="1"/>
  <c r="G4" i="13" l="1"/>
  <c r="J4" i="13" s="1"/>
  <c r="CU25" i="1"/>
  <c r="CU27" i="1"/>
  <c r="CU53" i="1"/>
  <c r="CU62" i="1"/>
  <c r="CU63" i="1"/>
  <c r="E6" i="9"/>
  <c r="CU6" i="1" s="1"/>
  <c r="E13" i="9"/>
  <c r="CU13" i="1" s="1"/>
  <c r="E22" i="9"/>
  <c r="CU22" i="1" s="1"/>
  <c r="E24" i="9"/>
  <c r="CU24" i="1" s="1"/>
  <c r="E25" i="9"/>
  <c r="E27" i="9"/>
  <c r="E42" i="9"/>
  <c r="CU42" i="1" s="1"/>
  <c r="E53" i="9"/>
  <c r="E62" i="9"/>
  <c r="E63" i="9"/>
  <c r="K6" i="1" l="1"/>
  <c r="E6" i="1" s="1"/>
  <c r="K7" i="1"/>
  <c r="E7" i="1" s="1"/>
  <c r="K8" i="1"/>
  <c r="E8" i="1" s="1"/>
  <c r="K9" i="1"/>
  <c r="E9" i="1" s="1"/>
  <c r="K10" i="1"/>
  <c r="E10" i="1" s="1"/>
  <c r="K11" i="1"/>
  <c r="E11" i="1" s="1"/>
  <c r="K12" i="1"/>
  <c r="E12" i="1" s="1"/>
  <c r="K13" i="1"/>
  <c r="E13" i="1" s="1"/>
  <c r="K14" i="1"/>
  <c r="E14" i="1" s="1"/>
  <c r="K15" i="1"/>
  <c r="E15" i="1" s="1"/>
  <c r="K16" i="1"/>
  <c r="E16" i="1" s="1"/>
  <c r="K17" i="1"/>
  <c r="E17" i="1" s="1"/>
  <c r="K18" i="1"/>
  <c r="E18" i="1" s="1"/>
  <c r="K19" i="1"/>
  <c r="E19" i="1" s="1"/>
  <c r="K20" i="1"/>
  <c r="E20" i="1" s="1"/>
  <c r="K21" i="1"/>
  <c r="E21" i="1" s="1"/>
  <c r="K22" i="1"/>
  <c r="E22" i="1" s="1"/>
  <c r="K23" i="1"/>
  <c r="E23" i="1" s="1"/>
  <c r="K24" i="1"/>
  <c r="E24" i="1" s="1"/>
  <c r="K25" i="1"/>
  <c r="E25" i="1" s="1"/>
  <c r="K26" i="1"/>
  <c r="E26" i="1" s="1"/>
  <c r="K27" i="1"/>
  <c r="E27" i="1" s="1"/>
  <c r="K28" i="1"/>
  <c r="E28" i="1" s="1"/>
  <c r="K29" i="1"/>
  <c r="E29" i="1" s="1"/>
  <c r="K30" i="1"/>
  <c r="E30" i="1" s="1"/>
  <c r="K31" i="1"/>
  <c r="E31" i="1" s="1"/>
  <c r="K32" i="1"/>
  <c r="E32" i="1" s="1"/>
  <c r="K33" i="1"/>
  <c r="E33" i="1" s="1"/>
  <c r="K34" i="1"/>
  <c r="E34" i="1" s="1"/>
  <c r="K35" i="1"/>
  <c r="E35" i="1" s="1"/>
  <c r="K36" i="1"/>
  <c r="E36" i="1" s="1"/>
  <c r="K37" i="1"/>
  <c r="E37" i="1" s="1"/>
  <c r="K38" i="1"/>
  <c r="E38" i="1" s="1"/>
  <c r="K39" i="1"/>
  <c r="E39" i="1" s="1"/>
  <c r="K40" i="1"/>
  <c r="E40" i="1" s="1"/>
  <c r="K41" i="1"/>
  <c r="E41" i="1" s="1"/>
  <c r="K42" i="1"/>
  <c r="E42" i="1" s="1"/>
  <c r="K43" i="1"/>
  <c r="E43" i="1" s="1"/>
  <c r="K44" i="1"/>
  <c r="E44" i="1" s="1"/>
  <c r="K45" i="1"/>
  <c r="E45" i="1" s="1"/>
  <c r="K46" i="1"/>
  <c r="E46" i="1" s="1"/>
  <c r="K47" i="1"/>
  <c r="E47" i="1" s="1"/>
  <c r="K48" i="1"/>
  <c r="E48" i="1" s="1"/>
  <c r="K49" i="1"/>
  <c r="E49" i="1" s="1"/>
  <c r="K50" i="1"/>
  <c r="E50" i="1" s="1"/>
  <c r="K51" i="1"/>
  <c r="E51" i="1" s="1"/>
  <c r="K52" i="1"/>
  <c r="E52" i="1" s="1"/>
  <c r="K53" i="1"/>
  <c r="E53" i="1" s="1"/>
  <c r="K54" i="1"/>
  <c r="E54" i="1" s="1"/>
  <c r="K55" i="1"/>
  <c r="E55" i="1" s="1"/>
  <c r="K56" i="1"/>
  <c r="E56" i="1" s="1"/>
  <c r="K57" i="1"/>
  <c r="E57" i="1" s="1"/>
  <c r="K58" i="1"/>
  <c r="E58" i="1" s="1"/>
  <c r="K59" i="1"/>
  <c r="E59" i="1" s="1"/>
  <c r="K60" i="1"/>
  <c r="E60" i="1" s="1"/>
  <c r="K61" i="1"/>
  <c r="E61" i="1" s="1"/>
  <c r="K62" i="1"/>
  <c r="E62" i="1" s="1"/>
  <c r="K63" i="1"/>
  <c r="E63" i="1" s="1"/>
  <c r="K64" i="1"/>
  <c r="E64" i="1" s="1"/>
  <c r="K65" i="1"/>
  <c r="E65" i="1" s="1"/>
  <c r="K66" i="1"/>
  <c r="E66" i="1" s="1"/>
  <c r="K67" i="1"/>
  <c r="E67" i="1" s="1"/>
  <c r="K5" i="1"/>
  <c r="E5" i="1" s="1"/>
  <c r="F60" i="1" l="1"/>
  <c r="F56" i="1"/>
  <c r="F52" i="1"/>
  <c r="F48" i="1"/>
  <c r="F44" i="1"/>
  <c r="F40" i="1"/>
  <c r="F36" i="1"/>
  <c r="F32" i="1"/>
  <c r="F28" i="1"/>
  <c r="F24" i="1"/>
  <c r="F20" i="1"/>
  <c r="F16" i="1"/>
  <c r="F12" i="1"/>
  <c r="F8" i="1"/>
  <c r="F64" i="1"/>
  <c r="F67" i="1"/>
  <c r="F63" i="1"/>
  <c r="F59" i="1"/>
  <c r="F55" i="1"/>
  <c r="F51" i="1"/>
  <c r="F47" i="1"/>
  <c r="F43" i="1"/>
  <c r="F39" i="1"/>
  <c r="F35" i="1"/>
  <c r="F31" i="1"/>
  <c r="F27" i="1"/>
  <c r="F23" i="1"/>
  <c r="F19" i="1"/>
  <c r="F15" i="1"/>
  <c r="F11" i="1"/>
  <c r="F7" i="1"/>
  <c r="F5" i="1"/>
  <c r="F66" i="1"/>
  <c r="F62" i="1"/>
  <c r="F58" i="1"/>
  <c r="F54" i="1"/>
  <c r="F50" i="1"/>
  <c r="F46" i="1"/>
  <c r="F42" i="1"/>
  <c r="F38" i="1"/>
  <c r="F34" i="1"/>
  <c r="F30" i="1"/>
  <c r="F26" i="1"/>
  <c r="F22" i="1"/>
  <c r="F18" i="1"/>
  <c r="F14" i="1"/>
  <c r="F10" i="1"/>
  <c r="F6" i="1"/>
  <c r="F65" i="1"/>
  <c r="F61" i="1"/>
  <c r="F57" i="1"/>
  <c r="F53" i="1"/>
  <c r="F49" i="1"/>
  <c r="F45" i="1"/>
  <c r="F41" i="1"/>
  <c r="F37" i="1"/>
  <c r="F33" i="1"/>
  <c r="F29" i="1"/>
  <c r="F25" i="1"/>
  <c r="F21" i="1"/>
  <c r="F17" i="1"/>
  <c r="F13" i="1"/>
  <c r="F9" i="1"/>
  <c r="G67" i="20" l="1"/>
  <c r="F67" i="20"/>
  <c r="G66" i="20"/>
  <c r="F66" i="20"/>
  <c r="G65" i="20"/>
  <c r="F65" i="20"/>
  <c r="G64" i="20"/>
  <c r="F64" i="20"/>
  <c r="G63" i="20"/>
  <c r="F63" i="20"/>
  <c r="G62" i="20"/>
  <c r="F62" i="20"/>
  <c r="G61" i="20"/>
  <c r="F61" i="20"/>
  <c r="G60" i="20"/>
  <c r="F60" i="20"/>
  <c r="G59" i="20"/>
  <c r="F59" i="20"/>
  <c r="G58" i="20"/>
  <c r="F58" i="20"/>
  <c r="G57" i="20"/>
  <c r="F57" i="20"/>
  <c r="G56" i="20"/>
  <c r="F56" i="20"/>
  <c r="G55" i="20"/>
  <c r="F55" i="20"/>
  <c r="G54" i="20"/>
  <c r="F54" i="20"/>
  <c r="F53" i="20"/>
  <c r="E53" i="20"/>
  <c r="G53" i="20" s="1"/>
  <c r="G52" i="20"/>
  <c r="F52" i="20"/>
  <c r="E52" i="20"/>
  <c r="G51" i="20"/>
  <c r="F51" i="20"/>
  <c r="G50" i="20"/>
  <c r="F50" i="20"/>
  <c r="G49" i="20"/>
  <c r="F49" i="20"/>
  <c r="G48" i="20"/>
  <c r="F48" i="20"/>
  <c r="G47" i="20"/>
  <c r="F47" i="20"/>
  <c r="G46" i="20"/>
  <c r="F46" i="20"/>
  <c r="G45" i="20"/>
  <c r="F45" i="20"/>
  <c r="G44" i="20"/>
  <c r="F44" i="20"/>
  <c r="G43" i="20"/>
  <c r="F43" i="20"/>
  <c r="G42" i="20"/>
  <c r="F42" i="20"/>
  <c r="G41" i="20"/>
  <c r="F41" i="20"/>
  <c r="G40" i="20"/>
  <c r="F40" i="20"/>
  <c r="G39" i="20"/>
  <c r="F39" i="20"/>
  <c r="G38" i="20"/>
  <c r="F38" i="20"/>
  <c r="G37" i="20"/>
  <c r="F37" i="20"/>
  <c r="G36" i="20"/>
  <c r="F36" i="20"/>
  <c r="G35" i="20"/>
  <c r="F35" i="20"/>
  <c r="G34" i="20"/>
  <c r="F34" i="20"/>
  <c r="G33" i="20"/>
  <c r="F33" i="20"/>
  <c r="G32" i="20"/>
  <c r="F32" i="20"/>
  <c r="G31" i="20"/>
  <c r="F31" i="20"/>
  <c r="G30" i="20"/>
  <c r="F30" i="20"/>
  <c r="G29" i="20"/>
  <c r="F29" i="20"/>
  <c r="G28" i="20"/>
  <c r="F28" i="20"/>
  <c r="F27" i="20"/>
  <c r="E27" i="20"/>
  <c r="G27" i="20" s="1"/>
  <c r="G26" i="20"/>
  <c r="F26" i="20"/>
  <c r="F25" i="20"/>
  <c r="E25" i="20"/>
  <c r="G25" i="20" s="1"/>
  <c r="F24" i="20"/>
  <c r="E24" i="20"/>
  <c r="G24" i="20" s="1"/>
  <c r="G23" i="20"/>
  <c r="F23" i="20"/>
  <c r="F22" i="20"/>
  <c r="E22" i="20"/>
  <c r="G22" i="20" s="1"/>
  <c r="G21" i="20"/>
  <c r="F21" i="20"/>
  <c r="G20" i="20"/>
  <c r="F20" i="20"/>
  <c r="G19" i="20"/>
  <c r="F19" i="20"/>
  <c r="G18" i="20"/>
  <c r="F18" i="20"/>
  <c r="G17" i="20"/>
  <c r="F17" i="20"/>
  <c r="G16" i="20"/>
  <c r="F16" i="20"/>
  <c r="G15" i="20"/>
  <c r="F15" i="20"/>
  <c r="G14" i="20"/>
  <c r="F14" i="20"/>
  <c r="G13" i="20"/>
  <c r="F13" i="20"/>
  <c r="G12" i="20"/>
  <c r="F12" i="20"/>
  <c r="G11" i="20"/>
  <c r="F11" i="20"/>
  <c r="G10" i="20"/>
  <c r="F10" i="20"/>
  <c r="F9" i="20"/>
  <c r="E9" i="20"/>
  <c r="G9" i="20" s="1"/>
  <c r="F8" i="20"/>
  <c r="E8" i="20"/>
  <c r="G8" i="20" s="1"/>
  <c r="F7" i="20"/>
  <c r="E7" i="20"/>
  <c r="G7" i="20" s="1"/>
  <c r="F6" i="20"/>
  <c r="E6" i="20"/>
  <c r="G6" i="20" s="1"/>
  <c r="A6" i="20"/>
  <c r="A7" i="20" s="1"/>
  <c r="A8" i="20" s="1"/>
  <c r="A9" i="20" s="1"/>
  <c r="A10" i="20" s="1"/>
  <c r="A11" i="20" s="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A62" i="20" s="1"/>
  <c r="A63" i="20" s="1"/>
  <c r="A64" i="20" s="1"/>
  <c r="A65" i="20" s="1"/>
  <c r="A66" i="20" s="1"/>
  <c r="A67" i="20" s="1"/>
  <c r="F5" i="20"/>
  <c r="E5" i="20"/>
  <c r="G5" i="20" s="1"/>
  <c r="F8" i="3" l="1"/>
  <c r="F9" i="3"/>
  <c r="EE9" i="1" s="1"/>
  <c r="F10" i="3"/>
  <c r="EE10" i="1" s="1"/>
  <c r="F11" i="3"/>
  <c r="EE11" i="1" s="1"/>
  <c r="FA11" i="1" s="1"/>
  <c r="F12" i="3"/>
  <c r="EE12" i="1" s="1"/>
  <c r="F16" i="3"/>
  <c r="EE16" i="1" s="1"/>
  <c r="FA16" i="1" s="1"/>
  <c r="F17" i="3"/>
  <c r="EE17" i="1" s="1"/>
  <c r="F18" i="3"/>
  <c r="EE18" i="1" s="1"/>
  <c r="F20" i="3"/>
  <c r="EE20" i="1" s="1"/>
  <c r="F21" i="3"/>
  <c r="EE21" i="1" s="1"/>
  <c r="F24" i="3"/>
  <c r="EE24" i="1" s="1"/>
  <c r="F5" i="3"/>
  <c r="EE5" i="1" s="1"/>
  <c r="AY6" i="1"/>
  <c r="AY7" i="1"/>
  <c r="AY8" i="1"/>
  <c r="AY9" i="1"/>
  <c r="AY10" i="1"/>
  <c r="AY11" i="1"/>
  <c r="AY12" i="1"/>
  <c r="AY13" i="1"/>
  <c r="AY14" i="1"/>
  <c r="AY15" i="1"/>
  <c r="AY16" i="1"/>
  <c r="AY17" i="1"/>
  <c r="AY18" i="1"/>
  <c r="AY19" i="1"/>
  <c r="AY20" i="1"/>
  <c r="AY21" i="1"/>
  <c r="AY22" i="1"/>
  <c r="AY23" i="1"/>
  <c r="AY24" i="1"/>
  <c r="AY25" i="1"/>
  <c r="AY26" i="1"/>
  <c r="AY27" i="1"/>
  <c r="AY28" i="1"/>
  <c r="AY29" i="1"/>
  <c r="AY30" i="1"/>
  <c r="AY31" i="1"/>
  <c r="AY32" i="1"/>
  <c r="AY33" i="1"/>
  <c r="AY34" i="1"/>
  <c r="AY35" i="1"/>
  <c r="AY36" i="1"/>
  <c r="AY37" i="1"/>
  <c r="AY38" i="1"/>
  <c r="AY39" i="1"/>
  <c r="AY40" i="1"/>
  <c r="AY41" i="1"/>
  <c r="AY42" i="1"/>
  <c r="AY43" i="1"/>
  <c r="AY44" i="1"/>
  <c r="AY45" i="1"/>
  <c r="AY46" i="1"/>
  <c r="AY47" i="1"/>
  <c r="AY48" i="1"/>
  <c r="AY49" i="1"/>
  <c r="AY50" i="1"/>
  <c r="AY51" i="1"/>
  <c r="AY52" i="1"/>
  <c r="AY53" i="1"/>
  <c r="AY54" i="1"/>
  <c r="AY55" i="1"/>
  <c r="AY56" i="1"/>
  <c r="AY57" i="1"/>
  <c r="AY58" i="1"/>
  <c r="AY59" i="1"/>
  <c r="AY60" i="1"/>
  <c r="AY61" i="1"/>
  <c r="AY62" i="1"/>
  <c r="AY63" i="1"/>
  <c r="AY64" i="1"/>
  <c r="AY65" i="1"/>
  <c r="AY66" i="1"/>
  <c r="AY67" i="1"/>
  <c r="AY5" i="1"/>
  <c r="LC6" i="1"/>
  <c r="LC13" i="1"/>
  <c r="LC22" i="1"/>
  <c r="LC25" i="1"/>
  <c r="LC27" i="1"/>
  <c r="LC29" i="1"/>
  <c r="LC31" i="1"/>
  <c r="LC35" i="1"/>
  <c r="ME6" i="1"/>
  <c r="ME13" i="1"/>
  <c r="ME22" i="1"/>
  <c r="ME25" i="1"/>
  <c r="ME27" i="1"/>
  <c r="ME31" i="1"/>
  <c r="BL6" i="1"/>
  <c r="BL7" i="1"/>
  <c r="BL8" i="1"/>
  <c r="BL9" i="1"/>
  <c r="BL10" i="1"/>
  <c r="BL11" i="1"/>
  <c r="BL12" i="1"/>
  <c r="BL13" i="1"/>
  <c r="BL14" i="1"/>
  <c r="BL15" i="1"/>
  <c r="BL16" i="1"/>
  <c r="BL17" i="1"/>
  <c r="BL18" i="1"/>
  <c r="BL19" i="1"/>
  <c r="BL20" i="1"/>
  <c r="BL21" i="1"/>
  <c r="BL22" i="1"/>
  <c r="BL23" i="1"/>
  <c r="BL24" i="1"/>
  <c r="BL25" i="1"/>
  <c r="BL26" i="1"/>
  <c r="BL27" i="1"/>
  <c r="BL28" i="1"/>
  <c r="BL29" i="1"/>
  <c r="BL30" i="1"/>
  <c r="BL31" i="1"/>
  <c r="BL32" i="1"/>
  <c r="BL33" i="1"/>
  <c r="BL34" i="1"/>
  <c r="BL35" i="1"/>
  <c r="BL36" i="1"/>
  <c r="BL37" i="1"/>
  <c r="BL38" i="1"/>
  <c r="BL39" i="1"/>
  <c r="BL40" i="1"/>
  <c r="BL41" i="1"/>
  <c r="BL42" i="1"/>
  <c r="BL43" i="1"/>
  <c r="BL44" i="1"/>
  <c r="BL45" i="1"/>
  <c r="BL46" i="1"/>
  <c r="BL47" i="1"/>
  <c r="BL48" i="1"/>
  <c r="BL49" i="1"/>
  <c r="BL50" i="1"/>
  <c r="BL51" i="1"/>
  <c r="BL52" i="1"/>
  <c r="BL53" i="1"/>
  <c r="BL54" i="1"/>
  <c r="BL55" i="1"/>
  <c r="BL56" i="1"/>
  <c r="BL57" i="1"/>
  <c r="BL58" i="1"/>
  <c r="BL59" i="1"/>
  <c r="BL60" i="1"/>
  <c r="BL61" i="1"/>
  <c r="BL62" i="1"/>
  <c r="BL63" i="1"/>
  <c r="BL64" i="1"/>
  <c r="BL65" i="1"/>
  <c r="BL66" i="1"/>
  <c r="BL67" i="1"/>
  <c r="BL5" i="1"/>
  <c r="AQ5" i="1" s="1"/>
  <c r="AQ6" i="1"/>
  <c r="AQ7" i="1"/>
  <c r="AQ8" i="1"/>
  <c r="AQ9" i="1"/>
  <c r="AQ10" i="1"/>
  <c r="AQ11" i="1"/>
  <c r="AQ12" i="1"/>
  <c r="AQ13" i="1"/>
  <c r="AQ14" i="1"/>
  <c r="AQ15" i="1"/>
  <c r="AQ16" i="1"/>
  <c r="AQ17" i="1"/>
  <c r="AQ18" i="1"/>
  <c r="AQ19" i="1"/>
  <c r="AQ20" i="1"/>
  <c r="AQ21" i="1"/>
  <c r="AQ22" i="1"/>
  <c r="AQ23" i="1"/>
  <c r="AQ24" i="1"/>
  <c r="AQ25" i="1"/>
  <c r="AQ26" i="1"/>
  <c r="AQ27" i="1"/>
  <c r="AQ28" i="1"/>
  <c r="AQ29"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6" i="1"/>
  <c r="AQ67" i="1"/>
  <c r="GP6" i="1"/>
  <c r="GP52" i="1"/>
  <c r="GP57" i="1"/>
  <c r="GP58" i="1"/>
  <c r="GP59" i="1"/>
  <c r="GP60" i="1"/>
  <c r="GP61" i="1"/>
  <c r="GP62" i="1"/>
  <c r="GP63" i="1"/>
  <c r="GP64" i="1"/>
  <c r="GP65" i="1"/>
  <c r="GP66" i="1"/>
  <c r="GP67" i="1"/>
  <c r="GP5" i="1"/>
  <c r="E67" i="19"/>
  <c r="E66" i="19"/>
  <c r="E65" i="19"/>
  <c r="E64" i="19"/>
  <c r="E63" i="19"/>
  <c r="E62" i="19"/>
  <c r="E61" i="19"/>
  <c r="E60" i="19"/>
  <c r="E59" i="19"/>
  <c r="E58" i="19"/>
  <c r="E57" i="19"/>
  <c r="E56" i="19"/>
  <c r="E55" i="19"/>
  <c r="E54" i="19"/>
  <c r="E53" i="19"/>
  <c r="E52" i="19"/>
  <c r="E51" i="19"/>
  <c r="E50" i="19"/>
  <c r="E49" i="19"/>
  <c r="E48" i="19"/>
  <c r="E47" i="19"/>
  <c r="E46" i="19"/>
  <c r="E45" i="19"/>
  <c r="E44" i="19"/>
  <c r="E43" i="19"/>
  <c r="E42" i="19"/>
  <c r="E41" i="19"/>
  <c r="E40" i="19"/>
  <c r="E39" i="19"/>
  <c r="E38" i="19"/>
  <c r="E37" i="19"/>
  <c r="E36" i="19"/>
  <c r="E35" i="19"/>
  <c r="E34" i="19"/>
  <c r="E33" i="19"/>
  <c r="E32" i="19"/>
  <c r="E31" i="19"/>
  <c r="E30" i="19"/>
  <c r="E29" i="19"/>
  <c r="E28" i="19"/>
  <c r="E27" i="19"/>
  <c r="E26" i="19"/>
  <c r="E25" i="19"/>
  <c r="E24" i="19"/>
  <c r="E23" i="19"/>
  <c r="E22" i="19"/>
  <c r="E21" i="19"/>
  <c r="E20" i="19"/>
  <c r="E19" i="19"/>
  <c r="E18" i="19"/>
  <c r="E17" i="19"/>
  <c r="E16" i="19"/>
  <c r="E15" i="19"/>
  <c r="E14" i="19"/>
  <c r="E13" i="19"/>
  <c r="E12" i="19"/>
  <c r="E11" i="19"/>
  <c r="E10" i="19"/>
  <c r="E9" i="19"/>
  <c r="E8" i="19"/>
  <c r="E7" i="19"/>
  <c r="A7" i="19"/>
  <c r="A8" i="19" s="1"/>
  <c r="A9" i="19" s="1"/>
  <c r="A10" i="19" s="1"/>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E6" i="19"/>
  <c r="A6" i="19"/>
  <c r="E5" i="19"/>
  <c r="GF10" i="1"/>
  <c r="FE12" i="1"/>
  <c r="FE13" i="1"/>
  <c r="FE14" i="1"/>
  <c r="FE16" i="1"/>
  <c r="FE17" i="1"/>
  <c r="FE18" i="1"/>
  <c r="FE19" i="1"/>
  <c r="FE20" i="1"/>
  <c r="FE21" i="1"/>
  <c r="FE22" i="1"/>
  <c r="FE23" i="1"/>
  <c r="FE24" i="1"/>
  <c r="FE25" i="1"/>
  <c r="FE26" i="1"/>
  <c r="FE27" i="1"/>
  <c r="FE32" i="1"/>
  <c r="FE33" i="1"/>
  <c r="FE34" i="1"/>
  <c r="FE35" i="1"/>
  <c r="FE36" i="1"/>
  <c r="FE38" i="1"/>
  <c r="FE39" i="1"/>
  <c r="FE40" i="1"/>
  <c r="FE44" i="1"/>
  <c r="FE45" i="1"/>
  <c r="FE49" i="1"/>
  <c r="FE50" i="1"/>
  <c r="FE53" i="1"/>
  <c r="FE55" i="1"/>
  <c r="FE56" i="1"/>
  <c r="FE57" i="1"/>
  <c r="FE59" i="1"/>
  <c r="FE64" i="1"/>
  <c r="FE65" i="1"/>
  <c r="FE66" i="1"/>
  <c r="EF35" i="1"/>
  <c r="EF40" i="1"/>
  <c r="FA43" i="1"/>
  <c r="EF51" i="1"/>
  <c r="EF56" i="1"/>
  <c r="FA59" i="1"/>
  <c r="EF61" i="1"/>
  <c r="FA64" i="1"/>
  <c r="A6" i="18"/>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3" i="18" s="1"/>
  <c r="A64" i="18" s="1"/>
  <c r="A65" i="18" s="1"/>
  <c r="A66" i="18" s="1"/>
  <c r="A67" i="18" s="1"/>
  <c r="M59" i="1"/>
  <c r="M60" i="1"/>
  <c r="M61" i="1"/>
  <c r="M62" i="1"/>
  <c r="M63" i="1"/>
  <c r="M64" i="1"/>
  <c r="M65" i="1"/>
  <c r="M66" i="1"/>
  <c r="M67" i="1"/>
  <c r="D6" i="17"/>
  <c r="D7" i="16" s="1"/>
  <c r="LI7" i="1" s="1"/>
  <c r="D7" i="17"/>
  <c r="D8" i="16" s="1"/>
  <c r="LI8" i="1" s="1"/>
  <c r="D8" i="17"/>
  <c r="D9" i="16" s="1"/>
  <c r="LI9" i="1" s="1"/>
  <c r="D9" i="17"/>
  <c r="D10" i="16" s="1"/>
  <c r="LI10" i="1" s="1"/>
  <c r="D10" i="17"/>
  <c r="D11" i="16" s="1"/>
  <c r="LI11" i="1" s="1"/>
  <c r="D11" i="17"/>
  <c r="D12" i="16" s="1"/>
  <c r="LI12" i="1" s="1"/>
  <c r="D12" i="17"/>
  <c r="D13" i="17"/>
  <c r="D14" i="16" s="1"/>
  <c r="LI14" i="1" s="1"/>
  <c r="D14" i="17"/>
  <c r="D15" i="16" s="1"/>
  <c r="LI15" i="1" s="1"/>
  <c r="D15" i="17"/>
  <c r="D16" i="16" s="1"/>
  <c r="LI16" i="1" s="1"/>
  <c r="D16" i="17"/>
  <c r="D17" i="16" s="1"/>
  <c r="LI17" i="1" s="1"/>
  <c r="D17" i="17"/>
  <c r="D18" i="16" s="1"/>
  <c r="LI18" i="1" s="1"/>
  <c r="D18" i="17"/>
  <c r="D19" i="16" s="1"/>
  <c r="LI19" i="1" s="1"/>
  <c r="D19" i="17"/>
  <c r="D20" i="16" s="1"/>
  <c r="LI20" i="1" s="1"/>
  <c r="D20" i="17"/>
  <c r="D21" i="16" s="1"/>
  <c r="LI21" i="1" s="1"/>
  <c r="D21" i="17"/>
  <c r="D23" i="16" s="1"/>
  <c r="LI23" i="1" s="1"/>
  <c r="D22" i="17"/>
  <c r="D26" i="16" s="1"/>
  <c r="LI26" i="1" s="1"/>
  <c r="D23" i="17"/>
  <c r="D24" i="17"/>
  <c r="D25" i="17"/>
  <c r="D30" i="16" s="1"/>
  <c r="LI30" i="1" s="1"/>
  <c r="D26" i="17"/>
  <c r="D27" i="17"/>
  <c r="D32" i="16" s="1"/>
  <c r="LI32" i="1" s="1"/>
  <c r="D28" i="17"/>
  <c r="D33" i="16" s="1"/>
  <c r="LI33" i="1" s="1"/>
  <c r="D29" i="17"/>
  <c r="D34" i="16" s="1"/>
  <c r="LI34" i="1" s="1"/>
  <c r="D31" i="17"/>
  <c r="D36" i="16" s="1"/>
  <c r="LI36" i="1" s="1"/>
  <c r="D32" i="17"/>
  <c r="D37" i="16" s="1"/>
  <c r="LI37" i="1" s="1"/>
  <c r="D33" i="17"/>
  <c r="D34" i="17"/>
  <c r="D35" i="17"/>
  <c r="D40" i="16" s="1"/>
  <c r="LI40" i="1" s="1"/>
  <c r="D36" i="17"/>
  <c r="D41" i="16" s="1"/>
  <c r="LI41" i="1" s="1"/>
  <c r="D37" i="17"/>
  <c r="D42" i="16" s="1"/>
  <c r="LI42" i="1" s="1"/>
  <c r="D38" i="17"/>
  <c r="D43" i="16" s="1"/>
  <c r="LI43" i="1" s="1"/>
  <c r="D39" i="17"/>
  <c r="D44" i="16" s="1"/>
  <c r="LI44" i="1" s="1"/>
  <c r="D40" i="17"/>
  <c r="D45" i="16" s="1"/>
  <c r="LI45" i="1" s="1"/>
  <c r="D41" i="17"/>
  <c r="D46" i="16" s="1"/>
  <c r="LI46" i="1" s="1"/>
  <c r="D42" i="17"/>
  <c r="D47" i="16" s="1"/>
  <c r="LI47" i="1" s="1"/>
  <c r="D43" i="17"/>
  <c r="D48" i="16" s="1"/>
  <c r="LI48" i="1" s="1"/>
  <c r="D44" i="17"/>
  <c r="D49" i="16" s="1"/>
  <c r="LI49" i="1" s="1"/>
  <c r="D45" i="17"/>
  <c r="D50" i="16" s="1"/>
  <c r="LI50" i="1" s="1"/>
  <c r="D46" i="17"/>
  <c r="D51" i="16" s="1"/>
  <c r="LI51" i="1" s="1"/>
  <c r="D47" i="17"/>
  <c r="D52" i="16" s="1"/>
  <c r="LI52" i="1" s="1"/>
  <c r="D48" i="17"/>
  <c r="D54" i="16" s="1"/>
  <c r="LI54" i="1" s="1"/>
  <c r="D49" i="17"/>
  <c r="D55" i="16" s="1"/>
  <c r="LI55" i="1" s="1"/>
  <c r="D50" i="17"/>
  <c r="D56" i="16" s="1"/>
  <c r="D51" i="17"/>
  <c r="D57" i="16" s="1"/>
  <c r="D52" i="17"/>
  <c r="D58" i="16" s="1"/>
  <c r="LI58" i="1" s="1"/>
  <c r="D53" i="17"/>
  <c r="D59" i="16" s="1"/>
  <c r="LI59" i="1" s="1"/>
  <c r="D54" i="17"/>
  <c r="D60" i="16" s="1"/>
  <c r="D55" i="17"/>
  <c r="D61" i="16" s="1"/>
  <c r="D56" i="17"/>
  <c r="D62" i="16" s="1"/>
  <c r="LI62" i="1" s="1"/>
  <c r="D57" i="17"/>
  <c r="D63" i="16" s="1"/>
  <c r="D58" i="17"/>
  <c r="D64" i="16" s="1"/>
  <c r="D59" i="17"/>
  <c r="D65" i="16" s="1"/>
  <c r="D60" i="17"/>
  <c r="D66" i="16" s="1"/>
  <c r="LI66" i="1" s="1"/>
  <c r="LJ66" i="1" s="1"/>
  <c r="D61" i="17"/>
  <c r="D67" i="16" s="1"/>
  <c r="LI67" i="1" s="1"/>
  <c r="E62" i="17"/>
  <c r="A6" i="17"/>
  <c r="A7" i="17" s="1"/>
  <c r="A8" i="17" s="1"/>
  <c r="A9" i="17" s="1"/>
  <c r="A10" i="17" s="1"/>
  <c r="A12" i="17" s="1"/>
  <c r="A13" i="17" s="1"/>
  <c r="A14" i="17" s="1"/>
  <c r="A15" i="17" s="1"/>
  <c r="A16" i="17" s="1"/>
  <c r="A17" i="17" s="1"/>
  <c r="A18" i="17" s="1"/>
  <c r="A19" i="17" s="1"/>
  <c r="A20" i="17" s="1"/>
  <c r="A21" i="17" s="1"/>
  <c r="A22" i="17" s="1"/>
  <c r="A23" i="17" s="1"/>
  <c r="A24" i="17" s="1"/>
  <c r="A25" i="17" s="1"/>
  <c r="A26" i="17" s="1"/>
  <c r="A27" i="17" s="1"/>
  <c r="A28" i="17" s="1"/>
  <c r="A29" i="17" s="1"/>
  <c r="A30" i="17" s="1"/>
  <c r="A31" i="17" s="1"/>
  <c r="A32" i="17" s="1"/>
  <c r="A33" i="17" s="1"/>
  <c r="A34" i="17" s="1"/>
  <c r="A35" i="17" s="1"/>
  <c r="A36" i="17" s="1"/>
  <c r="A37" i="17" s="1"/>
  <c r="A38" i="17" s="1"/>
  <c r="A39" i="17" s="1"/>
  <c r="A40" i="17" s="1"/>
  <c r="A41" i="17" s="1"/>
  <c r="A42" i="17" s="1"/>
  <c r="A43" i="17" s="1"/>
  <c r="A44" i="17" s="1"/>
  <c r="A45" i="17" s="1"/>
  <c r="A46" i="17" s="1"/>
  <c r="A47" i="17" s="1"/>
  <c r="A48" i="17" s="1"/>
  <c r="A49" i="17" s="1"/>
  <c r="A50" i="17" s="1"/>
  <c r="A51" i="17" s="1"/>
  <c r="A52" i="17" s="1"/>
  <c r="A53" i="17" s="1"/>
  <c r="A54" i="17" s="1"/>
  <c r="A55" i="17" s="1"/>
  <c r="A56" i="17" s="1"/>
  <c r="A57" i="17" s="1"/>
  <c r="A58" i="17" s="1"/>
  <c r="A59" i="17" s="1"/>
  <c r="A60" i="17" s="1"/>
  <c r="A61" i="17" s="1"/>
  <c r="LI63" i="1" l="1"/>
  <c r="LC63" i="1" s="1"/>
  <c r="LI65" i="1"/>
  <c r="LJ65" i="1" s="1"/>
  <c r="LI61" i="1"/>
  <c r="LC61" i="1" s="1"/>
  <c r="LI57" i="1"/>
  <c r="LC57" i="1" s="1"/>
  <c r="LI64" i="1"/>
  <c r="LC64" i="1" s="1"/>
  <c r="LI60" i="1"/>
  <c r="LC60" i="1" s="1"/>
  <c r="LI56" i="1"/>
  <c r="LC56" i="1" s="1"/>
  <c r="D5" i="16"/>
  <c r="F4" i="17"/>
  <c r="HO10" i="1"/>
  <c r="HN10" i="1"/>
  <c r="HO18" i="1"/>
  <c r="HN18" i="1"/>
  <c r="HO26" i="1"/>
  <c r="HN26" i="1"/>
  <c r="HO28" i="1"/>
  <c r="HN28" i="1"/>
  <c r="HO30" i="1"/>
  <c r="HN30" i="1"/>
  <c r="HO32" i="1"/>
  <c r="HN32" i="1"/>
  <c r="HO8" i="1"/>
  <c r="HN8" i="1"/>
  <c r="HO36" i="1"/>
  <c r="HN36" i="1"/>
  <c r="HO38" i="1"/>
  <c r="HN38" i="1"/>
  <c r="HO40" i="1"/>
  <c r="HN40" i="1"/>
  <c r="HO42" i="1"/>
  <c r="HN42" i="1"/>
  <c r="HO44" i="1"/>
  <c r="HN44" i="1"/>
  <c r="HO46" i="1"/>
  <c r="HN46" i="1"/>
  <c r="HO48" i="1"/>
  <c r="HN48" i="1"/>
  <c r="HO50" i="1"/>
  <c r="HN50" i="1"/>
  <c r="HO52" i="1"/>
  <c r="HN52" i="1"/>
  <c r="HO54" i="1"/>
  <c r="HN54" i="1"/>
  <c r="HO56" i="1"/>
  <c r="HN56" i="1"/>
  <c r="HO58" i="1"/>
  <c r="HN58" i="1"/>
  <c r="HO60" i="1"/>
  <c r="HN60" i="1"/>
  <c r="HO62" i="1"/>
  <c r="HN62" i="1"/>
  <c r="HO64" i="1"/>
  <c r="HN64" i="1"/>
  <c r="HO66" i="1"/>
  <c r="HN66" i="1"/>
  <c r="HO6" i="1"/>
  <c r="HN6" i="1"/>
  <c r="HO34" i="1"/>
  <c r="HN34" i="1"/>
  <c r="HO14" i="1"/>
  <c r="HN14" i="1"/>
  <c r="HO20" i="1"/>
  <c r="HN20" i="1"/>
  <c r="HO22" i="1"/>
  <c r="HN22" i="1"/>
  <c r="HO12" i="1"/>
  <c r="HN12" i="1"/>
  <c r="HO16" i="1"/>
  <c r="HN16" i="1"/>
  <c r="HO24" i="1"/>
  <c r="HN24" i="1"/>
  <c r="HO5" i="1"/>
  <c r="HN5" i="1"/>
  <c r="HO7" i="1"/>
  <c r="HN7" i="1"/>
  <c r="HN9" i="1"/>
  <c r="HO9" i="1"/>
  <c r="HN11" i="1"/>
  <c r="HO11" i="1"/>
  <c r="HO13" i="1"/>
  <c r="HN13" i="1"/>
  <c r="HN15" i="1"/>
  <c r="HO15" i="1"/>
  <c r="HN17" i="1"/>
  <c r="HO17" i="1"/>
  <c r="HO19" i="1"/>
  <c r="HN19" i="1"/>
  <c r="HO21" i="1"/>
  <c r="HN21" i="1"/>
  <c r="HN23" i="1"/>
  <c r="HO23" i="1"/>
  <c r="HO25" i="1"/>
  <c r="HN25" i="1"/>
  <c r="HO27" i="1"/>
  <c r="HN27" i="1"/>
  <c r="HN29" i="1"/>
  <c r="HO29" i="1"/>
  <c r="HN31" i="1"/>
  <c r="HO31" i="1"/>
  <c r="HN33" i="1"/>
  <c r="HO33" i="1"/>
  <c r="HO35" i="1"/>
  <c r="HN35" i="1"/>
  <c r="HO37" i="1"/>
  <c r="HN37" i="1"/>
  <c r="HN39" i="1"/>
  <c r="HO39" i="1"/>
  <c r="HN41" i="1"/>
  <c r="HO41" i="1"/>
  <c r="HO43" i="1"/>
  <c r="HN43" i="1"/>
  <c r="HO45" i="1"/>
  <c r="HN45" i="1"/>
  <c r="HO47" i="1"/>
  <c r="HN47" i="1"/>
  <c r="HO49" i="1"/>
  <c r="HN49" i="1"/>
  <c r="HO51" i="1"/>
  <c r="HN51" i="1"/>
  <c r="HN53" i="1"/>
  <c r="HO53" i="1"/>
  <c r="HO55" i="1"/>
  <c r="HN55" i="1"/>
  <c r="HN57" i="1"/>
  <c r="HO57" i="1"/>
  <c r="HO59" i="1"/>
  <c r="HN59" i="1"/>
  <c r="HO61" i="1"/>
  <c r="HN61" i="1"/>
  <c r="HO63" i="1"/>
  <c r="HN63" i="1"/>
  <c r="HO65" i="1"/>
  <c r="HN65" i="1"/>
  <c r="HO67" i="1"/>
  <c r="HN67" i="1"/>
  <c r="JH11" i="1"/>
  <c r="IT11" i="1"/>
  <c r="IS11" i="1"/>
  <c r="JH15" i="1"/>
  <c r="IT15" i="1"/>
  <c r="IS15" i="1"/>
  <c r="JH21" i="1"/>
  <c r="IT21" i="1"/>
  <c r="IS21" i="1"/>
  <c r="JH37" i="1"/>
  <c r="IT37" i="1"/>
  <c r="IS37" i="1"/>
  <c r="JH39" i="1"/>
  <c r="IT39" i="1"/>
  <c r="IS39" i="1"/>
  <c r="IC7" i="1"/>
  <c r="IC11" i="1"/>
  <c r="IC23" i="1"/>
  <c r="JH34" i="1"/>
  <c r="IT34" i="1"/>
  <c r="IS34" i="1"/>
  <c r="JH10" i="1"/>
  <c r="IT10" i="1"/>
  <c r="IS10" i="1"/>
  <c r="IT12" i="1"/>
  <c r="IS12" i="1"/>
  <c r="JH14" i="1"/>
  <c r="IT14" i="1"/>
  <c r="IS14" i="1"/>
  <c r="IT16" i="1"/>
  <c r="IS16" i="1"/>
  <c r="JH18" i="1"/>
  <c r="IT18" i="1"/>
  <c r="IS18" i="1"/>
  <c r="IT20" i="1"/>
  <c r="IS20" i="1"/>
  <c r="JH22" i="1"/>
  <c r="IT22" i="1"/>
  <c r="IS22" i="1"/>
  <c r="IT24" i="1"/>
  <c r="IS24" i="1"/>
  <c r="JH26" i="1"/>
  <c r="IT26" i="1"/>
  <c r="IS26" i="1"/>
  <c r="IT28" i="1"/>
  <c r="IS28" i="1"/>
  <c r="JH30" i="1"/>
  <c r="IT30" i="1"/>
  <c r="IS30" i="1"/>
  <c r="IT32" i="1"/>
  <c r="IS32" i="1"/>
  <c r="IT8" i="1"/>
  <c r="IS8" i="1"/>
  <c r="IT36" i="1"/>
  <c r="IS36" i="1"/>
  <c r="JH38" i="1"/>
  <c r="IT38" i="1"/>
  <c r="IS38" i="1"/>
  <c r="IT40" i="1"/>
  <c r="IS40" i="1"/>
  <c r="JH42" i="1"/>
  <c r="IT42" i="1"/>
  <c r="IS42" i="1"/>
  <c r="IT44" i="1"/>
  <c r="IS44" i="1"/>
  <c r="JH46" i="1"/>
  <c r="IT46" i="1"/>
  <c r="IS46" i="1"/>
  <c r="IT48" i="1"/>
  <c r="IS48" i="1"/>
  <c r="JH50" i="1"/>
  <c r="IT50" i="1"/>
  <c r="IS50" i="1"/>
  <c r="IT52" i="1"/>
  <c r="IS52" i="1"/>
  <c r="JH54" i="1"/>
  <c r="IT54" i="1"/>
  <c r="IS54" i="1"/>
  <c r="IT56" i="1"/>
  <c r="IS56" i="1"/>
  <c r="JH58" i="1"/>
  <c r="IT58" i="1"/>
  <c r="IS58" i="1"/>
  <c r="IT60" i="1"/>
  <c r="IS60" i="1"/>
  <c r="JH62" i="1"/>
  <c r="IT62" i="1"/>
  <c r="IS62" i="1"/>
  <c r="IT64" i="1"/>
  <c r="IS64" i="1"/>
  <c r="JH66" i="1"/>
  <c r="IT66" i="1"/>
  <c r="IS66" i="1"/>
  <c r="JH13" i="1"/>
  <c r="IT13" i="1"/>
  <c r="IS13" i="1"/>
  <c r="JH19" i="1"/>
  <c r="IT19" i="1"/>
  <c r="IS19" i="1"/>
  <c r="JH23" i="1"/>
  <c r="IT23" i="1"/>
  <c r="IS23" i="1"/>
  <c r="JH29" i="1"/>
  <c r="IT29" i="1"/>
  <c r="IS29" i="1"/>
  <c r="JH43" i="1"/>
  <c r="IT43" i="1"/>
  <c r="IS43" i="1"/>
  <c r="IC19" i="1"/>
  <c r="IC6" i="1"/>
  <c r="IC34" i="1"/>
  <c r="IC10" i="1"/>
  <c r="IC12" i="1"/>
  <c r="IC14" i="1"/>
  <c r="IC16" i="1"/>
  <c r="IC18" i="1"/>
  <c r="IC20" i="1"/>
  <c r="IC22" i="1"/>
  <c r="IC24" i="1"/>
  <c r="IC26" i="1"/>
  <c r="IC28" i="1"/>
  <c r="IC30" i="1"/>
  <c r="IC32" i="1"/>
  <c r="IC8" i="1"/>
  <c r="IC36" i="1"/>
  <c r="IC38" i="1"/>
  <c r="IC40" i="1"/>
  <c r="IC42" i="1"/>
  <c r="IC44" i="1"/>
  <c r="IC46" i="1"/>
  <c r="IC48" i="1"/>
  <c r="IC50" i="1"/>
  <c r="IC52" i="1"/>
  <c r="IC54" i="1"/>
  <c r="IC56" i="1"/>
  <c r="IC58" i="1"/>
  <c r="IC60" i="1"/>
  <c r="IC62" i="1"/>
  <c r="IC64" i="1"/>
  <c r="IC66" i="1"/>
  <c r="JH9" i="1"/>
  <c r="IT9" i="1"/>
  <c r="IS9" i="1"/>
  <c r="JH25" i="1"/>
  <c r="IT25" i="1"/>
  <c r="IS25" i="1"/>
  <c r="JH33" i="1"/>
  <c r="IT33" i="1"/>
  <c r="IS33" i="1"/>
  <c r="JH45" i="1"/>
  <c r="IT45" i="1"/>
  <c r="IS45" i="1"/>
  <c r="JH47" i="1"/>
  <c r="IT47" i="1"/>
  <c r="IS47" i="1"/>
  <c r="JH49" i="1"/>
  <c r="IT49" i="1"/>
  <c r="IS49" i="1"/>
  <c r="JH51" i="1"/>
  <c r="IT51" i="1"/>
  <c r="IS51" i="1"/>
  <c r="JH53" i="1"/>
  <c r="IT53" i="1"/>
  <c r="IS53" i="1"/>
  <c r="JH55" i="1"/>
  <c r="IT55" i="1"/>
  <c r="IS55" i="1"/>
  <c r="JH57" i="1"/>
  <c r="IT57" i="1"/>
  <c r="IS57" i="1"/>
  <c r="JH59" i="1"/>
  <c r="IT59" i="1"/>
  <c r="IS59" i="1"/>
  <c r="JH61" i="1"/>
  <c r="IT61" i="1"/>
  <c r="IS61" i="1"/>
  <c r="JH63" i="1"/>
  <c r="IT63" i="1"/>
  <c r="IS63" i="1"/>
  <c r="JH65" i="1"/>
  <c r="IT65" i="1"/>
  <c r="IS65" i="1"/>
  <c r="JH67" i="1"/>
  <c r="IT67" i="1"/>
  <c r="IS67" i="1"/>
  <c r="IT5" i="1"/>
  <c r="IS5" i="1"/>
  <c r="JH6" i="1"/>
  <c r="IT6" i="1"/>
  <c r="IS6" i="1"/>
  <c r="JH17" i="1"/>
  <c r="IT17" i="1"/>
  <c r="IS17" i="1"/>
  <c r="JH27" i="1"/>
  <c r="IT27" i="1"/>
  <c r="IS27" i="1"/>
  <c r="JH31" i="1"/>
  <c r="IT31" i="1"/>
  <c r="IS31" i="1"/>
  <c r="JH35" i="1"/>
  <c r="IT35" i="1"/>
  <c r="IS35" i="1"/>
  <c r="JH41" i="1"/>
  <c r="IT41" i="1"/>
  <c r="IS41" i="1"/>
  <c r="IC5" i="1"/>
  <c r="IC15" i="1"/>
  <c r="IC27" i="1"/>
  <c r="IC31" i="1"/>
  <c r="IC33" i="1"/>
  <c r="IC35" i="1"/>
  <c r="IC37" i="1"/>
  <c r="IC39" i="1"/>
  <c r="IC41" i="1"/>
  <c r="IC43" i="1"/>
  <c r="IC45" i="1"/>
  <c r="IC47" i="1"/>
  <c r="IC49" i="1"/>
  <c r="IC51" i="1"/>
  <c r="IC53" i="1"/>
  <c r="IC55" i="1"/>
  <c r="IC57" i="1"/>
  <c r="IC59" i="1"/>
  <c r="IC61" i="1"/>
  <c r="IC63" i="1"/>
  <c r="IC65" i="1"/>
  <c r="IC67" i="1"/>
  <c r="ME35" i="1"/>
  <c r="LJ35" i="1" s="1"/>
  <c r="ME29" i="1"/>
  <c r="ME66" i="1"/>
  <c r="LC66" i="1"/>
  <c r="ME58" i="1"/>
  <c r="LJ58" i="1" s="1"/>
  <c r="LC58" i="1"/>
  <c r="ME37" i="1"/>
  <c r="LJ37" i="1" s="1"/>
  <c r="LC37" i="1"/>
  <c r="ME21" i="1"/>
  <c r="LJ21" i="1" s="1"/>
  <c r="LC21" i="1"/>
  <c r="ME9" i="1"/>
  <c r="LJ9" i="1" s="1"/>
  <c r="LC9" i="1"/>
  <c r="ME52" i="1"/>
  <c r="LJ52" i="1" s="1"/>
  <c r="LC52" i="1"/>
  <c r="ME67" i="1"/>
  <c r="LJ67" i="1" s="1"/>
  <c r="LC67" i="1"/>
  <c r="ME59" i="1"/>
  <c r="LJ59" i="1" s="1"/>
  <c r="LC59" i="1"/>
  <c r="ME55" i="1"/>
  <c r="LJ55" i="1" s="1"/>
  <c r="LC55" i="1"/>
  <c r="ME50" i="1"/>
  <c r="LJ50" i="1" s="1"/>
  <c r="LC50" i="1"/>
  <c r="ME46" i="1"/>
  <c r="LJ46" i="1" s="1"/>
  <c r="LC46" i="1"/>
  <c r="ME42" i="1"/>
  <c r="LJ42" i="1" s="1"/>
  <c r="LC42" i="1"/>
  <c r="ME8" i="1"/>
  <c r="LJ8" i="1" s="1"/>
  <c r="LC8" i="1"/>
  <c r="ME30" i="1"/>
  <c r="LJ30" i="1" s="1"/>
  <c r="LC30" i="1"/>
  <c r="ME23" i="1"/>
  <c r="LJ23" i="1" s="1"/>
  <c r="LC23" i="1"/>
  <c r="ME18" i="1"/>
  <c r="LJ18" i="1" s="1"/>
  <c r="LC18" i="1"/>
  <c r="ME14" i="1"/>
  <c r="LJ14" i="1" s="1"/>
  <c r="LC14" i="1"/>
  <c r="ME10" i="1"/>
  <c r="LJ10" i="1" s="1"/>
  <c r="LC10" i="1"/>
  <c r="ME53" i="1"/>
  <c r="LC53" i="1"/>
  <c r="ME54" i="1"/>
  <c r="LJ54" i="1" s="1"/>
  <c r="LC54" i="1"/>
  <c r="ME39" i="1"/>
  <c r="LC39" i="1"/>
  <c r="ME24" i="1"/>
  <c r="LC24" i="1"/>
  <c r="ME49" i="1"/>
  <c r="LJ49" i="1" s="1"/>
  <c r="LC49" i="1"/>
  <c r="ME41" i="1"/>
  <c r="LJ41" i="1" s="1"/>
  <c r="LC41" i="1"/>
  <c r="ME33" i="1"/>
  <c r="LJ33" i="1" s="1"/>
  <c r="LC33" i="1"/>
  <c r="ME17" i="1"/>
  <c r="LJ17" i="1" s="1"/>
  <c r="LC17" i="1"/>
  <c r="ME48" i="1"/>
  <c r="LJ48" i="1" s="1"/>
  <c r="LC48" i="1"/>
  <c r="ME44" i="1"/>
  <c r="LJ44" i="1" s="1"/>
  <c r="LC44" i="1"/>
  <c r="ME40" i="1"/>
  <c r="LJ40" i="1" s="1"/>
  <c r="LC40" i="1"/>
  <c r="ME36" i="1"/>
  <c r="LJ36" i="1" s="1"/>
  <c r="LC36" i="1"/>
  <c r="ME32" i="1"/>
  <c r="LJ32" i="1" s="1"/>
  <c r="LC32" i="1"/>
  <c r="ME20" i="1"/>
  <c r="LJ20" i="1" s="1"/>
  <c r="LC20" i="1"/>
  <c r="ME16" i="1"/>
  <c r="LJ16" i="1" s="1"/>
  <c r="LC16" i="1"/>
  <c r="ME12" i="1"/>
  <c r="LJ12" i="1" s="1"/>
  <c r="LC12" i="1"/>
  <c r="ME34" i="1"/>
  <c r="LJ34" i="1" s="1"/>
  <c r="LC34" i="1"/>
  <c r="JY15" i="1"/>
  <c r="ME38" i="1"/>
  <c r="LC38" i="1"/>
  <c r="ME28" i="1"/>
  <c r="LC28" i="1"/>
  <c r="ME62" i="1"/>
  <c r="LJ62" i="1" s="1"/>
  <c r="LC62" i="1"/>
  <c r="ME45" i="1"/>
  <c r="LJ45" i="1" s="1"/>
  <c r="LC45" i="1"/>
  <c r="ME51" i="1"/>
  <c r="LJ51" i="1" s="1"/>
  <c r="LC51" i="1"/>
  <c r="ME47" i="1"/>
  <c r="LJ47" i="1" s="1"/>
  <c r="LC47" i="1"/>
  <c r="ME43" i="1"/>
  <c r="LJ43" i="1" s="1"/>
  <c r="LC43" i="1"/>
  <c r="ME26" i="1"/>
  <c r="LJ26" i="1" s="1"/>
  <c r="LC26" i="1"/>
  <c r="ME19" i="1"/>
  <c r="LJ19" i="1" s="1"/>
  <c r="LC19" i="1"/>
  <c r="ME15" i="1"/>
  <c r="LJ15" i="1" s="1"/>
  <c r="LC15" i="1"/>
  <c r="ME11" i="1"/>
  <c r="LJ11" i="1" s="1"/>
  <c r="LC11" i="1"/>
  <c r="ME7" i="1"/>
  <c r="LJ7" i="1" s="1"/>
  <c r="LC7" i="1"/>
  <c r="JY67" i="1"/>
  <c r="JX67" i="1"/>
  <c r="JY38" i="1"/>
  <c r="JX38" i="1"/>
  <c r="GF58" i="1"/>
  <c r="FK58" i="1" s="1"/>
  <c r="FE58" i="1"/>
  <c r="GF42" i="1"/>
  <c r="FE42" i="1"/>
  <c r="GF63" i="1"/>
  <c r="FE63" i="1"/>
  <c r="GF15" i="1"/>
  <c r="FE15" i="1"/>
  <c r="DZ66" i="1"/>
  <c r="DY66" i="1"/>
  <c r="EN66" i="1"/>
  <c r="EF66" i="1"/>
  <c r="FA66" i="1"/>
  <c r="DZ62" i="1"/>
  <c r="DY62" i="1"/>
  <c r="EN62" i="1"/>
  <c r="EF62" i="1"/>
  <c r="FA62" i="1"/>
  <c r="DZ58" i="1"/>
  <c r="DY58" i="1"/>
  <c r="EN58" i="1"/>
  <c r="EF58" i="1"/>
  <c r="FA58" i="1"/>
  <c r="DZ54" i="1"/>
  <c r="DY54" i="1"/>
  <c r="EN54" i="1"/>
  <c r="EF54" i="1"/>
  <c r="DZ50" i="1"/>
  <c r="DY50" i="1"/>
  <c r="EN50" i="1"/>
  <c r="EF50" i="1"/>
  <c r="FA50" i="1"/>
  <c r="DZ46" i="1"/>
  <c r="DY46" i="1"/>
  <c r="EN46" i="1"/>
  <c r="FA46" i="1"/>
  <c r="EF46" i="1" s="1"/>
  <c r="DZ42" i="1"/>
  <c r="DY42" i="1"/>
  <c r="EN42" i="1"/>
  <c r="EF42" i="1"/>
  <c r="FA42" i="1"/>
  <c r="DZ38" i="1"/>
  <c r="DY38" i="1"/>
  <c r="EN38" i="1"/>
  <c r="EF38" i="1"/>
  <c r="DZ34" i="1"/>
  <c r="DY34" i="1"/>
  <c r="EN34" i="1"/>
  <c r="EF34" i="1"/>
  <c r="FA34" i="1"/>
  <c r="DZ30" i="1"/>
  <c r="DY30" i="1"/>
  <c r="EN30" i="1"/>
  <c r="EF30" i="1"/>
  <c r="FA30" i="1"/>
  <c r="DZ26" i="1"/>
  <c r="DY26" i="1"/>
  <c r="EN26" i="1"/>
  <c r="FA26" i="1"/>
  <c r="EF26" i="1" s="1"/>
  <c r="DZ22" i="1"/>
  <c r="DY22" i="1"/>
  <c r="EN22" i="1"/>
  <c r="EF22" i="1"/>
  <c r="DZ18" i="1"/>
  <c r="DY18" i="1"/>
  <c r="EN18" i="1"/>
  <c r="FA18" i="1"/>
  <c r="EF18" i="1" s="1"/>
  <c r="DZ14" i="1"/>
  <c r="DY14" i="1"/>
  <c r="EN14" i="1"/>
  <c r="FA14" i="1"/>
  <c r="EF14" i="1" s="1"/>
  <c r="DZ10" i="1"/>
  <c r="DY10" i="1"/>
  <c r="EN10" i="1"/>
  <c r="FA10" i="1"/>
  <c r="EF10" i="1" s="1"/>
  <c r="DZ6" i="1"/>
  <c r="DY6" i="1"/>
  <c r="EN6" i="1"/>
  <c r="EF6" i="1"/>
  <c r="FD65" i="1"/>
  <c r="FS65" i="1"/>
  <c r="GF65" i="1"/>
  <c r="FK65" i="1" s="1"/>
  <c r="FD57" i="1"/>
  <c r="FS57" i="1"/>
  <c r="GF57" i="1"/>
  <c r="FK57" i="1" s="1"/>
  <c r="FD53" i="1"/>
  <c r="FS53" i="1"/>
  <c r="FS49" i="1"/>
  <c r="FD49" i="1"/>
  <c r="GF49" i="1"/>
  <c r="FK49" i="1" s="1"/>
  <c r="FS45" i="1"/>
  <c r="FD45" i="1"/>
  <c r="GF45" i="1"/>
  <c r="FK45" i="1" s="1"/>
  <c r="FS33" i="1"/>
  <c r="FD33" i="1"/>
  <c r="GF33" i="1"/>
  <c r="FK33" i="1"/>
  <c r="FD25" i="1"/>
  <c r="FS25" i="1"/>
  <c r="GF25" i="1"/>
  <c r="FK25" i="1"/>
  <c r="FD21" i="1"/>
  <c r="FS21" i="1"/>
  <c r="FD17" i="1"/>
  <c r="FS17" i="1"/>
  <c r="GF17" i="1"/>
  <c r="FK17" i="1" s="1"/>
  <c r="FD13" i="1"/>
  <c r="FS13" i="1"/>
  <c r="GF13" i="1"/>
  <c r="FK13" i="1"/>
  <c r="FD9" i="1"/>
  <c r="FE9" i="1"/>
  <c r="FS9" i="1"/>
  <c r="GF9" i="1"/>
  <c r="FK9" i="1"/>
  <c r="FK63" i="1"/>
  <c r="FK42" i="1"/>
  <c r="FA22" i="1"/>
  <c r="GF21" i="1"/>
  <c r="FK21" i="1" s="1"/>
  <c r="DZ65" i="1"/>
  <c r="DY65" i="1"/>
  <c r="FA65" i="1"/>
  <c r="EN65" i="1"/>
  <c r="EF65" i="1"/>
  <c r="DZ61" i="1"/>
  <c r="DY61" i="1"/>
  <c r="FA61" i="1"/>
  <c r="EN61" i="1"/>
  <c r="DZ57" i="1"/>
  <c r="DY57" i="1"/>
  <c r="FA57" i="1"/>
  <c r="EN57" i="1"/>
  <c r="EF57" i="1"/>
  <c r="DZ53" i="1"/>
  <c r="DY53" i="1"/>
  <c r="FA53" i="1"/>
  <c r="EN53" i="1"/>
  <c r="EF53" i="1"/>
  <c r="DZ49" i="1"/>
  <c r="DY49" i="1"/>
  <c r="FA49" i="1"/>
  <c r="EF49" i="1" s="1"/>
  <c r="EN49" i="1"/>
  <c r="DZ45" i="1"/>
  <c r="DY45" i="1"/>
  <c r="FA45" i="1"/>
  <c r="EF45" i="1" s="1"/>
  <c r="EN45" i="1"/>
  <c r="DZ41" i="1"/>
  <c r="DY41" i="1"/>
  <c r="FA41" i="1"/>
  <c r="EN41" i="1"/>
  <c r="EF41" i="1"/>
  <c r="DZ37" i="1"/>
  <c r="DY37" i="1"/>
  <c r="FA37" i="1"/>
  <c r="EN37" i="1"/>
  <c r="EF37" i="1"/>
  <c r="DZ33" i="1"/>
  <c r="DY33" i="1"/>
  <c r="FA33" i="1"/>
  <c r="EN33" i="1"/>
  <c r="EF33" i="1"/>
  <c r="DZ29" i="1"/>
  <c r="DY29" i="1"/>
  <c r="FA29" i="1"/>
  <c r="EN29" i="1"/>
  <c r="DZ25" i="1"/>
  <c r="DY25" i="1"/>
  <c r="FA25" i="1"/>
  <c r="EN25" i="1"/>
  <c r="EF25" i="1"/>
  <c r="DZ21" i="1"/>
  <c r="DY21" i="1"/>
  <c r="FA21" i="1"/>
  <c r="EF21" i="1" s="1"/>
  <c r="EN21" i="1"/>
  <c r="DZ17" i="1"/>
  <c r="DY17" i="1"/>
  <c r="FA17" i="1"/>
  <c r="EF17" i="1" s="1"/>
  <c r="EN17" i="1"/>
  <c r="DZ13" i="1"/>
  <c r="DY13" i="1"/>
  <c r="FA13" i="1"/>
  <c r="EN13" i="1"/>
  <c r="DZ9" i="1"/>
  <c r="DY9" i="1"/>
  <c r="FA9" i="1"/>
  <c r="EF9" i="1" s="1"/>
  <c r="EN9" i="1"/>
  <c r="FE5" i="1"/>
  <c r="FD5" i="1"/>
  <c r="GF5" i="1"/>
  <c r="FK5" i="1" s="1"/>
  <c r="FS5" i="1"/>
  <c r="FD64" i="1"/>
  <c r="GF64" i="1"/>
  <c r="FK64" i="1" s="1"/>
  <c r="FS64" i="1"/>
  <c r="FD56" i="1"/>
  <c r="GF56" i="1"/>
  <c r="FK56" i="1" s="1"/>
  <c r="FS56" i="1"/>
  <c r="FD44" i="1"/>
  <c r="FS44" i="1"/>
  <c r="GF44" i="1"/>
  <c r="FK44" i="1"/>
  <c r="FD40" i="1"/>
  <c r="GF40" i="1"/>
  <c r="FK40" i="1" s="1"/>
  <c r="FS40" i="1"/>
  <c r="FD36" i="1"/>
  <c r="FS36" i="1"/>
  <c r="GF36" i="1"/>
  <c r="FK36" i="1"/>
  <c r="FD32" i="1"/>
  <c r="GF32" i="1"/>
  <c r="FK32" i="1"/>
  <c r="FS32" i="1"/>
  <c r="FD24" i="1"/>
  <c r="FS24" i="1"/>
  <c r="GF24" i="1"/>
  <c r="FK24" i="1"/>
  <c r="FD20" i="1"/>
  <c r="FS20" i="1"/>
  <c r="GF20" i="1"/>
  <c r="FK20" i="1"/>
  <c r="FD16" i="1"/>
  <c r="FS16" i="1"/>
  <c r="GF16" i="1"/>
  <c r="FK16" i="1" s="1"/>
  <c r="FD12" i="1"/>
  <c r="FS12" i="1"/>
  <c r="GF12" i="1"/>
  <c r="FK12" i="1" s="1"/>
  <c r="FD8" i="1"/>
  <c r="FE8" i="1"/>
  <c r="FS8" i="1"/>
  <c r="GF8" i="1"/>
  <c r="FK8" i="1" s="1"/>
  <c r="KM67" i="1"/>
  <c r="KZ67" i="1"/>
  <c r="KM15" i="1"/>
  <c r="KZ15" i="1"/>
  <c r="KE15" i="1" s="1"/>
  <c r="FK15" i="1"/>
  <c r="EF13" i="1"/>
  <c r="FA38" i="1"/>
  <c r="DY5" i="1"/>
  <c r="DZ5" i="1"/>
  <c r="EN5" i="1"/>
  <c r="FA5" i="1"/>
  <c r="EF5" i="1" s="1"/>
  <c r="DY64" i="1"/>
  <c r="DZ64" i="1"/>
  <c r="EN64" i="1"/>
  <c r="EF64" i="1"/>
  <c r="DY60" i="1"/>
  <c r="DZ60" i="1"/>
  <c r="EN60" i="1"/>
  <c r="EF60" i="1"/>
  <c r="FA60" i="1"/>
  <c r="DY56" i="1"/>
  <c r="DZ56" i="1"/>
  <c r="EN56" i="1"/>
  <c r="FA56" i="1"/>
  <c r="DY52" i="1"/>
  <c r="DZ52" i="1"/>
  <c r="EN52" i="1"/>
  <c r="FA52" i="1"/>
  <c r="EF52" i="1"/>
  <c r="DY48" i="1"/>
  <c r="DZ48" i="1"/>
  <c r="EN48" i="1"/>
  <c r="DY44" i="1"/>
  <c r="DZ44" i="1"/>
  <c r="EN44" i="1"/>
  <c r="EF44" i="1"/>
  <c r="FA44" i="1"/>
  <c r="DY40" i="1"/>
  <c r="DZ40" i="1"/>
  <c r="EN40" i="1"/>
  <c r="FA40" i="1"/>
  <c r="DY36" i="1"/>
  <c r="DZ36" i="1"/>
  <c r="EN36" i="1"/>
  <c r="FA36" i="1"/>
  <c r="EF36" i="1"/>
  <c r="DY32" i="1"/>
  <c r="DZ32" i="1"/>
  <c r="EN32" i="1"/>
  <c r="EF32" i="1"/>
  <c r="DY28" i="1"/>
  <c r="DZ28" i="1"/>
  <c r="EN28" i="1"/>
  <c r="EF28" i="1"/>
  <c r="FA28" i="1"/>
  <c r="DY24" i="1"/>
  <c r="DZ24" i="1"/>
  <c r="EN24" i="1"/>
  <c r="FA24" i="1"/>
  <c r="EF24" i="1" s="1"/>
  <c r="DY20" i="1"/>
  <c r="DZ20" i="1"/>
  <c r="EN20" i="1"/>
  <c r="FA20" i="1"/>
  <c r="EF20" i="1" s="1"/>
  <c r="DY16" i="1"/>
  <c r="DZ16" i="1"/>
  <c r="EN16" i="1"/>
  <c r="EF16" i="1"/>
  <c r="DY12" i="1"/>
  <c r="DZ12" i="1"/>
  <c r="EN12" i="1"/>
  <c r="FA12" i="1"/>
  <c r="EF12" i="1" s="1"/>
  <c r="DY8" i="1"/>
  <c r="DZ8" i="1"/>
  <c r="EN8" i="1"/>
  <c r="FA8" i="1"/>
  <c r="EF8" i="1" s="1"/>
  <c r="FD63" i="1"/>
  <c r="FS63" i="1"/>
  <c r="FD59" i="1"/>
  <c r="FS59" i="1"/>
  <c r="GF59" i="1"/>
  <c r="FK59" i="1" s="1"/>
  <c r="FD55" i="1"/>
  <c r="FS55" i="1"/>
  <c r="GF55" i="1"/>
  <c r="FK55" i="1"/>
  <c r="FD39" i="1"/>
  <c r="FS39" i="1"/>
  <c r="GF39" i="1"/>
  <c r="FK39" i="1" s="1"/>
  <c r="FD35" i="1"/>
  <c r="FS35" i="1"/>
  <c r="GF35" i="1"/>
  <c r="FK35" i="1"/>
  <c r="FD27" i="1"/>
  <c r="FS27" i="1"/>
  <c r="GF27" i="1"/>
  <c r="FK27" i="1"/>
  <c r="FD23" i="1"/>
  <c r="FS23" i="1"/>
  <c r="GF23" i="1"/>
  <c r="FK23" i="1" s="1"/>
  <c r="FD19" i="1"/>
  <c r="FS19" i="1"/>
  <c r="GF19" i="1"/>
  <c r="FK19" i="1"/>
  <c r="FD15" i="1"/>
  <c r="FS15" i="1"/>
  <c r="FE7" i="1"/>
  <c r="FD7" i="1"/>
  <c r="FS7" i="1"/>
  <c r="GF7" i="1"/>
  <c r="FK7" i="1" s="1"/>
  <c r="KM38" i="1"/>
  <c r="KZ38" i="1"/>
  <c r="KE38" i="1" s="1"/>
  <c r="FK53" i="1"/>
  <c r="FK10" i="1"/>
  <c r="EF29" i="1"/>
  <c r="FA54" i="1"/>
  <c r="FA32" i="1"/>
  <c r="GF53" i="1"/>
  <c r="DZ67" i="1"/>
  <c r="DY67" i="1"/>
  <c r="EN67" i="1"/>
  <c r="FA67" i="1"/>
  <c r="DZ63" i="1"/>
  <c r="DY63" i="1"/>
  <c r="EN63" i="1"/>
  <c r="FA63" i="1"/>
  <c r="EF63" i="1"/>
  <c r="DZ59" i="1"/>
  <c r="DY59" i="1"/>
  <c r="EN59" i="1"/>
  <c r="EF59" i="1"/>
  <c r="DZ55" i="1"/>
  <c r="DY55" i="1"/>
  <c r="EN55" i="1"/>
  <c r="EF55" i="1"/>
  <c r="FA55" i="1"/>
  <c r="DZ51" i="1"/>
  <c r="DY51" i="1"/>
  <c r="EN51" i="1"/>
  <c r="FA51" i="1"/>
  <c r="DZ47" i="1"/>
  <c r="DY47" i="1"/>
  <c r="EN47" i="1"/>
  <c r="FA47" i="1"/>
  <c r="EF47" i="1" s="1"/>
  <c r="DZ43" i="1"/>
  <c r="DY43" i="1"/>
  <c r="EN43" i="1"/>
  <c r="EF43" i="1"/>
  <c r="DZ39" i="1"/>
  <c r="DY39" i="1"/>
  <c r="EN39" i="1"/>
  <c r="EF39" i="1"/>
  <c r="FA39" i="1"/>
  <c r="DZ35" i="1"/>
  <c r="DY35" i="1"/>
  <c r="EN35" i="1"/>
  <c r="FA35" i="1"/>
  <c r="DZ31" i="1"/>
  <c r="DY31" i="1"/>
  <c r="EN31" i="1"/>
  <c r="FA31" i="1"/>
  <c r="EF31" i="1"/>
  <c r="DZ27" i="1"/>
  <c r="DY27" i="1"/>
  <c r="EN27" i="1"/>
  <c r="EF27" i="1"/>
  <c r="DZ23" i="1"/>
  <c r="DY23" i="1"/>
  <c r="EN23" i="1"/>
  <c r="FA23" i="1"/>
  <c r="EF23" i="1" s="1"/>
  <c r="DZ19" i="1"/>
  <c r="DY19" i="1"/>
  <c r="EN19" i="1"/>
  <c r="FA19" i="1"/>
  <c r="EF19" i="1" s="1"/>
  <c r="DZ15" i="1"/>
  <c r="DY15" i="1"/>
  <c r="EN15" i="1"/>
  <c r="FA15" i="1"/>
  <c r="EF15" i="1" s="1"/>
  <c r="DZ11" i="1"/>
  <c r="DY11" i="1"/>
  <c r="EN11" i="1"/>
  <c r="EF11" i="1"/>
  <c r="DZ7" i="1"/>
  <c r="DY7" i="1"/>
  <c r="EN7" i="1"/>
  <c r="FA7" i="1"/>
  <c r="EF7" i="1" s="1"/>
  <c r="FD66" i="1"/>
  <c r="FS66" i="1"/>
  <c r="GF66" i="1"/>
  <c r="FK66" i="1" s="1"/>
  <c r="FD58" i="1"/>
  <c r="FS58" i="1"/>
  <c r="FS50" i="1"/>
  <c r="FD50" i="1"/>
  <c r="GF50" i="1"/>
  <c r="FK50" i="1" s="1"/>
  <c r="FS42" i="1"/>
  <c r="FD42" i="1"/>
  <c r="FS38" i="1"/>
  <c r="FD38" i="1"/>
  <c r="GF38" i="1"/>
  <c r="FK38" i="1"/>
  <c r="FS34" i="1"/>
  <c r="FD34" i="1"/>
  <c r="GF34" i="1"/>
  <c r="FK34" i="1" s="1"/>
  <c r="FD26" i="1"/>
  <c r="FS26" i="1"/>
  <c r="FD22" i="1"/>
  <c r="FS22" i="1"/>
  <c r="GF22" i="1"/>
  <c r="FK22" i="1"/>
  <c r="FD18" i="1"/>
  <c r="FS18" i="1"/>
  <c r="GF18" i="1"/>
  <c r="FK18" i="1"/>
  <c r="FD14" i="1"/>
  <c r="FS14" i="1"/>
  <c r="GF14" i="1"/>
  <c r="FK14" i="1" s="1"/>
  <c r="FD10" i="1"/>
  <c r="FE10" i="1"/>
  <c r="FS10" i="1"/>
  <c r="FD6" i="1"/>
  <c r="FE6" i="1"/>
  <c r="FS6" i="1"/>
  <c r="GF6" i="1"/>
  <c r="FK6" i="1"/>
  <c r="EF67" i="1"/>
  <c r="KE67" i="1"/>
  <c r="FA48" i="1"/>
  <c r="EF48" i="1" s="1"/>
  <c r="FA27" i="1"/>
  <c r="FA6" i="1"/>
  <c r="GF26" i="1"/>
  <c r="FK26" i="1" s="1"/>
  <c r="LD67" i="1"/>
  <c r="LR67" i="1"/>
  <c r="LD63" i="1"/>
  <c r="LD59" i="1"/>
  <c r="LR59" i="1"/>
  <c r="ME63" i="1"/>
  <c r="LJ63" i="1" s="1"/>
  <c r="ME65" i="1"/>
  <c r="LD65" i="1"/>
  <c r="LR65" i="1"/>
  <c r="ME61" i="1"/>
  <c r="LJ61" i="1" s="1"/>
  <c r="LD61" i="1"/>
  <c r="LR61" i="1"/>
  <c r="LD53" i="1"/>
  <c r="LR53" i="1"/>
  <c r="LD49" i="1"/>
  <c r="LR49" i="1"/>
  <c r="LD45" i="1"/>
  <c r="LR45" i="1"/>
  <c r="LD41" i="1"/>
  <c r="LR41" i="1"/>
  <c r="LD37" i="1"/>
  <c r="LR37" i="1"/>
  <c r="LD33" i="1"/>
  <c r="LR33" i="1"/>
  <c r="LD29" i="1"/>
  <c r="LR29" i="1"/>
  <c r="LD25" i="1"/>
  <c r="LR25" i="1"/>
  <c r="LD21" i="1"/>
  <c r="LR21" i="1"/>
  <c r="LD17" i="1"/>
  <c r="LR17" i="1"/>
  <c r="LD13" i="1"/>
  <c r="LR13" i="1"/>
  <c r="LD9" i="1"/>
  <c r="LR9" i="1"/>
  <c r="LD56" i="1"/>
  <c r="LD52" i="1"/>
  <c r="LR52" i="1"/>
  <c r="LD48" i="1"/>
  <c r="LR48" i="1"/>
  <c r="LD44" i="1"/>
  <c r="LR44" i="1"/>
  <c r="LD40" i="1"/>
  <c r="LR40" i="1"/>
  <c r="LD36" i="1"/>
  <c r="LR36" i="1"/>
  <c r="LD32" i="1"/>
  <c r="LR32" i="1"/>
  <c r="LD28" i="1"/>
  <c r="LR28" i="1"/>
  <c r="LD24" i="1"/>
  <c r="LR24" i="1"/>
  <c r="LD20" i="1"/>
  <c r="LR20" i="1"/>
  <c r="LD16" i="1"/>
  <c r="LR16" i="1"/>
  <c r="LD12" i="1"/>
  <c r="LR12" i="1"/>
  <c r="LD8" i="1"/>
  <c r="LR8" i="1"/>
  <c r="LD55" i="1"/>
  <c r="LR55" i="1"/>
  <c r="LD51" i="1"/>
  <c r="LR51" i="1"/>
  <c r="LD47" i="1"/>
  <c r="LR47" i="1"/>
  <c r="LD43" i="1"/>
  <c r="LR43" i="1"/>
  <c r="LD39" i="1"/>
  <c r="LR39" i="1"/>
  <c r="LD35" i="1"/>
  <c r="LR35" i="1"/>
  <c r="LD31" i="1"/>
  <c r="LR31" i="1"/>
  <c r="LD27" i="1"/>
  <c r="LR27" i="1"/>
  <c r="LD23" i="1"/>
  <c r="LR23" i="1"/>
  <c r="LD19" i="1"/>
  <c r="LR19" i="1"/>
  <c r="LD15" i="1"/>
  <c r="LR15" i="1"/>
  <c r="LD11" i="1"/>
  <c r="LR11" i="1"/>
  <c r="LD7" i="1"/>
  <c r="LR7" i="1"/>
  <c r="LD66" i="1"/>
  <c r="LR66" i="1"/>
  <c r="LD62" i="1"/>
  <c r="LR62" i="1"/>
  <c r="LD58" i="1"/>
  <c r="LR58" i="1"/>
  <c r="LD54" i="1"/>
  <c r="LR54" i="1"/>
  <c r="LD50" i="1"/>
  <c r="LR50" i="1"/>
  <c r="LD46" i="1"/>
  <c r="LR46" i="1"/>
  <c r="LD42" i="1"/>
  <c r="LR42" i="1"/>
  <c r="LD38" i="1"/>
  <c r="LR38" i="1"/>
  <c r="LD34" i="1"/>
  <c r="LR34" i="1"/>
  <c r="LD30" i="1"/>
  <c r="LR30" i="1"/>
  <c r="LD26" i="1"/>
  <c r="LR26" i="1"/>
  <c r="LD22" i="1"/>
  <c r="LR22" i="1"/>
  <c r="LD18" i="1"/>
  <c r="LR18" i="1"/>
  <c r="LD14" i="1"/>
  <c r="LR14" i="1"/>
  <c r="LD10" i="1"/>
  <c r="LR10" i="1"/>
  <c r="LD6" i="1"/>
  <c r="LR6" i="1"/>
  <c r="AG7" i="1"/>
  <c r="L7" i="1" s="1"/>
  <c r="AG65" i="1"/>
  <c r="L65" i="1" s="1"/>
  <c r="AG25" i="1"/>
  <c r="L25" i="1" s="1"/>
  <c r="AG63" i="1"/>
  <c r="L63" i="1" s="1"/>
  <c r="AG19" i="1"/>
  <c r="L19" i="1" s="1"/>
  <c r="AG67" i="1"/>
  <c r="L67" i="1" s="1"/>
  <c r="AG62" i="1"/>
  <c r="L62" i="1" s="1"/>
  <c r="AG59" i="1"/>
  <c r="L59" i="1" s="1"/>
  <c r="T6" i="1"/>
  <c r="AG6" i="1"/>
  <c r="L6" i="1" s="1"/>
  <c r="T58" i="1"/>
  <c r="AG58" i="1"/>
  <c r="L58" i="1" s="1"/>
  <c r="T54" i="1"/>
  <c r="AG54" i="1"/>
  <c r="L54" i="1" s="1"/>
  <c r="T50" i="1"/>
  <c r="AG50" i="1"/>
  <c r="L50" i="1" s="1"/>
  <c r="T66" i="1"/>
  <c r="AG66" i="1"/>
  <c r="L66" i="1" s="1"/>
  <c r="T38" i="1"/>
  <c r="AG38" i="1"/>
  <c r="L38" i="1" s="1"/>
  <c r="T55" i="1"/>
  <c r="T51" i="1"/>
  <c r="T47" i="1"/>
  <c r="T43" i="1"/>
  <c r="T39" i="1"/>
  <c r="T35" i="1"/>
  <c r="T31" i="1"/>
  <c r="T21" i="1"/>
  <c r="T13" i="1"/>
  <c r="T12" i="1"/>
  <c r="T5" i="1"/>
  <c r="T16" i="1"/>
  <c r="T15" i="1"/>
  <c r="T14" i="1"/>
  <c r="T25" i="1"/>
  <c r="T19" i="1"/>
  <c r="T65" i="1"/>
  <c r="IP65" i="1"/>
  <c r="HU65" i="1" s="1"/>
  <c r="IP61" i="1"/>
  <c r="HU61" i="1" s="1"/>
  <c r="IP57" i="1"/>
  <c r="HU57" i="1" s="1"/>
  <c r="IP53" i="1"/>
  <c r="IP49" i="1"/>
  <c r="HU49" i="1" s="1"/>
  <c r="IP45" i="1"/>
  <c r="HU45" i="1" s="1"/>
  <c r="IP41" i="1"/>
  <c r="HU41" i="1" s="1"/>
  <c r="IP37" i="1"/>
  <c r="HU37" i="1" s="1"/>
  <c r="IP33" i="1"/>
  <c r="HU33" i="1" s="1"/>
  <c r="IP28" i="1"/>
  <c r="HU28" i="1" s="1"/>
  <c r="IP23" i="1"/>
  <c r="HU23" i="1" s="1"/>
  <c r="IP18" i="1"/>
  <c r="HU18" i="1" s="1"/>
  <c r="IP12" i="1"/>
  <c r="HU12" i="1" s="1"/>
  <c r="IP7" i="1"/>
  <c r="HU7" i="1" s="1"/>
  <c r="JU65" i="1"/>
  <c r="IZ65" i="1" s="1"/>
  <c r="JU59" i="1"/>
  <c r="IZ59" i="1" s="1"/>
  <c r="JU54" i="1"/>
  <c r="IZ54" i="1" s="1"/>
  <c r="JU49" i="1"/>
  <c r="IZ49" i="1" s="1"/>
  <c r="JU43" i="1"/>
  <c r="IZ43" i="1" s="1"/>
  <c r="JU38" i="1"/>
  <c r="IZ38" i="1" s="1"/>
  <c r="JU33" i="1"/>
  <c r="IZ33" i="1" s="1"/>
  <c r="JU27" i="1"/>
  <c r="IZ27" i="1" s="1"/>
  <c r="JU22" i="1"/>
  <c r="IZ22" i="1" s="1"/>
  <c r="JU17" i="1"/>
  <c r="IZ17" i="1" s="1"/>
  <c r="JU11" i="1"/>
  <c r="IZ11" i="1" s="1"/>
  <c r="JU6" i="1"/>
  <c r="IZ6" i="1" s="1"/>
  <c r="T62" i="1"/>
  <c r="HU53" i="1"/>
  <c r="T7" i="1"/>
  <c r="IP5" i="1"/>
  <c r="HU5" i="1" s="1"/>
  <c r="IP64" i="1"/>
  <c r="HU64" i="1" s="1"/>
  <c r="IP60" i="1"/>
  <c r="HU60" i="1" s="1"/>
  <c r="IP56" i="1"/>
  <c r="HU56" i="1" s="1"/>
  <c r="IP52" i="1"/>
  <c r="HU52" i="1" s="1"/>
  <c r="IP48" i="1"/>
  <c r="HU48" i="1" s="1"/>
  <c r="IP44" i="1"/>
  <c r="HU44" i="1" s="1"/>
  <c r="IP40" i="1"/>
  <c r="HU40" i="1" s="1"/>
  <c r="IP36" i="1"/>
  <c r="HU36" i="1" s="1"/>
  <c r="IP32" i="1"/>
  <c r="HU32" i="1" s="1"/>
  <c r="IP27" i="1"/>
  <c r="HU27" i="1" s="1"/>
  <c r="IP22" i="1"/>
  <c r="HU22" i="1" s="1"/>
  <c r="IP16" i="1"/>
  <c r="HU16" i="1" s="1"/>
  <c r="IP11" i="1"/>
  <c r="HU11" i="1" s="1"/>
  <c r="IP6" i="1"/>
  <c r="HU6" i="1" s="1"/>
  <c r="JU63" i="1"/>
  <c r="IZ63" i="1" s="1"/>
  <c r="JU58" i="1"/>
  <c r="IZ58" i="1" s="1"/>
  <c r="JU53" i="1"/>
  <c r="IZ53" i="1" s="1"/>
  <c r="JU47" i="1"/>
  <c r="IZ47" i="1" s="1"/>
  <c r="JU42" i="1"/>
  <c r="IZ42" i="1" s="1"/>
  <c r="JU37" i="1"/>
  <c r="IZ37" i="1" s="1"/>
  <c r="JU31" i="1"/>
  <c r="IZ31" i="1" s="1"/>
  <c r="JU26" i="1"/>
  <c r="IZ26" i="1" s="1"/>
  <c r="JU21" i="1"/>
  <c r="IZ21" i="1" s="1"/>
  <c r="JU15" i="1"/>
  <c r="IZ15" i="1" s="1"/>
  <c r="JU10" i="1"/>
  <c r="IZ10" i="1" s="1"/>
  <c r="T67" i="1"/>
  <c r="T63" i="1"/>
  <c r="T59" i="1"/>
  <c r="IP67" i="1"/>
  <c r="HU67" i="1" s="1"/>
  <c r="IP63" i="1"/>
  <c r="HU63" i="1" s="1"/>
  <c r="IP59" i="1"/>
  <c r="HU59" i="1" s="1"/>
  <c r="IP55" i="1"/>
  <c r="HU55" i="1" s="1"/>
  <c r="IP51" i="1"/>
  <c r="HU51" i="1" s="1"/>
  <c r="IP47" i="1"/>
  <c r="HU47" i="1" s="1"/>
  <c r="IP43" i="1"/>
  <c r="HU43" i="1" s="1"/>
  <c r="IP39" i="1"/>
  <c r="HU39" i="1" s="1"/>
  <c r="IP35" i="1"/>
  <c r="HU35" i="1" s="1"/>
  <c r="IP31" i="1"/>
  <c r="HU31" i="1" s="1"/>
  <c r="IP26" i="1"/>
  <c r="HU26" i="1" s="1"/>
  <c r="IP20" i="1"/>
  <c r="HU20" i="1" s="1"/>
  <c r="IP15" i="1"/>
  <c r="HU15" i="1" s="1"/>
  <c r="IP10" i="1"/>
  <c r="HU10" i="1" s="1"/>
  <c r="JU67" i="1"/>
  <c r="IZ67" i="1" s="1"/>
  <c r="JU62" i="1"/>
  <c r="IZ62" i="1" s="1"/>
  <c r="JU57" i="1"/>
  <c r="IZ57" i="1" s="1"/>
  <c r="JU51" i="1"/>
  <c r="IZ51" i="1" s="1"/>
  <c r="JU46" i="1"/>
  <c r="IZ46" i="1" s="1"/>
  <c r="JU41" i="1"/>
  <c r="IZ41" i="1" s="1"/>
  <c r="JU35" i="1"/>
  <c r="IZ35" i="1" s="1"/>
  <c r="JU30" i="1"/>
  <c r="IZ30" i="1" s="1"/>
  <c r="JU25" i="1"/>
  <c r="IZ25" i="1" s="1"/>
  <c r="JU19" i="1"/>
  <c r="IZ19" i="1" s="1"/>
  <c r="JU14" i="1"/>
  <c r="IZ14" i="1" s="1"/>
  <c r="JU9" i="1"/>
  <c r="IZ9" i="1" s="1"/>
  <c r="IP29" i="1"/>
  <c r="HU29" i="1" s="1"/>
  <c r="IC29" i="1"/>
  <c r="IP25" i="1"/>
  <c r="HU25" i="1" s="1"/>
  <c r="IC25" i="1"/>
  <c r="IP21" i="1"/>
  <c r="HU21" i="1" s="1"/>
  <c r="IC21" i="1"/>
  <c r="IP17" i="1"/>
  <c r="HU17" i="1" s="1"/>
  <c r="IC17" i="1"/>
  <c r="IP13" i="1"/>
  <c r="HU13" i="1" s="1"/>
  <c r="IC13" i="1"/>
  <c r="IP9" i="1"/>
  <c r="HU9" i="1" s="1"/>
  <c r="IC9" i="1"/>
  <c r="JU5" i="1"/>
  <c r="IZ5" i="1" s="1"/>
  <c r="JH5" i="1"/>
  <c r="JU64" i="1"/>
  <c r="IZ64" i="1" s="1"/>
  <c r="JH64" i="1"/>
  <c r="JU60" i="1"/>
  <c r="IZ60" i="1" s="1"/>
  <c r="JH60" i="1"/>
  <c r="JU56" i="1"/>
  <c r="IZ56" i="1" s="1"/>
  <c r="JH56" i="1"/>
  <c r="JU52" i="1"/>
  <c r="IZ52" i="1" s="1"/>
  <c r="JH52" i="1"/>
  <c r="JU48" i="1"/>
  <c r="IZ48" i="1" s="1"/>
  <c r="JH48" i="1"/>
  <c r="JU44" i="1"/>
  <c r="IZ44" i="1" s="1"/>
  <c r="JH44" i="1"/>
  <c r="JU40" i="1"/>
  <c r="IZ40" i="1" s="1"/>
  <c r="JH40" i="1"/>
  <c r="JU36" i="1"/>
  <c r="IZ36" i="1" s="1"/>
  <c r="JH36" i="1"/>
  <c r="JU32" i="1"/>
  <c r="IZ32" i="1" s="1"/>
  <c r="JH32" i="1"/>
  <c r="JU28" i="1"/>
  <c r="IZ28" i="1" s="1"/>
  <c r="JH28" i="1"/>
  <c r="JU24" i="1"/>
  <c r="IZ24" i="1" s="1"/>
  <c r="JH24" i="1"/>
  <c r="JU20" i="1"/>
  <c r="IZ20" i="1" s="1"/>
  <c r="JH20" i="1"/>
  <c r="JU16" i="1"/>
  <c r="IZ16" i="1" s="1"/>
  <c r="JH16" i="1"/>
  <c r="JU12" i="1"/>
  <c r="IZ12" i="1" s="1"/>
  <c r="JH12" i="1"/>
  <c r="JU8" i="1"/>
  <c r="IZ8" i="1" s="1"/>
  <c r="JH8" i="1"/>
  <c r="IP66" i="1"/>
  <c r="HU66" i="1" s="1"/>
  <c r="IP62" i="1"/>
  <c r="HU62" i="1" s="1"/>
  <c r="IP58" i="1"/>
  <c r="HU58" i="1" s="1"/>
  <c r="IP54" i="1"/>
  <c r="HU54" i="1" s="1"/>
  <c r="IP50" i="1"/>
  <c r="HU50" i="1" s="1"/>
  <c r="IP46" i="1"/>
  <c r="HU46" i="1" s="1"/>
  <c r="IP42" i="1"/>
  <c r="HU42" i="1" s="1"/>
  <c r="IP38" i="1"/>
  <c r="HU38" i="1" s="1"/>
  <c r="IP34" i="1"/>
  <c r="HU34" i="1" s="1"/>
  <c r="IP30" i="1"/>
  <c r="HU30" i="1" s="1"/>
  <c r="IP24" i="1"/>
  <c r="HU24" i="1" s="1"/>
  <c r="IP19" i="1"/>
  <c r="HU19" i="1" s="1"/>
  <c r="IP14" i="1"/>
  <c r="HU14" i="1" s="1"/>
  <c r="IP8" i="1"/>
  <c r="HU8" i="1" s="1"/>
  <c r="JU66" i="1"/>
  <c r="IZ66" i="1" s="1"/>
  <c r="JU61" i="1"/>
  <c r="IZ61" i="1" s="1"/>
  <c r="JU55" i="1"/>
  <c r="IZ55" i="1" s="1"/>
  <c r="JU50" i="1"/>
  <c r="IZ50" i="1" s="1"/>
  <c r="JU45" i="1"/>
  <c r="IZ45" i="1" s="1"/>
  <c r="JU39" i="1"/>
  <c r="IZ39" i="1" s="1"/>
  <c r="JU34" i="1"/>
  <c r="IZ34" i="1" s="1"/>
  <c r="JU29" i="1"/>
  <c r="IZ29" i="1" s="1"/>
  <c r="JU23" i="1"/>
  <c r="IZ23" i="1" s="1"/>
  <c r="JU18" i="1"/>
  <c r="IZ18" i="1" s="1"/>
  <c r="JU13" i="1"/>
  <c r="IZ13" i="1" s="1"/>
  <c r="HK67" i="1"/>
  <c r="HK63" i="1"/>
  <c r="HK59" i="1"/>
  <c r="HK55" i="1"/>
  <c r="GP55" i="1" s="1"/>
  <c r="HK51" i="1"/>
  <c r="GP51" i="1" s="1"/>
  <c r="HK47" i="1"/>
  <c r="GP47" i="1" s="1"/>
  <c r="HK43" i="1"/>
  <c r="GP43" i="1" s="1"/>
  <c r="HK39" i="1"/>
  <c r="GP39" i="1" s="1"/>
  <c r="HK35" i="1"/>
  <c r="GP35" i="1" s="1"/>
  <c r="HK31" i="1"/>
  <c r="GP31" i="1" s="1"/>
  <c r="HK27" i="1"/>
  <c r="GP27" i="1" s="1"/>
  <c r="HK23" i="1"/>
  <c r="GP23" i="1" s="1"/>
  <c r="HK19" i="1"/>
  <c r="GP19" i="1" s="1"/>
  <c r="HK15" i="1"/>
  <c r="GP15" i="1" s="1"/>
  <c r="HK11" i="1"/>
  <c r="GP11" i="1" s="1"/>
  <c r="HK7" i="1"/>
  <c r="GP7" i="1" s="1"/>
  <c r="GX5" i="1"/>
  <c r="GX64" i="1"/>
  <c r="GX60" i="1"/>
  <c r="GX56" i="1"/>
  <c r="GX52" i="1"/>
  <c r="GX48" i="1"/>
  <c r="GX44" i="1"/>
  <c r="GX40" i="1"/>
  <c r="GX36" i="1"/>
  <c r="GX32" i="1"/>
  <c r="GX28" i="1"/>
  <c r="GX24" i="1"/>
  <c r="GX20" i="1"/>
  <c r="GX16" i="1"/>
  <c r="GX12" i="1"/>
  <c r="GX8" i="1"/>
  <c r="HK66" i="1"/>
  <c r="HK62" i="1"/>
  <c r="HK58" i="1"/>
  <c r="HK54" i="1"/>
  <c r="GP54" i="1" s="1"/>
  <c r="HK50" i="1"/>
  <c r="GP50" i="1" s="1"/>
  <c r="HK46" i="1"/>
  <c r="GP46" i="1" s="1"/>
  <c r="HK42" i="1"/>
  <c r="GP42" i="1" s="1"/>
  <c r="HK38" i="1"/>
  <c r="GP38" i="1" s="1"/>
  <c r="HK34" i="1"/>
  <c r="GP34" i="1" s="1"/>
  <c r="HK30" i="1"/>
  <c r="GP30" i="1" s="1"/>
  <c r="HK26" i="1"/>
  <c r="GP26" i="1" s="1"/>
  <c r="HK22" i="1"/>
  <c r="GP22" i="1" s="1"/>
  <c r="HK18" i="1"/>
  <c r="GP18" i="1" s="1"/>
  <c r="HK14" i="1"/>
  <c r="GP14" i="1" s="1"/>
  <c r="HK10" i="1"/>
  <c r="GP10" i="1" s="1"/>
  <c r="HK6" i="1"/>
  <c r="GX67" i="1"/>
  <c r="GX63" i="1"/>
  <c r="GX59" i="1"/>
  <c r="GX55" i="1"/>
  <c r="GX51" i="1"/>
  <c r="GX47" i="1"/>
  <c r="GX43" i="1"/>
  <c r="GX39" i="1"/>
  <c r="GX35" i="1"/>
  <c r="GX31" i="1"/>
  <c r="GX27" i="1"/>
  <c r="GX23" i="1"/>
  <c r="GX19" i="1"/>
  <c r="GX15" i="1"/>
  <c r="GX11" i="1"/>
  <c r="GX7" i="1"/>
  <c r="HK65" i="1"/>
  <c r="HK61" i="1"/>
  <c r="HK57" i="1"/>
  <c r="HK53" i="1"/>
  <c r="GP53" i="1" s="1"/>
  <c r="HK49" i="1"/>
  <c r="GP49" i="1" s="1"/>
  <c r="HK45" i="1"/>
  <c r="GP45" i="1" s="1"/>
  <c r="HK41" i="1"/>
  <c r="GP41" i="1" s="1"/>
  <c r="HK37" i="1"/>
  <c r="GP37" i="1" s="1"/>
  <c r="HK33" i="1"/>
  <c r="GP33" i="1" s="1"/>
  <c r="HK29" i="1"/>
  <c r="GP29" i="1" s="1"/>
  <c r="HK25" i="1"/>
  <c r="GP25" i="1" s="1"/>
  <c r="HK21" i="1"/>
  <c r="GP21" i="1" s="1"/>
  <c r="HK17" i="1"/>
  <c r="GP17" i="1" s="1"/>
  <c r="HK13" i="1"/>
  <c r="GP13" i="1" s="1"/>
  <c r="HK9" i="1"/>
  <c r="GP9" i="1" s="1"/>
  <c r="GX66" i="1"/>
  <c r="GX62" i="1"/>
  <c r="GX58" i="1"/>
  <c r="GX54" i="1"/>
  <c r="GX50" i="1"/>
  <c r="GX46" i="1"/>
  <c r="GX42" i="1"/>
  <c r="GX38" i="1"/>
  <c r="GX34" i="1"/>
  <c r="GX30" i="1"/>
  <c r="GX26" i="1"/>
  <c r="GX22" i="1"/>
  <c r="GX18" i="1"/>
  <c r="GX14" i="1"/>
  <c r="GX10" i="1"/>
  <c r="GX6" i="1"/>
  <c r="HK5" i="1"/>
  <c r="HK64" i="1"/>
  <c r="HK60" i="1"/>
  <c r="HK56" i="1"/>
  <c r="GP56" i="1" s="1"/>
  <c r="HK52" i="1"/>
  <c r="HK48" i="1"/>
  <c r="GP48" i="1" s="1"/>
  <c r="HK44" i="1"/>
  <c r="GP44" i="1" s="1"/>
  <c r="HK40" i="1"/>
  <c r="GP40" i="1" s="1"/>
  <c r="HK36" i="1"/>
  <c r="GP36" i="1" s="1"/>
  <c r="HK32" i="1"/>
  <c r="GP32" i="1" s="1"/>
  <c r="HK28" i="1"/>
  <c r="GP28" i="1" s="1"/>
  <c r="HK24" i="1"/>
  <c r="GP24" i="1" s="1"/>
  <c r="HK20" i="1"/>
  <c r="GP20" i="1" s="1"/>
  <c r="HK16" i="1"/>
  <c r="GP16" i="1" s="1"/>
  <c r="HK12" i="1"/>
  <c r="GP12" i="1" s="1"/>
  <c r="HK8" i="1"/>
  <c r="GP8" i="1" s="1"/>
  <c r="GX65" i="1"/>
  <c r="GX61" i="1"/>
  <c r="GX57" i="1"/>
  <c r="GX53" i="1"/>
  <c r="GX49" i="1"/>
  <c r="GX45" i="1"/>
  <c r="GX41" i="1"/>
  <c r="GX37" i="1"/>
  <c r="GX33" i="1"/>
  <c r="GX29" i="1"/>
  <c r="GX25" i="1"/>
  <c r="GX21" i="1"/>
  <c r="GX17" i="1"/>
  <c r="GX13" i="1"/>
  <c r="GX9" i="1"/>
  <c r="D62" i="17"/>
  <c r="E67" i="16"/>
  <c r="E66" i="16"/>
  <c r="E65" i="16"/>
  <c r="E64" i="16"/>
  <c r="E63" i="16"/>
  <c r="E62" i="16"/>
  <c r="E61" i="16"/>
  <c r="E60" i="16"/>
  <c r="E59" i="16"/>
  <c r="E58" i="16"/>
  <c r="E57" i="16"/>
  <c r="E56" i="16"/>
  <c r="E55" i="16"/>
  <c r="E54" i="16"/>
  <c r="E53" i="16"/>
  <c r="E52" i="16"/>
  <c r="E51" i="16"/>
  <c r="E50" i="16"/>
  <c r="E49" i="16"/>
  <c r="E48" i="16"/>
  <c r="E47" i="16"/>
  <c r="E46" i="16"/>
  <c r="E45" i="16"/>
  <c r="E44" i="16"/>
  <c r="E43" i="16"/>
  <c r="E42" i="16"/>
  <c r="E41" i="16"/>
  <c r="E40" i="16"/>
  <c r="E39" i="16"/>
  <c r="E38" i="16"/>
  <c r="E37" i="16"/>
  <c r="E36" i="16"/>
  <c r="E35" i="16"/>
  <c r="E34" i="16"/>
  <c r="E33" i="16"/>
  <c r="E32" i="16"/>
  <c r="E31" i="16"/>
  <c r="E30" i="16"/>
  <c r="E29" i="16"/>
  <c r="E28" i="16"/>
  <c r="E27" i="16"/>
  <c r="D27" i="16"/>
  <c r="E26" i="16"/>
  <c r="E25" i="16"/>
  <c r="D25" i="16"/>
  <c r="E24" i="16"/>
  <c r="D24" i="16"/>
  <c r="E23" i="16"/>
  <c r="E22" i="16"/>
  <c r="D22" i="16"/>
  <c r="E21" i="16"/>
  <c r="E20" i="16"/>
  <c r="E19" i="16"/>
  <c r="E18" i="16"/>
  <c r="E17" i="16"/>
  <c r="E16" i="16"/>
  <c r="E15" i="16"/>
  <c r="E14" i="16"/>
  <c r="E13" i="16"/>
  <c r="D13" i="16"/>
  <c r="E12" i="16"/>
  <c r="E11" i="16"/>
  <c r="E10" i="16"/>
  <c r="E9" i="16"/>
  <c r="A9" i="16"/>
  <c r="A10" i="16" s="1"/>
  <c r="A11" i="16" s="1"/>
  <c r="A12" i="16" s="1"/>
  <c r="A13" i="16" s="1"/>
  <c r="A14" i="16" s="1"/>
  <c r="A15" i="16" s="1"/>
  <c r="A16" i="16" s="1"/>
  <c r="A17" i="16" s="1"/>
  <c r="A18" i="16" s="1"/>
  <c r="A19" i="16" s="1"/>
  <c r="A20" i="16" s="1"/>
  <c r="A21" i="16" s="1"/>
  <c r="A22" i="16" s="1"/>
  <c r="A23" i="16" s="1"/>
  <c r="A24" i="16" s="1"/>
  <c r="A25" i="16" s="1"/>
  <c r="A26" i="16" s="1"/>
  <c r="A27" i="16" s="1"/>
  <c r="A28" i="16" s="1"/>
  <c r="A29" i="16" s="1"/>
  <c r="A30" i="16" s="1"/>
  <c r="A31" i="16" s="1"/>
  <c r="A32" i="16" s="1"/>
  <c r="A33" i="16" s="1"/>
  <c r="A34" i="16" s="1"/>
  <c r="A35" i="16" s="1"/>
  <c r="A36" i="16" s="1"/>
  <c r="A37" i="16" s="1"/>
  <c r="A38" i="16" s="1"/>
  <c r="A39" i="16" s="1"/>
  <c r="A40" i="16" s="1"/>
  <c r="A41" i="16" s="1"/>
  <c r="A42" i="16" s="1"/>
  <c r="A43" i="16" s="1"/>
  <c r="A44" i="16" s="1"/>
  <c r="A45" i="16" s="1"/>
  <c r="A46" i="16" s="1"/>
  <c r="A47" i="16" s="1"/>
  <c r="A48" i="16" s="1"/>
  <c r="A49" i="16" s="1"/>
  <c r="A50" i="16" s="1"/>
  <c r="A51" i="16" s="1"/>
  <c r="A52" i="16" s="1"/>
  <c r="A53" i="16" s="1"/>
  <c r="A54" i="16" s="1"/>
  <c r="A55" i="16" s="1"/>
  <c r="A56" i="16" s="1"/>
  <c r="A57" i="16" s="1"/>
  <c r="A58" i="16" s="1"/>
  <c r="A59" i="16" s="1"/>
  <c r="A60" i="16" s="1"/>
  <c r="A61" i="16" s="1"/>
  <c r="A62" i="16" s="1"/>
  <c r="A63" i="16" s="1"/>
  <c r="A64" i="16" s="1"/>
  <c r="A65" i="16" s="1"/>
  <c r="A66" i="16" s="1"/>
  <c r="A67" i="16" s="1"/>
  <c r="E8" i="16"/>
  <c r="A8" i="16"/>
  <c r="E7" i="16"/>
  <c r="A7" i="16"/>
  <c r="E6" i="16"/>
  <c r="A6" i="16"/>
  <c r="E5" i="16"/>
  <c r="FE28" i="1"/>
  <c r="FE29" i="1"/>
  <c r="FE30" i="1"/>
  <c r="FE31" i="1"/>
  <c r="FE37" i="1"/>
  <c r="FE41" i="1"/>
  <c r="FE43" i="1"/>
  <c r="FE46" i="1"/>
  <c r="FE47" i="1"/>
  <c r="FE48" i="1"/>
  <c r="FE51" i="1"/>
  <c r="FE52" i="1"/>
  <c r="FE54" i="1"/>
  <c r="FE60" i="1"/>
  <c r="FE61" i="1"/>
  <c r="FE62" i="1"/>
  <c r="FE67" i="1"/>
  <c r="E67" i="14"/>
  <c r="E66" i="14"/>
  <c r="E65" i="14"/>
  <c r="E64" i="14"/>
  <c r="E63" i="14"/>
  <c r="E62" i="14"/>
  <c r="E61" i="14"/>
  <c r="E60" i="14"/>
  <c r="E59" i="14"/>
  <c r="E58" i="14"/>
  <c r="E57" i="14"/>
  <c r="E56" i="14"/>
  <c r="E55" i="14"/>
  <c r="E54" i="14"/>
  <c r="E53" i="14"/>
  <c r="E52" i="14"/>
  <c r="E51" i="14"/>
  <c r="E50" i="14"/>
  <c r="E49" i="14"/>
  <c r="E48" i="14"/>
  <c r="E47" i="14"/>
  <c r="E46" i="14"/>
  <c r="E45" i="14"/>
  <c r="E44" i="14"/>
  <c r="E43" i="14"/>
  <c r="E42" i="14"/>
  <c r="E41" i="14"/>
  <c r="E40" i="14"/>
  <c r="E39" i="14"/>
  <c r="E38" i="14"/>
  <c r="E37" i="14"/>
  <c r="E36" i="14"/>
  <c r="E35" i="14"/>
  <c r="E34" i="14"/>
  <c r="E33" i="14"/>
  <c r="E32" i="14"/>
  <c r="E31" i="14"/>
  <c r="E30" i="14"/>
  <c r="E29" i="14"/>
  <c r="E28" i="14"/>
  <c r="E27" i="14"/>
  <c r="E26" i="14"/>
  <c r="E25" i="14"/>
  <c r="E24" i="14"/>
  <c r="E23" i="14"/>
  <c r="E22" i="14"/>
  <c r="E21" i="14"/>
  <c r="E20" i="14"/>
  <c r="E19" i="14"/>
  <c r="E18" i="14"/>
  <c r="E17" i="14"/>
  <c r="E16" i="14"/>
  <c r="E15" i="14"/>
  <c r="E14" i="14"/>
  <c r="E13" i="14"/>
  <c r="E12" i="14"/>
  <c r="E11" i="14"/>
  <c r="E10" i="14"/>
  <c r="E9" i="14"/>
  <c r="E8" i="14"/>
  <c r="E7" i="14"/>
  <c r="E6" i="14"/>
  <c r="A6" i="14"/>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E5" i="14"/>
  <c r="E67" i="13"/>
  <c r="E66" i="13"/>
  <c r="E65" i="13"/>
  <c r="E64" i="13"/>
  <c r="E63" i="13"/>
  <c r="E62" i="13"/>
  <c r="E61" i="13"/>
  <c r="E60" i="13"/>
  <c r="E59" i="13"/>
  <c r="E58" i="13"/>
  <c r="E57" i="13"/>
  <c r="E56" i="13"/>
  <c r="E55" i="13"/>
  <c r="E54" i="13"/>
  <c r="E53" i="13"/>
  <c r="E52" i="13"/>
  <c r="E51" i="13"/>
  <c r="E50" i="13"/>
  <c r="E49" i="13"/>
  <c r="E48" i="13"/>
  <c r="E47" i="13"/>
  <c r="E46" i="13"/>
  <c r="E45" i="13"/>
  <c r="E44" i="13"/>
  <c r="E43" i="13"/>
  <c r="E42" i="13"/>
  <c r="E41" i="13"/>
  <c r="E40" i="13"/>
  <c r="E39" i="13"/>
  <c r="E38" i="13"/>
  <c r="E37" i="13"/>
  <c r="E36" i="13"/>
  <c r="E35" i="13"/>
  <c r="E34" i="13"/>
  <c r="E33" i="13"/>
  <c r="E32" i="13"/>
  <c r="E31" i="13"/>
  <c r="E30" i="13"/>
  <c r="E29" i="13"/>
  <c r="E28" i="13"/>
  <c r="E27" i="13"/>
  <c r="E26" i="13"/>
  <c r="E25" i="13"/>
  <c r="E24" i="13"/>
  <c r="E23" i="13"/>
  <c r="E22" i="13"/>
  <c r="E21" i="13"/>
  <c r="E20" i="13"/>
  <c r="E19" i="13"/>
  <c r="E18" i="13"/>
  <c r="E17" i="13"/>
  <c r="E16" i="13"/>
  <c r="E15" i="13"/>
  <c r="E14" i="13"/>
  <c r="E13" i="13"/>
  <c r="E12" i="13"/>
  <c r="E11" i="13"/>
  <c r="E10" i="13"/>
  <c r="E9" i="13"/>
  <c r="E8" i="13"/>
  <c r="E7" i="13"/>
  <c r="E6" i="13"/>
  <c r="A6" i="13"/>
  <c r="A7" i="13" s="1"/>
  <c r="A8" i="13" s="1"/>
  <c r="A9" i="13" s="1"/>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E5" i="13"/>
  <c r="D14" i="10"/>
  <c r="D20" i="10"/>
  <c r="KD20" i="1" s="1"/>
  <c r="D29" i="10"/>
  <c r="KD29" i="1" s="1"/>
  <c r="D37" i="10"/>
  <c r="KD37" i="1" s="1"/>
  <c r="D43" i="10"/>
  <c r="KD43" i="1" s="1"/>
  <c r="D44" i="10"/>
  <c r="KD44" i="1" s="1"/>
  <c r="KD51" i="1"/>
  <c r="KD54" i="1"/>
  <c r="D60" i="10"/>
  <c r="KD60" i="1" s="1"/>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A6" i="12"/>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E5" i="12"/>
  <c r="E67" i="10"/>
  <c r="E66" i="10"/>
  <c r="JX66" i="1"/>
  <c r="E65" i="10"/>
  <c r="D65" i="10"/>
  <c r="E64" i="10"/>
  <c r="D64" i="10"/>
  <c r="E63" i="10"/>
  <c r="D63" i="10"/>
  <c r="E62" i="10"/>
  <c r="D62" i="10"/>
  <c r="E61" i="10"/>
  <c r="E60" i="10"/>
  <c r="E59" i="10"/>
  <c r="D59" i="10"/>
  <c r="E58" i="10"/>
  <c r="D58" i="10"/>
  <c r="E57" i="10"/>
  <c r="D57" i="10"/>
  <c r="E56" i="10"/>
  <c r="E55" i="10"/>
  <c r="E54" i="10"/>
  <c r="E53" i="10"/>
  <c r="E52" i="10"/>
  <c r="E51" i="10"/>
  <c r="E50" i="10"/>
  <c r="E49" i="10"/>
  <c r="E48" i="10"/>
  <c r="E47" i="10"/>
  <c r="E46" i="10"/>
  <c r="E45" i="10"/>
  <c r="E44" i="10"/>
  <c r="E43" i="10"/>
  <c r="E42" i="10"/>
  <c r="D42" i="10"/>
  <c r="E41" i="10"/>
  <c r="D41" i="10"/>
  <c r="E40" i="10"/>
  <c r="D40" i="10"/>
  <c r="E39" i="10"/>
  <c r="D39" i="10"/>
  <c r="E38" i="10"/>
  <c r="E37" i="10"/>
  <c r="E36" i="10"/>
  <c r="D36" i="10"/>
  <c r="E35" i="10"/>
  <c r="D35" i="10"/>
  <c r="E34" i="10"/>
  <c r="D34" i="10"/>
  <c r="E33" i="10"/>
  <c r="D33" i="10"/>
  <c r="E32" i="10"/>
  <c r="D32" i="10"/>
  <c r="E31" i="10"/>
  <c r="D31" i="10"/>
  <c r="E30" i="10"/>
  <c r="D30" i="10"/>
  <c r="E29" i="10"/>
  <c r="E28" i="10"/>
  <c r="D28" i="10"/>
  <c r="E27" i="10"/>
  <c r="D27" i="10"/>
  <c r="E26" i="10"/>
  <c r="D26" i="10"/>
  <c r="E25" i="10"/>
  <c r="D25" i="10"/>
  <c r="E24" i="10"/>
  <c r="D24" i="10"/>
  <c r="E23" i="10"/>
  <c r="E22" i="10"/>
  <c r="D22" i="10"/>
  <c r="E21" i="10"/>
  <c r="D21" i="10"/>
  <c r="E20" i="10"/>
  <c r="E19" i="10"/>
  <c r="E18" i="10"/>
  <c r="D18" i="10"/>
  <c r="E17" i="10"/>
  <c r="D17" i="10"/>
  <c r="E16" i="10"/>
  <c r="D16" i="10"/>
  <c r="E15" i="10"/>
  <c r="JX15" i="1" s="1"/>
  <c r="E14" i="10"/>
  <c r="E13" i="10"/>
  <c r="D13" i="10"/>
  <c r="E12" i="10"/>
  <c r="E11" i="10"/>
  <c r="E10" i="10"/>
  <c r="D10" i="10"/>
  <c r="E9" i="10"/>
  <c r="D9" i="10"/>
  <c r="E8" i="10"/>
  <c r="D8" i="10"/>
  <c r="E7" i="10"/>
  <c r="JY7" i="1"/>
  <c r="A7" i="10"/>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E6" i="10"/>
  <c r="D6" i="10"/>
  <c r="A6" i="10"/>
  <c r="E5" i="10"/>
  <c r="D5" i="10"/>
  <c r="D38" i="9"/>
  <c r="CZ38" i="1" s="1"/>
  <c r="D53" i="9"/>
  <c r="CZ53" i="1" s="1"/>
  <c r="CT53" i="1" s="1"/>
  <c r="D27" i="9"/>
  <c r="CZ27" i="1" s="1"/>
  <c r="CT27" i="1" s="1"/>
  <c r="D25" i="9"/>
  <c r="CZ25" i="1" s="1"/>
  <c r="CT25" i="1" s="1"/>
  <c r="D24" i="9"/>
  <c r="CZ24" i="1" s="1"/>
  <c r="CT24" i="1" s="1"/>
  <c r="D22" i="9"/>
  <c r="CZ22" i="1" s="1"/>
  <c r="CT22" i="1" s="1"/>
  <c r="D6" i="9"/>
  <c r="CZ6" i="1" s="1"/>
  <c r="CT6" i="1" s="1"/>
  <c r="A6" i="9"/>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E7" i="9"/>
  <c r="CU7" i="1" s="1"/>
  <c r="E8" i="9"/>
  <c r="E9" i="9"/>
  <c r="CU9" i="1" s="1"/>
  <c r="E10" i="9"/>
  <c r="CU10" i="1" s="1"/>
  <c r="E11" i="9"/>
  <c r="CU11" i="1" s="1"/>
  <c r="E12" i="9"/>
  <c r="CU12" i="1" s="1"/>
  <c r="E14" i="9"/>
  <c r="CU14" i="1" s="1"/>
  <c r="E15" i="9"/>
  <c r="CU15" i="1" s="1"/>
  <c r="E16" i="9"/>
  <c r="CU16" i="1" s="1"/>
  <c r="E17" i="9"/>
  <c r="CU17" i="1" s="1"/>
  <c r="E18" i="9"/>
  <c r="CU18" i="1" s="1"/>
  <c r="E19" i="9"/>
  <c r="CU19" i="1" s="1"/>
  <c r="E20" i="9"/>
  <c r="CU20" i="1" s="1"/>
  <c r="E21" i="9"/>
  <c r="CU21" i="1" s="1"/>
  <c r="E23" i="9"/>
  <c r="CU23" i="1" s="1"/>
  <c r="E26" i="9"/>
  <c r="CU26" i="1" s="1"/>
  <c r="E28" i="9"/>
  <c r="CU28" i="1" s="1"/>
  <c r="E29" i="9"/>
  <c r="CU29" i="1" s="1"/>
  <c r="E30" i="9"/>
  <c r="CU30" i="1" s="1"/>
  <c r="E31" i="9"/>
  <c r="CU31" i="1" s="1"/>
  <c r="E32" i="9"/>
  <c r="CU32" i="1" s="1"/>
  <c r="E33" i="9"/>
  <c r="CU33" i="1" s="1"/>
  <c r="E34" i="9"/>
  <c r="E35" i="9"/>
  <c r="CU35" i="1" s="1"/>
  <c r="E36" i="9"/>
  <c r="CU36" i="1" s="1"/>
  <c r="E37" i="9"/>
  <c r="CU37" i="1" s="1"/>
  <c r="E38" i="9"/>
  <c r="CU38" i="1" s="1"/>
  <c r="E39" i="9"/>
  <c r="CU39" i="1" s="1"/>
  <c r="E40" i="9"/>
  <c r="CU40" i="1" s="1"/>
  <c r="E41" i="9"/>
  <c r="CU41" i="1" s="1"/>
  <c r="E43" i="9"/>
  <c r="CU43" i="1" s="1"/>
  <c r="E44" i="9"/>
  <c r="CU44" i="1" s="1"/>
  <c r="E45" i="9"/>
  <c r="CU45" i="1" s="1"/>
  <c r="E46" i="9"/>
  <c r="CU46" i="1" s="1"/>
  <c r="E47" i="9"/>
  <c r="CU47" i="1" s="1"/>
  <c r="E48" i="9"/>
  <c r="CU48" i="1" s="1"/>
  <c r="E49" i="9"/>
  <c r="CU49" i="1" s="1"/>
  <c r="E50" i="9"/>
  <c r="CU50" i="1" s="1"/>
  <c r="E51" i="9"/>
  <c r="CU51" i="1" s="1"/>
  <c r="E52" i="9"/>
  <c r="CU52" i="1" s="1"/>
  <c r="E54" i="9"/>
  <c r="CU54" i="1" s="1"/>
  <c r="E55" i="9"/>
  <c r="CU55" i="1" s="1"/>
  <c r="E56" i="9"/>
  <c r="CU56" i="1" s="1"/>
  <c r="E57" i="9"/>
  <c r="CU57" i="1" s="1"/>
  <c r="E58" i="9"/>
  <c r="CU58" i="1" s="1"/>
  <c r="E59" i="9"/>
  <c r="CU59" i="1" s="1"/>
  <c r="E60" i="9"/>
  <c r="CU60" i="1" s="1"/>
  <c r="E61" i="9"/>
  <c r="CU61" i="1" s="1"/>
  <c r="E64" i="9"/>
  <c r="CU64" i="1" s="1"/>
  <c r="E65" i="9"/>
  <c r="CU65" i="1" s="1"/>
  <c r="E66" i="9"/>
  <c r="CU66" i="1" s="1"/>
  <c r="E67" i="9"/>
  <c r="CU67" i="1" s="1"/>
  <c r="E5" i="9"/>
  <c r="CU5" i="1" s="1"/>
  <c r="D7" i="9"/>
  <c r="CZ7" i="1" s="1"/>
  <c r="CT7" i="1" s="1"/>
  <c r="D8" i="9"/>
  <c r="D9" i="9"/>
  <c r="CZ9" i="1" s="1"/>
  <c r="CT9" i="1" s="1"/>
  <c r="D10" i="9"/>
  <c r="CZ10" i="1" s="1"/>
  <c r="CT10" i="1" s="1"/>
  <c r="D11" i="9"/>
  <c r="CZ11" i="1" s="1"/>
  <c r="CT11" i="1" s="1"/>
  <c r="D12" i="9"/>
  <c r="CZ12" i="1" s="1"/>
  <c r="CT12" i="1" s="1"/>
  <c r="D13" i="9"/>
  <c r="CZ13" i="1" s="1"/>
  <c r="CT13" i="1" s="1"/>
  <c r="D14" i="9"/>
  <c r="CZ14" i="1" s="1"/>
  <c r="CT14" i="1" s="1"/>
  <c r="D15" i="9"/>
  <c r="CZ15" i="1" s="1"/>
  <c r="CT15" i="1" s="1"/>
  <c r="D16" i="9"/>
  <c r="CZ16" i="1" s="1"/>
  <c r="CT16" i="1" s="1"/>
  <c r="D17" i="9"/>
  <c r="CZ17" i="1" s="1"/>
  <c r="CT17" i="1" s="1"/>
  <c r="D18" i="9"/>
  <c r="CZ18" i="1" s="1"/>
  <c r="CT18" i="1" s="1"/>
  <c r="D19" i="9"/>
  <c r="CZ19" i="1" s="1"/>
  <c r="CT19" i="1" s="1"/>
  <c r="D20" i="9"/>
  <c r="CZ20" i="1" s="1"/>
  <c r="CT20" i="1" s="1"/>
  <c r="D21" i="9"/>
  <c r="CZ21" i="1" s="1"/>
  <c r="CT21" i="1" s="1"/>
  <c r="D23" i="9"/>
  <c r="CZ23" i="1" s="1"/>
  <c r="CT23" i="1" s="1"/>
  <c r="D26" i="9"/>
  <c r="CZ26" i="1" s="1"/>
  <c r="CT26" i="1" s="1"/>
  <c r="D28" i="9"/>
  <c r="CZ28" i="1" s="1"/>
  <c r="CT28" i="1" s="1"/>
  <c r="D29" i="9"/>
  <c r="CZ29" i="1" s="1"/>
  <c r="CT29" i="1" s="1"/>
  <c r="D30" i="9"/>
  <c r="CZ30" i="1" s="1"/>
  <c r="CT30" i="1" s="1"/>
  <c r="D31" i="9"/>
  <c r="CZ31" i="1" s="1"/>
  <c r="CT31" i="1" s="1"/>
  <c r="D32" i="9"/>
  <c r="CZ32" i="1" s="1"/>
  <c r="CT32" i="1" s="1"/>
  <c r="D33" i="9"/>
  <c r="CZ33" i="1" s="1"/>
  <c r="CT33" i="1" s="1"/>
  <c r="D34" i="9"/>
  <c r="D35" i="9"/>
  <c r="CZ35" i="1" s="1"/>
  <c r="CT35" i="1" s="1"/>
  <c r="D36" i="9"/>
  <c r="CZ36" i="1" s="1"/>
  <c r="CT36" i="1" s="1"/>
  <c r="D37" i="9"/>
  <c r="CZ37" i="1" s="1"/>
  <c r="CT37" i="1" s="1"/>
  <c r="D39" i="9"/>
  <c r="CZ39" i="1" s="1"/>
  <c r="CT39" i="1" s="1"/>
  <c r="D40" i="9"/>
  <c r="CZ40" i="1" s="1"/>
  <c r="CT40" i="1" s="1"/>
  <c r="D41" i="9"/>
  <c r="CZ41" i="1" s="1"/>
  <c r="CT41" i="1" s="1"/>
  <c r="D42" i="9"/>
  <c r="CZ42" i="1" s="1"/>
  <c r="CT42" i="1" s="1"/>
  <c r="D43" i="9"/>
  <c r="CZ43" i="1" s="1"/>
  <c r="CT43" i="1" s="1"/>
  <c r="D44" i="9"/>
  <c r="CZ44" i="1" s="1"/>
  <c r="CT44" i="1" s="1"/>
  <c r="D45" i="9"/>
  <c r="CZ45" i="1" s="1"/>
  <c r="CT45" i="1" s="1"/>
  <c r="D46" i="9"/>
  <c r="CZ46" i="1" s="1"/>
  <c r="CT46" i="1" s="1"/>
  <c r="D47" i="9"/>
  <c r="CZ47" i="1" s="1"/>
  <c r="CT47" i="1" s="1"/>
  <c r="D48" i="9"/>
  <c r="CZ48" i="1" s="1"/>
  <c r="CT48" i="1" s="1"/>
  <c r="D49" i="9"/>
  <c r="CZ49" i="1" s="1"/>
  <c r="CT49" i="1" s="1"/>
  <c r="D50" i="9"/>
  <c r="CZ50" i="1" s="1"/>
  <c r="CT50" i="1" s="1"/>
  <c r="D51" i="9"/>
  <c r="CZ51" i="1" s="1"/>
  <c r="CT51" i="1" s="1"/>
  <c r="D52" i="9"/>
  <c r="CZ52" i="1" s="1"/>
  <c r="CT52" i="1" s="1"/>
  <c r="D54" i="9"/>
  <c r="CZ54" i="1" s="1"/>
  <c r="CT54" i="1" s="1"/>
  <c r="D55" i="9"/>
  <c r="CZ55" i="1" s="1"/>
  <c r="CT55" i="1" s="1"/>
  <c r="D56" i="9"/>
  <c r="CZ56" i="1" s="1"/>
  <c r="CT56" i="1" s="1"/>
  <c r="D57" i="9"/>
  <c r="CZ57" i="1" s="1"/>
  <c r="CT57" i="1" s="1"/>
  <c r="D58" i="9"/>
  <c r="CZ58" i="1" s="1"/>
  <c r="CT58" i="1" s="1"/>
  <c r="D59" i="9"/>
  <c r="CZ59" i="1" s="1"/>
  <c r="CT59" i="1" s="1"/>
  <c r="D60" i="9"/>
  <c r="CZ60" i="1" s="1"/>
  <c r="CT60" i="1" s="1"/>
  <c r="D61" i="9"/>
  <c r="CZ61" i="1" s="1"/>
  <c r="CT61" i="1" s="1"/>
  <c r="D62" i="9"/>
  <c r="CZ62" i="1" s="1"/>
  <c r="CT62" i="1" s="1"/>
  <c r="D63" i="9"/>
  <c r="CZ63" i="1" s="1"/>
  <c r="CT63" i="1" s="1"/>
  <c r="D64" i="9"/>
  <c r="CZ64" i="1" s="1"/>
  <c r="CT64" i="1" s="1"/>
  <c r="D65" i="9"/>
  <c r="CZ65" i="1" s="1"/>
  <c r="CT65" i="1" s="1"/>
  <c r="D66" i="9"/>
  <c r="CZ66" i="1" s="1"/>
  <c r="CT66" i="1" s="1"/>
  <c r="D67" i="9"/>
  <c r="CZ67" i="1" s="1"/>
  <c r="CT67" i="1" s="1"/>
  <c r="D5" i="9"/>
  <c r="CZ5" i="1" s="1"/>
  <c r="CT5" i="1" s="1"/>
  <c r="A6" i="8"/>
  <c r="A7" i="8" s="1"/>
  <c r="A8" i="8" s="1"/>
  <c r="A9" i="8" s="1"/>
  <c r="A10"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LR63" i="1" l="1"/>
  <c r="DA53" i="1"/>
  <c r="DA6" i="1"/>
  <c r="DA22" i="1"/>
  <c r="DV27" i="1"/>
  <c r="DI24" i="1"/>
  <c r="DV53" i="1"/>
  <c r="DI6" i="1"/>
  <c r="DV22" i="1"/>
  <c r="DA27" i="1"/>
  <c r="DA25" i="1"/>
  <c r="DV25" i="1"/>
  <c r="DI53" i="1"/>
  <c r="DV6" i="1"/>
  <c r="DI27" i="1"/>
  <c r="DV24" i="1"/>
  <c r="DI25" i="1"/>
  <c r="DI22" i="1"/>
  <c r="DA24" i="1"/>
  <c r="LD60" i="1"/>
  <c r="ME60" i="1"/>
  <c r="LJ60" i="1" s="1"/>
  <c r="LR56" i="1"/>
  <c r="LD64" i="1"/>
  <c r="LR60" i="1"/>
  <c r="LR64" i="1"/>
  <c r="KD5" i="1"/>
  <c r="JY5" i="1" s="1"/>
  <c r="KD8" i="1"/>
  <c r="JX8" i="1" s="1"/>
  <c r="KD10" i="1"/>
  <c r="JY10" i="1" s="1"/>
  <c r="KD12" i="1"/>
  <c r="JX12" i="1" s="1"/>
  <c r="KD17" i="1"/>
  <c r="JY17" i="1" s="1"/>
  <c r="KD22" i="1"/>
  <c r="KM22" i="1" s="1"/>
  <c r="KD31" i="1"/>
  <c r="JY31" i="1" s="1"/>
  <c r="KD33" i="1"/>
  <c r="KZ33" i="1" s="1"/>
  <c r="KD35" i="1"/>
  <c r="KE35" i="1" s="1"/>
  <c r="KD40" i="1"/>
  <c r="KZ40" i="1" s="1"/>
  <c r="KD42" i="1"/>
  <c r="JY42" i="1" s="1"/>
  <c r="KD47" i="1"/>
  <c r="KM47" i="1" s="1"/>
  <c r="KD49" i="1"/>
  <c r="JX49" i="1" s="1"/>
  <c r="KD56" i="1"/>
  <c r="KM56" i="1" s="1"/>
  <c r="KD58" i="1"/>
  <c r="KE58" i="1" s="1"/>
  <c r="KD25" i="1"/>
  <c r="JX25" i="1" s="1"/>
  <c r="KD52" i="1"/>
  <c r="KZ52" i="1" s="1"/>
  <c r="KD61" i="1"/>
  <c r="JX61" i="1" s="1"/>
  <c r="KD63" i="1"/>
  <c r="KE63" i="1" s="1"/>
  <c r="KD65" i="1"/>
  <c r="KM65" i="1" s="1"/>
  <c r="KD9" i="1"/>
  <c r="KZ9" i="1" s="1"/>
  <c r="KD11" i="1"/>
  <c r="KM11" i="1" s="1"/>
  <c r="KD13" i="1"/>
  <c r="JX13" i="1" s="1"/>
  <c r="KD16" i="1"/>
  <c r="JY16" i="1" s="1"/>
  <c r="KD18" i="1"/>
  <c r="KM18" i="1" s="1"/>
  <c r="KD21" i="1"/>
  <c r="KE21" i="1" s="1"/>
  <c r="KD30" i="1"/>
  <c r="JX30" i="1" s="1"/>
  <c r="KD32" i="1"/>
  <c r="JX32" i="1" s="1"/>
  <c r="KD34" i="1"/>
  <c r="JX34" i="1" s="1"/>
  <c r="KD36" i="1"/>
  <c r="KE36" i="1" s="1"/>
  <c r="KD39" i="1"/>
  <c r="KZ39" i="1" s="1"/>
  <c r="KD41" i="1"/>
  <c r="JX41" i="1" s="1"/>
  <c r="KD46" i="1"/>
  <c r="KZ46" i="1" s="1"/>
  <c r="KD48" i="1"/>
  <c r="KM48" i="1" s="1"/>
  <c r="KD50" i="1"/>
  <c r="JY50" i="1" s="1"/>
  <c r="KD55" i="1"/>
  <c r="JX55" i="1" s="1"/>
  <c r="KD57" i="1"/>
  <c r="JY57" i="1" s="1"/>
  <c r="KD59" i="1"/>
  <c r="KE59" i="1" s="1"/>
  <c r="KD27" i="1"/>
  <c r="KZ27" i="1" s="1"/>
  <c r="KD6" i="1"/>
  <c r="KM6" i="1" s="1"/>
  <c r="KD24" i="1"/>
  <c r="KZ24" i="1" s="1"/>
  <c r="KD26" i="1"/>
  <c r="KM26" i="1" s="1"/>
  <c r="KD28" i="1"/>
  <c r="KM28" i="1" s="1"/>
  <c r="KD53" i="1"/>
  <c r="JX53" i="1" s="1"/>
  <c r="KD62" i="1"/>
  <c r="KM62" i="1" s="1"/>
  <c r="KD64" i="1"/>
  <c r="JY64" i="1" s="1"/>
  <c r="ME64" i="1"/>
  <c r="LJ64" i="1" s="1"/>
  <c r="LR57" i="1"/>
  <c r="LD57" i="1"/>
  <c r="ME57" i="1"/>
  <c r="LJ57" i="1" s="1"/>
  <c r="ME56" i="1"/>
  <c r="LJ56" i="1" s="1"/>
  <c r="G2" i="16"/>
  <c r="LI5" i="1"/>
  <c r="ME5" i="1" s="1"/>
  <c r="LJ5" i="1" s="1"/>
  <c r="LC65" i="1"/>
  <c r="KD14" i="1"/>
  <c r="JX14" i="1" s="1"/>
  <c r="CZ34" i="1"/>
  <c r="CT34" i="1" s="1"/>
  <c r="CZ8" i="1"/>
  <c r="CU34" i="1"/>
  <c r="CU8" i="1"/>
  <c r="JH7" i="1"/>
  <c r="IT7" i="1"/>
  <c r="IS7" i="1"/>
  <c r="KE10" i="1"/>
  <c r="KZ19" i="1"/>
  <c r="KE19" i="1" s="1"/>
  <c r="JX58" i="1"/>
  <c r="JX19" i="1"/>
  <c r="JY66" i="1"/>
  <c r="KZ10" i="1"/>
  <c r="KZ7" i="1"/>
  <c r="KE7" i="1" s="1"/>
  <c r="KM19" i="1"/>
  <c r="KE31" i="1"/>
  <c r="KZ8" i="1"/>
  <c r="JY19" i="1"/>
  <c r="KE33" i="1"/>
  <c r="KM10" i="1"/>
  <c r="KE22" i="1"/>
  <c r="KZ66" i="1"/>
  <c r="KE66" i="1" s="1"/>
  <c r="KM7" i="1"/>
  <c r="KE8" i="1"/>
  <c r="KE40" i="1"/>
  <c r="JX10" i="1"/>
  <c r="JY33" i="1"/>
  <c r="JX7" i="1"/>
  <c r="JX31" i="1"/>
  <c r="KM66" i="1"/>
  <c r="KM31" i="1"/>
  <c r="JX37" i="1"/>
  <c r="JY37" i="1"/>
  <c r="JX29" i="1"/>
  <c r="JY29" i="1"/>
  <c r="JX60" i="1"/>
  <c r="JY60" i="1"/>
  <c r="JX44" i="1"/>
  <c r="JY44" i="1"/>
  <c r="DV38" i="1"/>
  <c r="DA38" i="1" s="1"/>
  <c r="CT38" i="1"/>
  <c r="JY51" i="1"/>
  <c r="JX51" i="1"/>
  <c r="JY43" i="1"/>
  <c r="JX43" i="1"/>
  <c r="JY54" i="1"/>
  <c r="JX54" i="1"/>
  <c r="KM54" i="1"/>
  <c r="KZ54" i="1"/>
  <c r="KE54" i="1" s="1"/>
  <c r="KZ37" i="1"/>
  <c r="KE37" i="1"/>
  <c r="KM37" i="1"/>
  <c r="KM29" i="1"/>
  <c r="KZ29" i="1"/>
  <c r="KE29" i="1" s="1"/>
  <c r="KM60" i="1"/>
  <c r="KZ60" i="1"/>
  <c r="KE60" i="1" s="1"/>
  <c r="KM44" i="1"/>
  <c r="KZ44" i="1"/>
  <c r="KE44" i="1" s="1"/>
  <c r="KM51" i="1"/>
  <c r="KZ51" i="1"/>
  <c r="KE51" i="1" s="1"/>
  <c r="KZ43" i="1"/>
  <c r="KE43" i="1" s="1"/>
  <c r="KM43" i="1"/>
  <c r="FS67" i="1"/>
  <c r="GF67" i="1"/>
  <c r="FK67" i="1" s="1"/>
  <c r="FD67" i="1"/>
  <c r="GF62" i="1"/>
  <c r="FK62" i="1" s="1"/>
  <c r="FD62" i="1"/>
  <c r="FS62" i="1"/>
  <c r="FS54" i="1"/>
  <c r="FD54" i="1"/>
  <c r="GF54" i="1"/>
  <c r="FK54" i="1" s="1"/>
  <c r="GF46" i="1"/>
  <c r="FK46" i="1" s="1"/>
  <c r="FS46" i="1"/>
  <c r="FD46" i="1"/>
  <c r="FD30" i="1"/>
  <c r="GF30" i="1"/>
  <c r="FK30" i="1" s="1"/>
  <c r="FS30" i="1"/>
  <c r="GF37" i="1"/>
  <c r="FK37" i="1" s="1"/>
  <c r="FS37" i="1"/>
  <c r="FD37" i="1"/>
  <c r="GF29" i="1"/>
  <c r="FK29" i="1" s="1"/>
  <c r="FS29" i="1"/>
  <c r="FD29" i="1"/>
  <c r="FS61" i="1"/>
  <c r="GF61" i="1"/>
  <c r="FK61" i="1" s="1"/>
  <c r="FD61" i="1"/>
  <c r="FS41" i="1"/>
  <c r="FD41" i="1"/>
  <c r="GF41" i="1"/>
  <c r="FK41" i="1" s="1"/>
  <c r="FS60" i="1"/>
  <c r="FD60" i="1"/>
  <c r="GF60" i="1"/>
  <c r="FK60" i="1" s="1"/>
  <c r="FS52" i="1"/>
  <c r="GF52" i="1"/>
  <c r="FK52" i="1" s="1"/>
  <c r="FD52" i="1"/>
  <c r="GF48" i="1"/>
  <c r="FK48" i="1" s="1"/>
  <c r="FS48" i="1"/>
  <c r="FD48" i="1"/>
  <c r="FS28" i="1"/>
  <c r="GF28" i="1"/>
  <c r="FK28" i="1" s="1"/>
  <c r="FD28" i="1"/>
  <c r="FD51" i="1"/>
  <c r="FS51" i="1"/>
  <c r="GF51" i="1"/>
  <c r="FK51" i="1" s="1"/>
  <c r="FD47" i="1"/>
  <c r="FS47" i="1"/>
  <c r="GF47" i="1"/>
  <c r="FK47" i="1" s="1"/>
  <c r="FS43" i="1"/>
  <c r="GF43" i="1"/>
  <c r="FK43" i="1" s="1"/>
  <c r="FD43" i="1"/>
  <c r="GF31" i="1"/>
  <c r="FK31" i="1" s="1"/>
  <c r="FD31" i="1"/>
  <c r="FS31" i="1"/>
  <c r="DI38" i="1"/>
  <c r="DI67" i="1"/>
  <c r="DV67" i="1"/>
  <c r="DA67" i="1" s="1"/>
  <c r="DV59" i="1"/>
  <c r="DA59" i="1" s="1"/>
  <c r="DI59" i="1"/>
  <c r="DV50" i="1"/>
  <c r="DA50" i="1" s="1"/>
  <c r="DI50" i="1"/>
  <c r="DV46" i="1"/>
  <c r="DA46" i="1" s="1"/>
  <c r="DI46" i="1"/>
  <c r="DV42" i="1"/>
  <c r="DA42" i="1" s="1"/>
  <c r="DI42" i="1"/>
  <c r="DI37" i="1"/>
  <c r="DV37" i="1"/>
  <c r="DA37" i="1" s="1"/>
  <c r="DV33" i="1"/>
  <c r="DA33" i="1" s="1"/>
  <c r="DI33" i="1"/>
  <c r="DI29" i="1"/>
  <c r="DV29" i="1"/>
  <c r="DA29" i="1" s="1"/>
  <c r="DI21" i="1"/>
  <c r="DV21" i="1"/>
  <c r="DA21" i="1" s="1"/>
  <c r="DV17" i="1"/>
  <c r="DA17" i="1" s="1"/>
  <c r="DI17" i="1"/>
  <c r="DV13" i="1"/>
  <c r="DA13" i="1" s="1"/>
  <c r="DI13" i="1"/>
  <c r="DI9" i="1"/>
  <c r="DV9" i="1"/>
  <c r="DA9" i="1" s="1"/>
  <c r="DI63" i="1"/>
  <c r="DA63" i="1"/>
  <c r="DV63" i="1"/>
  <c r="DI49" i="1"/>
  <c r="DV49" i="1"/>
  <c r="DA49" i="1" s="1"/>
  <c r="DI45" i="1"/>
  <c r="DV45" i="1"/>
  <c r="DA45" i="1" s="1"/>
  <c r="DI41" i="1"/>
  <c r="DV41" i="1"/>
  <c r="DA41" i="1" s="1"/>
  <c r="DI36" i="1"/>
  <c r="DV36" i="1"/>
  <c r="DA36" i="1" s="1"/>
  <c r="DI32" i="1"/>
  <c r="DV32" i="1"/>
  <c r="DA32" i="1" s="1"/>
  <c r="DI28" i="1"/>
  <c r="DV28" i="1"/>
  <c r="DA28" i="1" s="1"/>
  <c r="DV20" i="1"/>
  <c r="DA20" i="1" s="1"/>
  <c r="DI20" i="1"/>
  <c r="DI16" i="1"/>
  <c r="DV16" i="1"/>
  <c r="DA16" i="1" s="1"/>
  <c r="DI12" i="1"/>
  <c r="DV12" i="1"/>
  <c r="DA12" i="1" s="1"/>
  <c r="DI66" i="1"/>
  <c r="DV66" i="1"/>
  <c r="DA66" i="1" s="1"/>
  <c r="DV54" i="1"/>
  <c r="DA54" i="1" s="1"/>
  <c r="DI54" i="1"/>
  <c r="DI57" i="1"/>
  <c r="DV57" i="1"/>
  <c r="DA57" i="1" s="1"/>
  <c r="DI52" i="1"/>
  <c r="DV52" i="1"/>
  <c r="DA52" i="1" s="1"/>
  <c r="DI40" i="1"/>
  <c r="DV40" i="1"/>
  <c r="DA40" i="1" s="1"/>
  <c r="DI35" i="1"/>
  <c r="DV35" i="1"/>
  <c r="DA35" i="1" s="1"/>
  <c r="DI31" i="1"/>
  <c r="DV31" i="1"/>
  <c r="DA31" i="1" s="1"/>
  <c r="DV26" i="1"/>
  <c r="DA26" i="1" s="1"/>
  <c r="DI26" i="1"/>
  <c r="DI19" i="1"/>
  <c r="DV19" i="1"/>
  <c r="DA19" i="1" s="1"/>
  <c r="DV15" i="1"/>
  <c r="DA15" i="1" s="1"/>
  <c r="DI15" i="1"/>
  <c r="DI11" i="1"/>
  <c r="DV11" i="1"/>
  <c r="DA11" i="1" s="1"/>
  <c r="DI7" i="1"/>
  <c r="DV7" i="1"/>
  <c r="DA7" i="1" s="1"/>
  <c r="DI55" i="1"/>
  <c r="DV55" i="1"/>
  <c r="DA55" i="1" s="1"/>
  <c r="DV62" i="1"/>
  <c r="DI62" i="1"/>
  <c r="DA62" i="1"/>
  <c r="DV58" i="1"/>
  <c r="DA58" i="1" s="1"/>
  <c r="DI58" i="1"/>
  <c r="DI65" i="1"/>
  <c r="DV65" i="1"/>
  <c r="DA65" i="1" s="1"/>
  <c r="DI61" i="1"/>
  <c r="DV61" i="1"/>
  <c r="DA61" i="1" s="1"/>
  <c r="DI48" i="1"/>
  <c r="DV48" i="1"/>
  <c r="DA48" i="1" s="1"/>
  <c r="DI44" i="1"/>
  <c r="DV44" i="1"/>
  <c r="DA44" i="1" s="1"/>
  <c r="DI5" i="1"/>
  <c r="DV5" i="1"/>
  <c r="DA5" i="1" s="1"/>
  <c r="DI64" i="1"/>
  <c r="DV64" i="1"/>
  <c r="DA64" i="1" s="1"/>
  <c r="DI60" i="1"/>
  <c r="DV60" i="1"/>
  <c r="DA60" i="1" s="1"/>
  <c r="DI56" i="1"/>
  <c r="DV56" i="1"/>
  <c r="DA56" i="1" s="1"/>
  <c r="DI51" i="1"/>
  <c r="DV51" i="1"/>
  <c r="DA51" i="1" s="1"/>
  <c r="DV47" i="1"/>
  <c r="DA47" i="1" s="1"/>
  <c r="DI47" i="1"/>
  <c r="DI43" i="1"/>
  <c r="DV43" i="1"/>
  <c r="DA43" i="1" s="1"/>
  <c r="DV39" i="1"/>
  <c r="DA39" i="1" s="1"/>
  <c r="DI39" i="1"/>
  <c r="DI30" i="1"/>
  <c r="DV30" i="1"/>
  <c r="DA30" i="1" s="1"/>
  <c r="DV23" i="1"/>
  <c r="DA23" i="1" s="1"/>
  <c r="DI23" i="1"/>
  <c r="DV18" i="1"/>
  <c r="DA18" i="1" s="1"/>
  <c r="DI18" i="1"/>
  <c r="DV14" i="1"/>
  <c r="DA14" i="1" s="1"/>
  <c r="DI14" i="1"/>
  <c r="DV10" i="1"/>
  <c r="DA10" i="1" s="1"/>
  <c r="DI10" i="1"/>
  <c r="AG37" i="1"/>
  <c r="L37" i="1" s="1"/>
  <c r="AG23" i="1"/>
  <c r="L23" i="1" s="1"/>
  <c r="T20" i="1"/>
  <c r="AG40" i="1"/>
  <c r="L40" i="1" s="1"/>
  <c r="AG56" i="1"/>
  <c r="L56" i="1" s="1"/>
  <c r="AG45" i="1"/>
  <c r="L45" i="1" s="1"/>
  <c r="AG16" i="1"/>
  <c r="L16" i="1" s="1"/>
  <c r="AG12" i="1"/>
  <c r="L12" i="1" s="1"/>
  <c r="AG31" i="1"/>
  <c r="L31" i="1" s="1"/>
  <c r="AG47" i="1"/>
  <c r="L47" i="1" s="1"/>
  <c r="AG27" i="1"/>
  <c r="L27" i="1" s="1"/>
  <c r="AG44" i="1"/>
  <c r="L44" i="1" s="1"/>
  <c r="AG24" i="1"/>
  <c r="L24" i="1" s="1"/>
  <c r="AG46" i="1"/>
  <c r="L46" i="1" s="1"/>
  <c r="AG30" i="1"/>
  <c r="L30" i="1" s="1"/>
  <c r="AG13" i="1"/>
  <c r="L13" i="1" s="1"/>
  <c r="AG35" i="1"/>
  <c r="L35" i="1" s="1"/>
  <c r="AG51" i="1"/>
  <c r="L51" i="1" s="1"/>
  <c r="AG29" i="1"/>
  <c r="L29" i="1" s="1"/>
  <c r="T28" i="1"/>
  <c r="AG11" i="1"/>
  <c r="L11" i="1" s="1"/>
  <c r="T41" i="1"/>
  <c r="AG15" i="1"/>
  <c r="L15" i="1" s="1"/>
  <c r="AG5" i="1"/>
  <c r="L5" i="1" s="1"/>
  <c r="AG21" i="1"/>
  <c r="L21" i="1" s="1"/>
  <c r="AG39" i="1"/>
  <c r="L39" i="1" s="1"/>
  <c r="AG55" i="1"/>
  <c r="L55" i="1" s="1"/>
  <c r="T45" i="1"/>
  <c r="T23" i="1"/>
  <c r="T46" i="1"/>
  <c r="T11" i="1"/>
  <c r="T30" i="1"/>
  <c r="AG52" i="1"/>
  <c r="L52" i="1" s="1"/>
  <c r="AG61" i="1"/>
  <c r="L61" i="1" s="1"/>
  <c r="T49" i="1"/>
  <c r="AG49" i="1"/>
  <c r="L49" i="1" s="1"/>
  <c r="AG9" i="1"/>
  <c r="L9" i="1" s="1"/>
  <c r="AG20" i="1"/>
  <c r="L20" i="1" s="1"/>
  <c r="AG26" i="1"/>
  <c r="L26" i="1" s="1"/>
  <c r="AG43" i="1"/>
  <c r="L43" i="1" s="1"/>
  <c r="T36" i="1"/>
  <c r="AG36" i="1"/>
  <c r="L36" i="1" s="1"/>
  <c r="T22" i="1"/>
  <c r="AG22" i="1"/>
  <c r="L22" i="1" s="1"/>
  <c r="T18" i="1"/>
  <c r="AG18" i="1"/>
  <c r="L18" i="1" s="1"/>
  <c r="T42" i="1"/>
  <c r="AG42" i="1"/>
  <c r="L42" i="1" s="1"/>
  <c r="AG14" i="1"/>
  <c r="L14" i="1" s="1"/>
  <c r="T10" i="1"/>
  <c r="AG10" i="1"/>
  <c r="L10" i="1" s="1"/>
  <c r="AG8" i="1"/>
  <c r="L8" i="1" s="1"/>
  <c r="T60" i="1"/>
  <c r="AG60" i="1"/>
  <c r="L60" i="1" s="1"/>
  <c r="T53" i="1"/>
  <c r="AG53" i="1"/>
  <c r="L53" i="1" s="1"/>
  <c r="T33" i="1"/>
  <c r="AG33" i="1"/>
  <c r="L33" i="1" s="1"/>
  <c r="T34" i="1"/>
  <c r="AG34" i="1"/>
  <c r="L34" i="1" s="1"/>
  <c r="AG17" i="1"/>
  <c r="L17" i="1" s="1"/>
  <c r="T37" i="1"/>
  <c r="T32" i="1"/>
  <c r="AG32" i="1"/>
  <c r="L32" i="1" s="1"/>
  <c r="AG48" i="1"/>
  <c r="L48" i="1" s="1"/>
  <c r="AG64" i="1"/>
  <c r="L64" i="1" s="1"/>
  <c r="AG28" i="1"/>
  <c r="L28" i="1" s="1"/>
  <c r="T57" i="1"/>
  <c r="AG57" i="1"/>
  <c r="L57" i="1" s="1"/>
  <c r="AG41" i="1"/>
  <c r="L41" i="1" s="1"/>
  <c r="T56" i="1"/>
  <c r="T44" i="1"/>
  <c r="T40" i="1"/>
  <c r="T48" i="1"/>
  <c r="T24" i="1"/>
  <c r="T64" i="1"/>
  <c r="T9" i="1"/>
  <c r="T26" i="1"/>
  <c r="T29" i="1"/>
  <c r="T61" i="1"/>
  <c r="T17" i="1"/>
  <c r="T52" i="1"/>
  <c r="JU7" i="1"/>
  <c r="IZ7" i="1" s="1"/>
  <c r="T27" i="1"/>
  <c r="T8" i="1"/>
  <c r="F7" i="14"/>
  <c r="D23" i="10"/>
  <c r="KD23" i="1" s="1"/>
  <c r="KZ22" i="1" l="1"/>
  <c r="JY8" i="1"/>
  <c r="KM8" i="1"/>
  <c r="JX22" i="1"/>
  <c r="JX56" i="1"/>
  <c r="G4" i="10"/>
  <c r="JY58" i="1"/>
  <c r="JY9" i="1"/>
  <c r="JX52" i="1"/>
  <c r="KM52" i="1"/>
  <c r="KM12" i="1"/>
  <c r="JY12" i="1"/>
  <c r="KZ12" i="1"/>
  <c r="KE12" i="1" s="1"/>
  <c r="KE52" i="1"/>
  <c r="KM49" i="1"/>
  <c r="KZ49" i="1"/>
  <c r="JY41" i="1"/>
  <c r="KM9" i="1"/>
  <c r="JY49" i="1"/>
  <c r="KZ18" i="1"/>
  <c r="JY35" i="1"/>
  <c r="KM5" i="1"/>
  <c r="KM17" i="1"/>
  <c r="KM34" i="1"/>
  <c r="KZ6" i="1"/>
  <c r="JX39" i="1"/>
  <c r="JX47" i="1"/>
  <c r="KM16" i="1"/>
  <c r="JY65" i="1"/>
  <c r="KM39" i="1"/>
  <c r="KZ25" i="1"/>
  <c r="KE5" i="1"/>
  <c r="KE47" i="1"/>
  <c r="KZ5" i="1"/>
  <c r="JX17" i="1"/>
  <c r="JX50" i="1"/>
  <c r="KE39" i="1"/>
  <c r="KE65" i="1"/>
  <c r="KZ30" i="1"/>
  <c r="JY39" i="1"/>
  <c r="JY13" i="1"/>
  <c r="KE32" i="1"/>
  <c r="KZ36" i="1"/>
  <c r="KZ59" i="1"/>
  <c r="JY36" i="1"/>
  <c r="KM13" i="1"/>
  <c r="KM30" i="1"/>
  <c r="KZ61" i="1"/>
  <c r="KE61" i="1" s="1"/>
  <c r="JY21" i="1"/>
  <c r="KZ11" i="1"/>
  <c r="KE11" i="1" s="1"/>
  <c r="KM21" i="1"/>
  <c r="KE50" i="1"/>
  <c r="KE28" i="1"/>
  <c r="KE27" i="1"/>
  <c r="KE30" i="1"/>
  <c r="JY28" i="1"/>
  <c r="KE48" i="1"/>
  <c r="KM36" i="1"/>
  <c r="JY59" i="1"/>
  <c r="DV34" i="1"/>
  <c r="DA34" i="1" s="1"/>
  <c r="JY6" i="1"/>
  <c r="KE24" i="1"/>
  <c r="KZ50" i="1"/>
  <c r="KM41" i="1"/>
  <c r="JX28" i="1"/>
  <c r="JY34" i="1"/>
  <c r="KM46" i="1"/>
  <c r="JX46" i="1"/>
  <c r="JX57" i="1"/>
  <c r="KZ34" i="1"/>
  <c r="KM59" i="1"/>
  <c r="KE26" i="1"/>
  <c r="JY22" i="1"/>
  <c r="JY62" i="1"/>
  <c r="JX33" i="1"/>
  <c r="KE62" i="1"/>
  <c r="JY27" i="1"/>
  <c r="JX6" i="1"/>
  <c r="KM24" i="1"/>
  <c r="KM27" i="1"/>
  <c r="KM50" i="1"/>
  <c r="JX40" i="1"/>
  <c r="KM64" i="1"/>
  <c r="JY53" i="1"/>
  <c r="KM55" i="1"/>
  <c r="JX59" i="1"/>
  <c r="KE64" i="1"/>
  <c r="JX26" i="1"/>
  <c r="JY55" i="1"/>
  <c r="KM53" i="1"/>
  <c r="KZ16" i="1"/>
  <c r="JY32" i="1"/>
  <c r="JY61" i="1"/>
  <c r="JX21" i="1"/>
  <c r="JY25" i="1"/>
  <c r="JX42" i="1"/>
  <c r="KZ21" i="1"/>
  <c r="KM32" i="1"/>
  <c r="KZ47" i="1"/>
  <c r="KE42" i="1"/>
  <c r="KE53" i="1"/>
  <c r="JX36" i="1"/>
  <c r="JX65" i="1"/>
  <c r="JY26" i="1"/>
  <c r="JY11" i="1"/>
  <c r="JY18" i="1"/>
  <c r="KZ56" i="1"/>
  <c r="KZ28" i="1"/>
  <c r="KE41" i="1"/>
  <c r="KM35" i="1"/>
  <c r="KE34" i="1"/>
  <c r="KE6" i="1"/>
  <c r="KM57" i="1"/>
  <c r="KM25" i="1"/>
  <c r="JX62" i="1"/>
  <c r="JX27" i="1"/>
  <c r="JY56" i="1"/>
  <c r="JX16" i="1"/>
  <c r="JX11" i="1"/>
  <c r="JX18" i="1"/>
  <c r="KZ64" i="1"/>
  <c r="KZ32" i="1"/>
  <c r="KM63" i="1"/>
  <c r="KZ35" i="1"/>
  <c r="KE57" i="1"/>
  <c r="KM42" i="1"/>
  <c r="KE13" i="1"/>
  <c r="KZ62" i="1"/>
  <c r="JX24" i="1"/>
  <c r="KZ57" i="1"/>
  <c r="KE46" i="1"/>
  <c r="JY30" i="1"/>
  <c r="KE18" i="1"/>
  <c r="KZ13" i="1"/>
  <c r="JX9" i="1"/>
  <c r="JY63" i="1"/>
  <c r="JY52" i="1"/>
  <c r="KM58" i="1"/>
  <c r="KE49" i="1"/>
  <c r="KM40" i="1"/>
  <c r="KZ63" i="1"/>
  <c r="KZ42" i="1"/>
  <c r="KZ53" i="1"/>
  <c r="JY47" i="1"/>
  <c r="JY40" i="1"/>
  <c r="JX63" i="1"/>
  <c r="JY24" i="1"/>
  <c r="KE56" i="1"/>
  <c r="KZ31" i="1"/>
  <c r="KZ58" i="1"/>
  <c r="KZ26" i="1"/>
  <c r="KZ65" i="1"/>
  <c r="KM33" i="1"/>
  <c r="KZ17" i="1"/>
  <c r="JY46" i="1"/>
  <c r="JX48" i="1"/>
  <c r="KE17" i="1"/>
  <c r="KZ55" i="1"/>
  <c r="KZ41" i="1"/>
  <c r="KE9" i="1"/>
  <c r="JX35" i="1"/>
  <c r="JX64" i="1"/>
  <c r="KE25" i="1"/>
  <c r="JY48" i="1"/>
  <c r="KZ48" i="1"/>
  <c r="KE16" i="1"/>
  <c r="KE55" i="1"/>
  <c r="KM61" i="1"/>
  <c r="JX5" i="1"/>
  <c r="LR5" i="1"/>
  <c r="LD5" i="1"/>
  <c r="JY14" i="1"/>
  <c r="LC5" i="1"/>
  <c r="KM14" i="1"/>
  <c r="KZ14" i="1"/>
  <c r="KE14" i="1" s="1"/>
  <c r="DI34" i="1"/>
  <c r="CT8" i="1"/>
  <c r="DI8" i="1"/>
  <c r="DV8" i="1"/>
  <c r="DA8" i="1" s="1"/>
  <c r="JX20" i="1"/>
  <c r="JY20" i="1"/>
  <c r="JY23" i="1"/>
  <c r="JX23" i="1"/>
  <c r="KM20" i="1"/>
  <c r="KZ20" i="1"/>
  <c r="KE20" i="1" s="1"/>
  <c r="KM23" i="1"/>
  <c r="KZ23" i="1"/>
  <c r="KE23" i="1" s="1"/>
  <c r="GF11" i="1"/>
  <c r="FK11" i="1" s="1"/>
  <c r="FE11" i="1"/>
  <c r="FD11" i="1"/>
  <c r="FS11" i="1"/>
  <c r="K10" i="6"/>
  <c r="K18" i="6"/>
  <c r="K26" i="6"/>
  <c r="K34" i="6"/>
  <c r="K42" i="6"/>
  <c r="K50" i="6"/>
  <c r="K58"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5" i="6"/>
  <c r="H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5" i="6"/>
  <c r="E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5" i="6"/>
  <c r="CY5" i="6"/>
  <c r="ED5" i="6"/>
  <c r="FI5" i="6"/>
  <c r="GN5" i="6"/>
  <c r="HS5" i="6"/>
  <c r="IX5" i="6"/>
  <c r="KC5" i="6"/>
  <c r="LH5" i="6"/>
  <c r="MM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L5" i="6"/>
  <c r="M5" i="6"/>
  <c r="N5" i="6"/>
  <c r="O5" i="6"/>
  <c r="P5" i="6"/>
  <c r="Q5" i="6"/>
  <c r="R5" i="6"/>
  <c r="S5" i="6"/>
  <c r="T5" i="6"/>
  <c r="U5" i="6"/>
  <c r="V5" i="6"/>
  <c r="W5" i="6"/>
  <c r="X5" i="6"/>
  <c r="Y5" i="6"/>
  <c r="Z5" i="6"/>
  <c r="AA5" i="6"/>
  <c r="AB5" i="6"/>
  <c r="AC5" i="6"/>
  <c r="AD5" i="6"/>
  <c r="AE5" i="6"/>
  <c r="AF5" i="6"/>
  <c r="AG5" i="6"/>
  <c r="AH5" i="6"/>
  <c r="AI5" i="6"/>
  <c r="AJ5" i="6"/>
  <c r="AK5" i="6"/>
  <c r="AL5" i="6"/>
  <c r="AM5" i="6"/>
  <c r="AN5" i="6"/>
  <c r="MM6" i="6"/>
  <c r="MM7" i="6"/>
  <c r="MM8" i="6"/>
  <c r="MM9" i="6"/>
  <c r="MM10" i="6"/>
  <c r="MM11" i="6"/>
  <c r="MM12" i="6"/>
  <c r="MM13" i="6"/>
  <c r="MM14" i="6"/>
  <c r="MM15" i="6"/>
  <c r="MM16" i="6"/>
  <c r="MM17" i="6"/>
  <c r="MM18" i="6"/>
  <c r="MM19" i="6"/>
  <c r="MM20" i="6"/>
  <c r="MM21" i="6"/>
  <c r="MM22" i="6"/>
  <c r="MM23" i="6"/>
  <c r="MM24" i="6"/>
  <c r="MM25" i="6"/>
  <c r="MM26" i="6"/>
  <c r="MM27" i="6"/>
  <c r="MM28" i="6"/>
  <c r="MM29" i="6"/>
  <c r="MM30" i="6"/>
  <c r="MM31" i="6"/>
  <c r="MM32" i="6"/>
  <c r="MM33" i="6"/>
  <c r="MM34" i="6"/>
  <c r="MM35" i="6"/>
  <c r="MM36" i="6"/>
  <c r="MM37" i="6"/>
  <c r="MM38" i="6"/>
  <c r="MM39" i="6"/>
  <c r="MM40" i="6"/>
  <c r="MM41" i="6"/>
  <c r="MM42" i="6"/>
  <c r="MM43" i="6"/>
  <c r="MM44" i="6"/>
  <c r="MM45" i="6"/>
  <c r="MM46" i="6"/>
  <c r="MM47" i="6"/>
  <c r="MM48" i="6"/>
  <c r="MM49" i="6"/>
  <c r="MM50" i="6"/>
  <c r="MM51" i="6"/>
  <c r="MM52" i="6"/>
  <c r="MM53" i="6"/>
  <c r="MM54" i="6"/>
  <c r="MM55" i="6"/>
  <c r="MM56" i="6"/>
  <c r="MM57" i="6"/>
  <c r="MM58" i="6"/>
  <c r="MM59" i="6"/>
  <c r="MM60" i="6"/>
  <c r="MM61" i="6"/>
  <c r="MM62" i="6"/>
  <c r="LH6" i="6"/>
  <c r="LH7" i="6"/>
  <c r="LH8" i="6"/>
  <c r="LH9" i="6"/>
  <c r="LH10" i="6"/>
  <c r="LH11" i="6"/>
  <c r="LH12" i="6"/>
  <c r="LH13" i="6"/>
  <c r="LH14" i="6"/>
  <c r="LH15" i="6"/>
  <c r="LH16" i="6"/>
  <c r="LH17" i="6"/>
  <c r="LH18" i="6"/>
  <c r="LH19" i="6"/>
  <c r="LH20" i="6"/>
  <c r="LH21" i="6"/>
  <c r="LH22" i="6"/>
  <c r="LH23" i="6"/>
  <c r="LH24" i="6"/>
  <c r="LH25" i="6"/>
  <c r="LH26" i="6"/>
  <c r="LH27" i="6"/>
  <c r="LH28" i="6"/>
  <c r="LH29" i="6"/>
  <c r="LH30" i="6"/>
  <c r="LH31" i="6"/>
  <c r="LH32" i="6"/>
  <c r="LH33" i="6"/>
  <c r="LH34" i="6"/>
  <c r="LH35" i="6"/>
  <c r="LH36" i="6"/>
  <c r="LH37" i="6"/>
  <c r="LH38" i="6"/>
  <c r="LH39" i="6"/>
  <c r="LH40" i="6"/>
  <c r="LH41" i="6"/>
  <c r="LH42" i="6"/>
  <c r="LH43" i="6"/>
  <c r="LH44" i="6"/>
  <c r="LH45" i="6"/>
  <c r="LH46" i="6"/>
  <c r="LH47" i="6"/>
  <c r="LH48" i="6"/>
  <c r="LH49" i="6"/>
  <c r="LH50" i="6"/>
  <c r="LH51" i="6"/>
  <c r="LH52" i="6"/>
  <c r="LH53" i="6"/>
  <c r="LH54" i="6"/>
  <c r="LH55" i="6"/>
  <c r="LH56" i="6"/>
  <c r="LH57" i="6"/>
  <c r="LH58" i="6"/>
  <c r="LH59" i="6"/>
  <c r="LH60" i="6"/>
  <c r="LH61" i="6"/>
  <c r="LH62" i="6"/>
  <c r="KC6" i="6"/>
  <c r="KC7" i="6"/>
  <c r="KC8" i="6"/>
  <c r="KC9" i="6"/>
  <c r="KC10" i="6"/>
  <c r="KC11" i="6"/>
  <c r="KC12" i="6"/>
  <c r="KC13" i="6"/>
  <c r="KC14" i="6"/>
  <c r="KC15" i="6"/>
  <c r="KC16" i="6"/>
  <c r="KC17" i="6"/>
  <c r="KC18" i="6"/>
  <c r="KC19" i="6"/>
  <c r="KC20" i="6"/>
  <c r="KC21" i="6"/>
  <c r="KC22" i="6"/>
  <c r="KC23" i="6"/>
  <c r="KC24" i="6"/>
  <c r="KC25" i="6"/>
  <c r="KC26" i="6"/>
  <c r="KC27" i="6"/>
  <c r="KC28" i="6"/>
  <c r="KC29" i="6"/>
  <c r="KC30" i="6"/>
  <c r="KC31" i="6"/>
  <c r="KC32" i="6"/>
  <c r="KC33" i="6"/>
  <c r="KC34" i="6"/>
  <c r="KC35" i="6"/>
  <c r="KC36" i="6"/>
  <c r="KC37" i="6"/>
  <c r="KC38" i="6"/>
  <c r="KC39" i="6"/>
  <c r="KC40" i="6"/>
  <c r="KC41" i="6"/>
  <c r="KC42" i="6"/>
  <c r="KC43" i="6"/>
  <c r="KC44" i="6"/>
  <c r="KC45" i="6"/>
  <c r="KC46" i="6"/>
  <c r="KC47" i="6"/>
  <c r="KC48" i="6"/>
  <c r="KC49" i="6"/>
  <c r="KC50" i="6"/>
  <c r="KC51" i="6"/>
  <c r="KC52" i="6"/>
  <c r="KC53" i="6"/>
  <c r="KC54" i="6"/>
  <c r="KC55" i="6"/>
  <c r="KC56" i="6"/>
  <c r="KC57" i="6"/>
  <c r="KC58" i="6"/>
  <c r="KC59" i="6"/>
  <c r="KC60" i="6"/>
  <c r="KC61" i="6"/>
  <c r="KC62" i="6"/>
  <c r="IX62" i="6"/>
  <c r="IX6" i="6"/>
  <c r="IX7" i="6"/>
  <c r="IX8" i="6"/>
  <c r="IX9" i="6"/>
  <c r="IX10" i="6"/>
  <c r="IX11" i="6"/>
  <c r="IX12" i="6"/>
  <c r="IX13" i="6"/>
  <c r="IX14" i="6"/>
  <c r="IX15" i="6"/>
  <c r="IX16" i="6"/>
  <c r="IX17" i="6"/>
  <c r="IX18" i="6"/>
  <c r="IX19" i="6"/>
  <c r="IX20" i="6"/>
  <c r="IX21" i="6"/>
  <c r="IX22" i="6"/>
  <c r="IX23" i="6"/>
  <c r="IX24" i="6"/>
  <c r="IX25" i="6"/>
  <c r="IX26" i="6"/>
  <c r="IX27" i="6"/>
  <c r="IX28" i="6"/>
  <c r="IX29" i="6"/>
  <c r="IX30" i="6"/>
  <c r="IX31" i="6"/>
  <c r="IX32" i="6"/>
  <c r="IX33" i="6"/>
  <c r="IX34" i="6"/>
  <c r="IX35" i="6"/>
  <c r="IX36" i="6"/>
  <c r="IX37" i="6"/>
  <c r="IX38" i="6"/>
  <c r="IX39" i="6"/>
  <c r="IX40" i="6"/>
  <c r="IX41" i="6"/>
  <c r="IX42" i="6"/>
  <c r="IX43" i="6"/>
  <c r="IX44" i="6"/>
  <c r="IX45" i="6"/>
  <c r="IX46" i="6"/>
  <c r="IX47" i="6"/>
  <c r="IX48" i="6"/>
  <c r="IX49" i="6"/>
  <c r="IX50" i="6"/>
  <c r="IX51" i="6"/>
  <c r="IX52" i="6"/>
  <c r="IX53" i="6"/>
  <c r="IX54" i="6"/>
  <c r="IX55" i="6"/>
  <c r="IX56" i="6"/>
  <c r="IX57" i="6"/>
  <c r="IX58" i="6"/>
  <c r="IX59" i="6"/>
  <c r="IX60" i="6"/>
  <c r="IX61" i="6"/>
  <c r="HS6" i="6"/>
  <c r="HS7" i="6"/>
  <c r="HS8" i="6"/>
  <c r="HS9" i="6"/>
  <c r="HS10" i="6"/>
  <c r="HS11" i="6"/>
  <c r="HS12" i="6"/>
  <c r="HS13" i="6"/>
  <c r="HS14" i="6"/>
  <c r="HS15" i="6"/>
  <c r="HS16" i="6"/>
  <c r="HS17" i="6"/>
  <c r="HS18" i="6"/>
  <c r="HS19" i="6"/>
  <c r="HS20" i="6"/>
  <c r="HS21" i="6"/>
  <c r="HS22" i="6"/>
  <c r="HS23" i="6"/>
  <c r="HS24" i="6"/>
  <c r="HS25" i="6"/>
  <c r="HS26" i="6"/>
  <c r="HS27" i="6"/>
  <c r="HS28" i="6"/>
  <c r="HS29" i="6"/>
  <c r="HS30" i="6"/>
  <c r="HS31" i="6"/>
  <c r="HS32" i="6"/>
  <c r="HS33" i="6"/>
  <c r="HS34" i="6"/>
  <c r="HS35" i="6"/>
  <c r="HS36" i="6"/>
  <c r="HS37" i="6"/>
  <c r="HS38" i="6"/>
  <c r="HS39" i="6"/>
  <c r="HS40" i="6"/>
  <c r="HS41" i="6"/>
  <c r="HS42" i="6"/>
  <c r="HS43" i="6"/>
  <c r="HS44" i="6"/>
  <c r="HS45" i="6"/>
  <c r="HS46" i="6"/>
  <c r="HS47" i="6"/>
  <c r="HS48" i="6"/>
  <c r="HS49" i="6"/>
  <c r="HS50" i="6"/>
  <c r="HS51" i="6"/>
  <c r="HS52" i="6"/>
  <c r="HS53" i="6"/>
  <c r="HS54" i="6"/>
  <c r="HS55" i="6"/>
  <c r="HS56" i="6"/>
  <c r="HS57" i="6"/>
  <c r="HS58" i="6"/>
  <c r="HS59" i="6"/>
  <c r="HS60" i="6"/>
  <c r="HS61" i="6"/>
  <c r="HS62" i="6"/>
  <c r="GN6" i="6"/>
  <c r="GN7" i="6"/>
  <c r="GN8" i="6"/>
  <c r="GN9" i="6"/>
  <c r="GN10" i="6"/>
  <c r="GN11" i="6"/>
  <c r="GN12" i="6"/>
  <c r="GN13" i="6"/>
  <c r="GN14" i="6"/>
  <c r="GN15" i="6"/>
  <c r="GN16" i="6"/>
  <c r="GN17" i="6"/>
  <c r="GN18" i="6"/>
  <c r="GN19" i="6"/>
  <c r="GN20" i="6"/>
  <c r="GN21" i="6"/>
  <c r="GN22" i="6"/>
  <c r="GN23" i="6"/>
  <c r="GN24" i="6"/>
  <c r="GN25" i="6"/>
  <c r="GN26" i="6"/>
  <c r="GN27" i="6"/>
  <c r="GN28" i="6"/>
  <c r="GN29" i="6"/>
  <c r="GN30" i="6"/>
  <c r="GN31" i="6"/>
  <c r="GN32" i="6"/>
  <c r="GN33" i="6"/>
  <c r="GN34" i="6"/>
  <c r="GN35" i="6"/>
  <c r="GN36" i="6"/>
  <c r="GN37" i="6"/>
  <c r="GN38" i="6"/>
  <c r="GN39" i="6"/>
  <c r="GN40" i="6"/>
  <c r="GN41" i="6"/>
  <c r="GN42" i="6"/>
  <c r="GN43" i="6"/>
  <c r="GN44" i="6"/>
  <c r="GN45" i="6"/>
  <c r="GN46" i="6"/>
  <c r="GN47" i="6"/>
  <c r="GN48" i="6"/>
  <c r="GN49" i="6"/>
  <c r="GN50" i="6"/>
  <c r="GN51" i="6"/>
  <c r="GN52" i="6"/>
  <c r="GN53" i="6"/>
  <c r="GN54" i="6"/>
  <c r="GN55" i="6"/>
  <c r="GN56" i="6"/>
  <c r="GN57" i="6"/>
  <c r="GN58" i="6"/>
  <c r="GN59" i="6"/>
  <c r="GN60" i="6"/>
  <c r="GN61" i="6"/>
  <c r="GN62" i="6"/>
  <c r="FI6" i="6"/>
  <c r="FI7" i="6"/>
  <c r="FI8" i="6"/>
  <c r="FI9" i="6"/>
  <c r="FI10" i="6"/>
  <c r="FI11" i="6"/>
  <c r="FI12" i="6"/>
  <c r="FI13" i="6"/>
  <c r="FI14" i="6"/>
  <c r="FI15" i="6"/>
  <c r="FI16" i="6"/>
  <c r="FI17" i="6"/>
  <c r="FI18" i="6"/>
  <c r="FI19" i="6"/>
  <c r="FI20" i="6"/>
  <c r="FI21" i="6"/>
  <c r="FI22" i="6"/>
  <c r="FI23" i="6"/>
  <c r="FI24" i="6"/>
  <c r="FI25" i="6"/>
  <c r="FI26" i="6"/>
  <c r="FI27" i="6"/>
  <c r="FI28" i="6"/>
  <c r="FI29" i="6"/>
  <c r="FI30" i="6"/>
  <c r="FI31" i="6"/>
  <c r="FI32" i="6"/>
  <c r="FI33" i="6"/>
  <c r="FI34" i="6"/>
  <c r="FI35" i="6"/>
  <c r="FI36" i="6"/>
  <c r="FI37" i="6"/>
  <c r="FI38" i="6"/>
  <c r="FI39" i="6"/>
  <c r="FI40" i="6"/>
  <c r="FI41" i="6"/>
  <c r="FI42" i="6"/>
  <c r="FI43" i="6"/>
  <c r="FI44" i="6"/>
  <c r="FI45" i="6"/>
  <c r="FI46" i="6"/>
  <c r="FI47" i="6"/>
  <c r="FI48" i="6"/>
  <c r="FI49" i="6"/>
  <c r="FI50" i="6"/>
  <c r="FI51" i="6"/>
  <c r="FI52" i="6"/>
  <c r="FI53" i="6"/>
  <c r="FI54" i="6"/>
  <c r="FI55" i="6"/>
  <c r="FI56" i="6"/>
  <c r="FI57" i="6"/>
  <c r="FI58" i="6"/>
  <c r="FI59" i="6"/>
  <c r="FI60" i="6"/>
  <c r="FI61" i="6"/>
  <c r="FI62" i="6"/>
  <c r="ED6" i="6"/>
  <c r="ED7" i="6"/>
  <c r="ED8" i="6"/>
  <c r="ED9" i="6"/>
  <c r="ED10" i="6"/>
  <c r="ED11" i="6"/>
  <c r="ED12" i="6"/>
  <c r="ED13" i="6"/>
  <c r="ED14" i="6"/>
  <c r="ED15" i="6"/>
  <c r="ED16" i="6"/>
  <c r="ED17" i="6"/>
  <c r="ED18" i="6"/>
  <c r="ED19" i="6"/>
  <c r="ED20" i="6"/>
  <c r="ED21" i="6"/>
  <c r="ED22" i="6"/>
  <c r="ED23" i="6"/>
  <c r="ED24" i="6"/>
  <c r="ED25" i="6"/>
  <c r="ED26" i="6"/>
  <c r="ED27" i="6"/>
  <c r="ED28" i="6"/>
  <c r="ED29" i="6"/>
  <c r="ED30" i="6"/>
  <c r="ED31" i="6"/>
  <c r="ED32" i="6"/>
  <c r="ED33" i="6"/>
  <c r="ED34" i="6"/>
  <c r="ED35" i="6"/>
  <c r="ED36" i="6"/>
  <c r="ED37" i="6"/>
  <c r="ED38" i="6"/>
  <c r="ED39" i="6"/>
  <c r="ED40" i="6"/>
  <c r="ED41" i="6"/>
  <c r="ED42" i="6"/>
  <c r="ED43" i="6"/>
  <c r="ED44" i="6"/>
  <c r="ED45" i="6"/>
  <c r="ED46" i="6"/>
  <c r="ED47" i="6"/>
  <c r="ED48" i="6"/>
  <c r="ED49" i="6"/>
  <c r="ED50" i="6"/>
  <c r="ED51" i="6"/>
  <c r="ED52" i="6"/>
  <c r="ED53" i="6"/>
  <c r="ED54" i="6"/>
  <c r="ED55" i="6"/>
  <c r="ED56" i="6"/>
  <c r="ED57" i="6"/>
  <c r="ED58" i="6"/>
  <c r="ED59" i="6"/>
  <c r="ED60" i="6"/>
  <c r="ED61" i="6"/>
  <c r="ED62" i="6"/>
  <c r="CY6" i="6"/>
  <c r="CY7" i="6"/>
  <c r="CY8" i="6"/>
  <c r="CY9" i="6"/>
  <c r="CY10" i="6"/>
  <c r="CY11" i="6"/>
  <c r="CY12" i="6"/>
  <c r="CY13" i="6"/>
  <c r="CY14" i="6"/>
  <c r="CY15" i="6"/>
  <c r="CY16" i="6"/>
  <c r="CY17" i="6"/>
  <c r="CY18" i="6"/>
  <c r="CY19" i="6"/>
  <c r="CY20" i="6"/>
  <c r="CY21" i="6"/>
  <c r="CY22" i="6"/>
  <c r="CY23" i="6"/>
  <c r="CY24" i="6"/>
  <c r="CY25" i="6"/>
  <c r="CY26" i="6"/>
  <c r="CY27" i="6"/>
  <c r="CY28" i="6"/>
  <c r="CY29" i="6"/>
  <c r="CY30" i="6"/>
  <c r="CY31" i="6"/>
  <c r="CY32" i="6"/>
  <c r="CY33" i="6"/>
  <c r="CY34" i="6"/>
  <c r="CY35" i="6"/>
  <c r="CY36" i="6"/>
  <c r="CY37" i="6"/>
  <c r="CY38" i="6"/>
  <c r="CY39" i="6"/>
  <c r="CY40" i="6"/>
  <c r="CY41" i="6"/>
  <c r="CY42" i="6"/>
  <c r="CY43" i="6"/>
  <c r="CY44" i="6"/>
  <c r="CY45" i="6"/>
  <c r="CY46" i="6"/>
  <c r="CY47" i="6"/>
  <c r="CY48" i="6"/>
  <c r="CY49" i="6"/>
  <c r="CY50" i="6"/>
  <c r="CY51" i="6"/>
  <c r="CY52" i="6"/>
  <c r="CY53" i="6"/>
  <c r="CY54" i="6"/>
  <c r="CY55" i="6"/>
  <c r="CY56" i="6"/>
  <c r="CY57" i="6"/>
  <c r="CY58" i="6"/>
  <c r="CY59" i="6"/>
  <c r="CY60" i="6"/>
  <c r="CY61" i="6"/>
  <c r="CY62" i="6"/>
  <c r="BT7" i="6"/>
  <c r="BT23" i="6"/>
  <c r="AO6" i="6"/>
  <c r="AO7" i="6"/>
  <c r="AO47" i="6"/>
  <c r="AO5" i="6"/>
  <c r="A8" i="1"/>
  <c r="A10" i="1"/>
  <c r="A12" i="1"/>
  <c r="A14" i="1"/>
  <c r="A16" i="1"/>
  <c r="A18" i="1"/>
  <c r="A20" i="1"/>
  <c r="A22" i="1"/>
  <c r="A24" i="1"/>
  <c r="A26" i="1"/>
  <c r="A28" i="1"/>
  <c r="A30" i="1"/>
  <c r="A32" i="1"/>
  <c r="A34" i="1"/>
  <c r="A36" i="1"/>
  <c r="A38" i="1"/>
  <c r="A40" i="1"/>
  <c r="A42" i="1"/>
  <c r="A44" i="1"/>
  <c r="A46" i="1"/>
  <c r="A48" i="1"/>
  <c r="A50" i="1"/>
  <c r="A52" i="1"/>
  <c r="A54" i="1"/>
  <c r="A56" i="1"/>
  <c r="A58" i="1"/>
  <c r="A60" i="1"/>
  <c r="A62" i="1"/>
  <c r="A64" i="1"/>
  <c r="A66" i="1"/>
  <c r="AP5" i="6"/>
  <c r="AO13" i="6"/>
  <c r="AO15" i="6"/>
  <c r="AO26" i="6"/>
  <c r="AO27" i="6"/>
  <c r="AO28" i="6"/>
  <c r="AO29" i="6"/>
  <c r="AO30" i="6"/>
  <c r="AO31" i="6"/>
  <c r="AO32" i="6"/>
  <c r="AO33" i="6"/>
  <c r="AO34" i="6"/>
  <c r="AO35" i="6"/>
  <c r="AO36" i="6"/>
  <c r="AO37" i="6"/>
  <c r="AO38" i="6"/>
  <c r="AO39" i="6"/>
  <c r="AO40" i="6"/>
  <c r="AO41" i="6"/>
  <c r="AO42" i="6"/>
  <c r="AO43" i="6"/>
  <c r="AO49" i="6"/>
  <c r="AO50" i="6"/>
  <c r="AO52" i="6"/>
  <c r="AO53" i="6"/>
  <c r="AO54" i="6"/>
  <c r="AO55" i="6"/>
  <c r="AO56" i="6"/>
  <c r="AO57" i="6"/>
  <c r="AO58" i="6"/>
  <c r="AO59" i="6"/>
  <c r="AO60" i="6"/>
  <c r="AO61" i="6"/>
  <c r="AO62" i="6"/>
  <c r="K6" i="6"/>
  <c r="K7" i="6"/>
  <c r="K8" i="6"/>
  <c r="K9" i="6"/>
  <c r="K11" i="6"/>
  <c r="K12" i="6"/>
  <c r="K13" i="6"/>
  <c r="K14" i="6"/>
  <c r="K15" i="6"/>
  <c r="K16" i="6"/>
  <c r="K17" i="6"/>
  <c r="K19" i="6"/>
  <c r="K20" i="6"/>
  <c r="K21" i="6"/>
  <c r="K22" i="6"/>
  <c r="K23" i="6"/>
  <c r="K24" i="6"/>
  <c r="K25" i="6"/>
  <c r="K27" i="6"/>
  <c r="K28" i="6"/>
  <c r="K29" i="6"/>
  <c r="K30" i="6"/>
  <c r="K31" i="6"/>
  <c r="K32" i="6"/>
  <c r="K33" i="6"/>
  <c r="K35" i="6"/>
  <c r="K36" i="6"/>
  <c r="K37" i="6"/>
  <c r="K38" i="6"/>
  <c r="K39" i="6"/>
  <c r="K40" i="6"/>
  <c r="K41" i="6"/>
  <c r="K43" i="6"/>
  <c r="K44" i="6"/>
  <c r="K45" i="6"/>
  <c r="K46" i="6"/>
  <c r="K47" i="6"/>
  <c r="K48" i="6"/>
  <c r="K49" i="6"/>
  <c r="K51" i="6"/>
  <c r="K52" i="6"/>
  <c r="K53" i="6"/>
  <c r="K54" i="6"/>
  <c r="K55" i="6"/>
  <c r="K56" i="6"/>
  <c r="K57" i="6"/>
  <c r="K59" i="6"/>
  <c r="K60" i="6"/>
  <c r="K61" i="6"/>
  <c r="K62" i="6"/>
  <c r="K5" i="6"/>
  <c r="I67" i="5"/>
  <c r="H67" i="5"/>
  <c r="E67" i="5"/>
  <c r="D67" i="5"/>
  <c r="I66" i="5"/>
  <c r="H66" i="5"/>
  <c r="E66" i="5"/>
  <c r="D66" i="5"/>
  <c r="I65" i="5"/>
  <c r="H65" i="5"/>
  <c r="E65" i="5"/>
  <c r="D65" i="5"/>
  <c r="I64" i="5"/>
  <c r="H64" i="5"/>
  <c r="E64" i="5"/>
  <c r="D64" i="5"/>
  <c r="I63" i="5"/>
  <c r="H63" i="5"/>
  <c r="E63" i="5"/>
  <c r="D63" i="5"/>
  <c r="I62" i="5"/>
  <c r="H62" i="5"/>
  <c r="E62" i="5"/>
  <c r="D62" i="5"/>
  <c r="I61" i="5"/>
  <c r="H61" i="5"/>
  <c r="E61" i="5"/>
  <c r="D61" i="5"/>
  <c r="I60" i="5"/>
  <c r="H60" i="5"/>
  <c r="E60" i="5"/>
  <c r="D60" i="5"/>
  <c r="I59" i="5"/>
  <c r="H59" i="5"/>
  <c r="E59" i="5"/>
  <c r="D59" i="5"/>
  <c r="I58" i="5"/>
  <c r="H58" i="5"/>
  <c r="E58" i="5"/>
  <c r="D58" i="5"/>
  <c r="I57" i="5"/>
  <c r="H57" i="5"/>
  <c r="E57" i="5"/>
  <c r="D57" i="5"/>
  <c r="I56" i="5"/>
  <c r="H56" i="5"/>
  <c r="E56" i="5"/>
  <c r="D56" i="5"/>
  <c r="I55" i="5"/>
  <c r="H55" i="5"/>
  <c r="E55" i="5"/>
  <c r="D55" i="5"/>
  <c r="I54" i="5"/>
  <c r="H54" i="5"/>
  <c r="E54" i="5"/>
  <c r="D54" i="5"/>
  <c r="I53" i="5"/>
  <c r="H53" i="5"/>
  <c r="E53" i="5"/>
  <c r="D53" i="5"/>
  <c r="I52" i="5"/>
  <c r="H52" i="5"/>
  <c r="E52" i="5"/>
  <c r="D52" i="5"/>
  <c r="I51" i="5"/>
  <c r="H51" i="5"/>
  <c r="E51" i="5"/>
  <c r="D51" i="5"/>
  <c r="I50" i="5"/>
  <c r="H50" i="5"/>
  <c r="E50" i="5"/>
  <c r="D50" i="5"/>
  <c r="I49" i="5"/>
  <c r="H49" i="5"/>
  <c r="E49" i="5"/>
  <c r="D49" i="5"/>
  <c r="I48" i="5"/>
  <c r="H48" i="5"/>
  <c r="E48" i="5"/>
  <c r="D48" i="5"/>
  <c r="I47" i="5"/>
  <c r="H47" i="5"/>
  <c r="E47" i="5"/>
  <c r="D47" i="5"/>
  <c r="I46" i="5"/>
  <c r="H46" i="5"/>
  <c r="E46" i="5"/>
  <c r="D46" i="5"/>
  <c r="I45" i="5"/>
  <c r="H45" i="5"/>
  <c r="E45" i="5"/>
  <c r="D45" i="5"/>
  <c r="I44" i="5"/>
  <c r="H44" i="5"/>
  <c r="E44" i="5"/>
  <c r="D44" i="5"/>
  <c r="I43" i="5"/>
  <c r="H43" i="5"/>
  <c r="E43" i="5"/>
  <c r="D43" i="5"/>
  <c r="I42" i="5"/>
  <c r="H42" i="5"/>
  <c r="E42" i="5"/>
  <c r="D42" i="5"/>
  <c r="I41" i="5"/>
  <c r="H41" i="5"/>
  <c r="E41" i="5"/>
  <c r="D41" i="5"/>
  <c r="I40" i="5"/>
  <c r="H40" i="5"/>
  <c r="E40" i="5"/>
  <c r="D40" i="5"/>
  <c r="I39" i="5"/>
  <c r="H39" i="5"/>
  <c r="E39" i="5"/>
  <c r="D39" i="5"/>
  <c r="I38" i="5"/>
  <c r="H38" i="5"/>
  <c r="E38" i="5"/>
  <c r="D38" i="5"/>
  <c r="I37" i="5"/>
  <c r="H37" i="5"/>
  <c r="E37" i="5"/>
  <c r="D37" i="5"/>
  <c r="I36" i="5"/>
  <c r="H36" i="5"/>
  <c r="E36" i="5"/>
  <c r="D36" i="5"/>
  <c r="I35" i="5"/>
  <c r="H35" i="5"/>
  <c r="E35" i="5"/>
  <c r="D35" i="5"/>
  <c r="I34" i="5"/>
  <c r="H34" i="5"/>
  <c r="E34" i="5"/>
  <c r="D34" i="5"/>
  <c r="I33" i="5"/>
  <c r="H33" i="5"/>
  <c r="E33" i="5"/>
  <c r="D33" i="5"/>
  <c r="I32" i="5"/>
  <c r="H32" i="5"/>
  <c r="E32" i="5"/>
  <c r="D32" i="5"/>
  <c r="I31" i="5"/>
  <c r="H31" i="5"/>
  <c r="E31" i="5"/>
  <c r="D31" i="5"/>
  <c r="I30" i="5"/>
  <c r="H30" i="5"/>
  <c r="E30" i="5"/>
  <c r="D30" i="5"/>
  <c r="I29" i="5"/>
  <c r="H29" i="5"/>
  <c r="E29" i="5"/>
  <c r="D29" i="5"/>
  <c r="I28" i="5"/>
  <c r="H28" i="5"/>
  <c r="E28" i="5"/>
  <c r="D28" i="5"/>
  <c r="I27" i="5"/>
  <c r="H27" i="5"/>
  <c r="E27" i="5"/>
  <c r="D27" i="5"/>
  <c r="I26" i="5"/>
  <c r="H26" i="5"/>
  <c r="E26" i="5"/>
  <c r="D26" i="5"/>
  <c r="I25" i="5"/>
  <c r="H25" i="5"/>
  <c r="E25" i="5"/>
  <c r="D25" i="5"/>
  <c r="I24" i="5"/>
  <c r="H24" i="5"/>
  <c r="E24" i="5"/>
  <c r="D24" i="5"/>
  <c r="I23" i="5"/>
  <c r="H23" i="5"/>
  <c r="E23" i="5"/>
  <c r="D23" i="5"/>
  <c r="I22" i="5"/>
  <c r="H22" i="5"/>
  <c r="E22" i="5"/>
  <c r="D22" i="5"/>
  <c r="I21" i="5"/>
  <c r="H21" i="5"/>
  <c r="E21" i="5"/>
  <c r="D21" i="5"/>
  <c r="I20" i="5"/>
  <c r="H20" i="5"/>
  <c r="E20" i="5"/>
  <c r="D20" i="5"/>
  <c r="I19" i="5"/>
  <c r="H19" i="5"/>
  <c r="E19" i="5"/>
  <c r="D19" i="5"/>
  <c r="I18" i="5"/>
  <c r="H18" i="5"/>
  <c r="E18" i="5"/>
  <c r="D18" i="5"/>
  <c r="I17" i="5"/>
  <c r="H17" i="5"/>
  <c r="E17" i="5"/>
  <c r="D17" i="5"/>
  <c r="I16" i="5"/>
  <c r="H16" i="5"/>
  <c r="E16" i="5"/>
  <c r="D16" i="5"/>
  <c r="I15" i="5"/>
  <c r="H15" i="5"/>
  <c r="E15" i="5"/>
  <c r="D15" i="5"/>
  <c r="I14" i="5"/>
  <c r="H14" i="5"/>
  <c r="E14" i="5"/>
  <c r="D14" i="5"/>
  <c r="I13" i="5"/>
  <c r="H13" i="5"/>
  <c r="E13" i="5"/>
  <c r="D13" i="5"/>
  <c r="I12" i="5"/>
  <c r="H12" i="5"/>
  <c r="E12" i="5"/>
  <c r="D12" i="5"/>
  <c r="I11" i="5"/>
  <c r="H11" i="5"/>
  <c r="E11" i="5"/>
  <c r="D11" i="5"/>
  <c r="I10" i="5"/>
  <c r="H10" i="5"/>
  <c r="E10" i="5"/>
  <c r="D10" i="5"/>
  <c r="I9" i="5"/>
  <c r="H9" i="5"/>
  <c r="E9" i="5"/>
  <c r="D9" i="5"/>
  <c r="I8" i="5"/>
  <c r="H8" i="5"/>
  <c r="E8" i="5"/>
  <c r="D8" i="5"/>
  <c r="I7" i="5"/>
  <c r="H7" i="5"/>
  <c r="E7" i="5"/>
  <c r="D7" i="5"/>
  <c r="I6" i="5"/>
  <c r="H6" i="5"/>
  <c r="E6" i="5"/>
  <c r="D6" i="5"/>
  <c r="A6" i="5"/>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I5" i="5"/>
  <c r="H5" i="5"/>
  <c r="J2" i="5"/>
  <c r="E5" i="5"/>
  <c r="D5" i="5"/>
  <c r="I67" i="4"/>
  <c r="H67" i="4"/>
  <c r="E67" i="4"/>
  <c r="D67" i="4"/>
  <c r="I66" i="4"/>
  <c r="H66" i="4"/>
  <c r="E66" i="4"/>
  <c r="D66" i="4"/>
  <c r="I65" i="4"/>
  <c r="H65" i="4"/>
  <c r="E65" i="4"/>
  <c r="D65" i="4"/>
  <c r="I64" i="4"/>
  <c r="H64" i="4"/>
  <c r="E64" i="4"/>
  <c r="D64" i="4"/>
  <c r="I63" i="4"/>
  <c r="H63" i="4"/>
  <c r="E63" i="4"/>
  <c r="D63" i="4"/>
  <c r="I62" i="4"/>
  <c r="H62" i="4"/>
  <c r="E62" i="4"/>
  <c r="D62" i="4"/>
  <c r="I61" i="4"/>
  <c r="H61" i="4"/>
  <c r="E61" i="4"/>
  <c r="D61" i="4"/>
  <c r="I60" i="4"/>
  <c r="H60" i="4"/>
  <c r="E60" i="4"/>
  <c r="D60" i="4"/>
  <c r="I59" i="4"/>
  <c r="H59" i="4"/>
  <c r="E59" i="4"/>
  <c r="D59" i="4"/>
  <c r="I58" i="4"/>
  <c r="H58" i="4"/>
  <c r="E58" i="4"/>
  <c r="D58" i="4"/>
  <c r="I57" i="4"/>
  <c r="H57" i="4"/>
  <c r="E57" i="4"/>
  <c r="D57" i="4"/>
  <c r="I56" i="4"/>
  <c r="H56" i="4"/>
  <c r="E56" i="4"/>
  <c r="D56" i="4"/>
  <c r="I55" i="4"/>
  <c r="H55" i="4"/>
  <c r="E55" i="4"/>
  <c r="D55" i="4"/>
  <c r="I54" i="4"/>
  <c r="H54" i="4"/>
  <c r="E54" i="4"/>
  <c r="D54" i="4"/>
  <c r="I53" i="4"/>
  <c r="H53" i="4"/>
  <c r="E53" i="4"/>
  <c r="D53" i="4"/>
  <c r="I52" i="4"/>
  <c r="H52" i="4"/>
  <c r="E52" i="4"/>
  <c r="D52" i="4"/>
  <c r="I51" i="4"/>
  <c r="H51" i="4"/>
  <c r="E51" i="4"/>
  <c r="D51" i="4"/>
  <c r="I50" i="4"/>
  <c r="H50" i="4"/>
  <c r="E50" i="4"/>
  <c r="D50" i="4"/>
  <c r="I49" i="4"/>
  <c r="H49" i="4"/>
  <c r="E49" i="4"/>
  <c r="D49" i="4"/>
  <c r="I48" i="4"/>
  <c r="H48" i="4"/>
  <c r="E48" i="4"/>
  <c r="D48" i="4"/>
  <c r="I47" i="4"/>
  <c r="H47" i="4"/>
  <c r="E47" i="4"/>
  <c r="D47" i="4"/>
  <c r="I46" i="4"/>
  <c r="H46" i="4"/>
  <c r="E46" i="4"/>
  <c r="D46" i="4"/>
  <c r="I45" i="4"/>
  <c r="H45" i="4"/>
  <c r="E45" i="4"/>
  <c r="D45" i="4"/>
  <c r="I44" i="4"/>
  <c r="H44" i="4"/>
  <c r="E44" i="4"/>
  <c r="D44" i="4"/>
  <c r="I43" i="4"/>
  <c r="H43" i="4"/>
  <c r="E43" i="4"/>
  <c r="D43" i="4"/>
  <c r="I42" i="4"/>
  <c r="H42" i="4"/>
  <c r="E42" i="4"/>
  <c r="D42" i="4"/>
  <c r="I41" i="4"/>
  <c r="H41" i="4"/>
  <c r="E41" i="4"/>
  <c r="D41" i="4"/>
  <c r="I40" i="4"/>
  <c r="H40" i="4"/>
  <c r="E40" i="4"/>
  <c r="D40" i="4"/>
  <c r="I39" i="4"/>
  <c r="H39" i="4"/>
  <c r="E39" i="4"/>
  <c r="D39" i="4"/>
  <c r="I38" i="4"/>
  <c r="H38" i="4"/>
  <c r="E38" i="4"/>
  <c r="D38" i="4"/>
  <c r="I37" i="4"/>
  <c r="H37" i="4"/>
  <c r="E37" i="4"/>
  <c r="D37" i="4"/>
  <c r="I36" i="4"/>
  <c r="H36" i="4"/>
  <c r="E36" i="4"/>
  <c r="D36" i="4"/>
  <c r="I35" i="4"/>
  <c r="H35" i="4"/>
  <c r="E35" i="4"/>
  <c r="D35" i="4"/>
  <c r="I34" i="4"/>
  <c r="H34" i="4"/>
  <c r="E34" i="4"/>
  <c r="D34" i="4"/>
  <c r="I33" i="4"/>
  <c r="H33" i="4"/>
  <c r="E33" i="4"/>
  <c r="D33" i="4"/>
  <c r="I32" i="4"/>
  <c r="H32" i="4"/>
  <c r="E32" i="4"/>
  <c r="D32" i="4"/>
  <c r="I31" i="4"/>
  <c r="H31" i="4"/>
  <c r="E31" i="4"/>
  <c r="D31" i="4"/>
  <c r="I30" i="4"/>
  <c r="H30" i="4"/>
  <c r="E30" i="4"/>
  <c r="D30" i="4"/>
  <c r="I29" i="4"/>
  <c r="H29" i="4"/>
  <c r="E29" i="4"/>
  <c r="D29" i="4"/>
  <c r="I28" i="4"/>
  <c r="H28" i="4"/>
  <c r="E28" i="4"/>
  <c r="D28" i="4"/>
  <c r="I27" i="4"/>
  <c r="H27" i="4"/>
  <c r="E27" i="4"/>
  <c r="D27" i="4"/>
  <c r="I26" i="4"/>
  <c r="H26" i="4"/>
  <c r="E26" i="4"/>
  <c r="D26" i="4"/>
  <c r="I25" i="4"/>
  <c r="H25" i="4"/>
  <c r="E25" i="4"/>
  <c r="D25" i="4"/>
  <c r="I24" i="4"/>
  <c r="H24" i="4"/>
  <c r="E24" i="4"/>
  <c r="D24" i="4"/>
  <c r="I23" i="4"/>
  <c r="H23" i="4"/>
  <c r="E23" i="4"/>
  <c r="D23" i="4"/>
  <c r="I22" i="4"/>
  <c r="H22" i="4"/>
  <c r="E22" i="4"/>
  <c r="D22" i="4"/>
  <c r="I21" i="4"/>
  <c r="H21" i="4"/>
  <c r="E21" i="4"/>
  <c r="D21" i="4"/>
  <c r="I20" i="4"/>
  <c r="H20" i="4"/>
  <c r="E20" i="4"/>
  <c r="D20" i="4"/>
  <c r="I19" i="4"/>
  <c r="H19" i="4"/>
  <c r="E19" i="4"/>
  <c r="D19" i="4"/>
  <c r="I18" i="4"/>
  <c r="H18" i="4"/>
  <c r="E18" i="4"/>
  <c r="D18" i="4"/>
  <c r="I17" i="4"/>
  <c r="H17" i="4"/>
  <c r="E17" i="4"/>
  <c r="D17" i="4"/>
  <c r="I16" i="4"/>
  <c r="H16" i="4"/>
  <c r="E16" i="4"/>
  <c r="D16" i="4"/>
  <c r="I15" i="4"/>
  <c r="H15" i="4"/>
  <c r="E15" i="4"/>
  <c r="D15" i="4"/>
  <c r="I14" i="4"/>
  <c r="H14" i="4"/>
  <c r="E14" i="4"/>
  <c r="D14" i="4"/>
  <c r="I13" i="4"/>
  <c r="H13" i="4"/>
  <c r="E13" i="4"/>
  <c r="D13" i="4"/>
  <c r="I12" i="4"/>
  <c r="H12" i="4"/>
  <c r="E12" i="4"/>
  <c r="D12" i="4"/>
  <c r="I11" i="4"/>
  <c r="H11" i="4"/>
  <c r="E11" i="4"/>
  <c r="D11" i="4"/>
  <c r="I10" i="4"/>
  <c r="H10" i="4"/>
  <c r="E10" i="4"/>
  <c r="D10" i="4"/>
  <c r="I9" i="4"/>
  <c r="H9" i="4"/>
  <c r="E9" i="4"/>
  <c r="D9" i="4"/>
  <c r="I8" i="4"/>
  <c r="H8" i="4"/>
  <c r="E8" i="4"/>
  <c r="D8" i="4"/>
  <c r="I7" i="4"/>
  <c r="H7" i="4"/>
  <c r="E7" i="4"/>
  <c r="D7" i="4"/>
  <c r="I6" i="4"/>
  <c r="H6" i="4"/>
  <c r="E6" i="4"/>
  <c r="D6" i="4"/>
  <c r="A6" i="4"/>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65" i="4" s="1"/>
  <c r="A66" i="4" s="1"/>
  <c r="A67" i="4" s="1"/>
  <c r="I5" i="4"/>
  <c r="H5" i="4"/>
  <c r="E5" i="4"/>
  <c r="D5" i="4"/>
  <c r="I67" i="3"/>
  <c r="H67" i="3"/>
  <c r="F67" i="3"/>
  <c r="E67" i="3"/>
  <c r="D67" i="3"/>
  <c r="I66" i="3"/>
  <c r="H66" i="3"/>
  <c r="F66" i="3"/>
  <c r="E66" i="3"/>
  <c r="D66" i="3"/>
  <c r="I65" i="3"/>
  <c r="H65" i="3"/>
  <c r="F65" i="3"/>
  <c r="E65" i="3"/>
  <c r="D65" i="3"/>
  <c r="I64" i="3"/>
  <c r="H64" i="3"/>
  <c r="F64" i="3"/>
  <c r="E64" i="3"/>
  <c r="D64" i="3"/>
  <c r="I63" i="3"/>
  <c r="H63" i="3"/>
  <c r="F63" i="3"/>
  <c r="E63" i="3"/>
  <c r="D63" i="3"/>
  <c r="I62" i="3"/>
  <c r="H62" i="3"/>
  <c r="F62" i="3"/>
  <c r="E62" i="3"/>
  <c r="D62" i="3"/>
  <c r="I61" i="3"/>
  <c r="H61" i="3"/>
  <c r="F61" i="3"/>
  <c r="E61" i="3"/>
  <c r="D61" i="3"/>
  <c r="I60" i="3"/>
  <c r="H60" i="3"/>
  <c r="F60" i="3"/>
  <c r="E60" i="3"/>
  <c r="D60" i="3"/>
  <c r="I59" i="3"/>
  <c r="H59" i="3"/>
  <c r="F59" i="3"/>
  <c r="E59" i="3"/>
  <c r="D59" i="3"/>
  <c r="I58" i="3"/>
  <c r="H58" i="3"/>
  <c r="F58" i="3"/>
  <c r="E58" i="3"/>
  <c r="D58" i="3"/>
  <c r="I57" i="3"/>
  <c r="H57" i="3"/>
  <c r="F57" i="3"/>
  <c r="E57" i="3"/>
  <c r="D57" i="3"/>
  <c r="I56" i="3"/>
  <c r="H56" i="3"/>
  <c r="F56" i="3"/>
  <c r="E56" i="3"/>
  <c r="D56" i="3"/>
  <c r="I55" i="3"/>
  <c r="H55" i="3"/>
  <c r="F55" i="3"/>
  <c r="E55" i="3"/>
  <c r="D55" i="3"/>
  <c r="I54" i="3"/>
  <c r="H54" i="3"/>
  <c r="F54" i="3"/>
  <c r="E54" i="3"/>
  <c r="D54" i="3"/>
  <c r="I53" i="3"/>
  <c r="H53" i="3"/>
  <c r="F53" i="3"/>
  <c r="E53" i="3"/>
  <c r="D53" i="3"/>
  <c r="I52" i="3"/>
  <c r="H52" i="3"/>
  <c r="F52" i="3"/>
  <c r="E52" i="3"/>
  <c r="D52" i="3"/>
  <c r="I51" i="3"/>
  <c r="H51" i="3"/>
  <c r="F51" i="3"/>
  <c r="E51" i="3"/>
  <c r="D51" i="3"/>
  <c r="I50" i="3"/>
  <c r="H50" i="3"/>
  <c r="F50" i="3"/>
  <c r="E50" i="3"/>
  <c r="D50" i="3"/>
  <c r="I49" i="3"/>
  <c r="H49" i="3"/>
  <c r="G49" i="3"/>
  <c r="AO48" i="6"/>
  <c r="E49" i="3"/>
  <c r="D49" i="3"/>
  <c r="I48" i="3"/>
  <c r="H48" i="3"/>
  <c r="G48" i="3"/>
  <c r="E48" i="3"/>
  <c r="D48" i="3"/>
  <c r="I47" i="3"/>
  <c r="H47" i="3"/>
  <c r="G47" i="3"/>
  <c r="AO46" i="6"/>
  <c r="E47" i="3"/>
  <c r="D47" i="3"/>
  <c r="I46" i="3"/>
  <c r="H46" i="3"/>
  <c r="G46" i="3"/>
  <c r="AO45" i="6"/>
  <c r="E46" i="3"/>
  <c r="D46" i="3"/>
  <c r="I45" i="3"/>
  <c r="H45" i="3"/>
  <c r="G45" i="3"/>
  <c r="AO44" i="6"/>
  <c r="E45" i="3"/>
  <c r="D45" i="3"/>
  <c r="I44" i="3"/>
  <c r="H44" i="3"/>
  <c r="F44" i="3"/>
  <c r="E44" i="3"/>
  <c r="D44" i="3"/>
  <c r="I43" i="3"/>
  <c r="H43" i="3"/>
  <c r="F43" i="3"/>
  <c r="E43" i="3"/>
  <c r="D43" i="3"/>
  <c r="I42" i="3"/>
  <c r="H42" i="3"/>
  <c r="F42" i="3"/>
  <c r="E42" i="3"/>
  <c r="D42" i="3"/>
  <c r="I41" i="3"/>
  <c r="H41" i="3"/>
  <c r="F41" i="3"/>
  <c r="E41" i="3"/>
  <c r="D41" i="3"/>
  <c r="I40" i="3"/>
  <c r="H40" i="3"/>
  <c r="F40" i="3"/>
  <c r="E40" i="3"/>
  <c r="D40" i="3"/>
  <c r="I39" i="3"/>
  <c r="H39" i="3"/>
  <c r="F39" i="3"/>
  <c r="E39" i="3"/>
  <c r="D39" i="3"/>
  <c r="I38" i="3"/>
  <c r="H38" i="3"/>
  <c r="F38" i="3"/>
  <c r="E38" i="3"/>
  <c r="D38" i="3"/>
  <c r="I37" i="3"/>
  <c r="H37" i="3"/>
  <c r="F37" i="3"/>
  <c r="E37" i="3"/>
  <c r="D37" i="3"/>
  <c r="I36" i="3"/>
  <c r="H36" i="3"/>
  <c r="F36" i="3"/>
  <c r="E36" i="3"/>
  <c r="D36" i="3"/>
  <c r="I35" i="3"/>
  <c r="H35" i="3"/>
  <c r="F35" i="3"/>
  <c r="E35" i="3"/>
  <c r="D35" i="3"/>
  <c r="I34" i="3"/>
  <c r="H34" i="3"/>
  <c r="F34" i="3"/>
  <c r="E34" i="3"/>
  <c r="D34" i="3"/>
  <c r="I33" i="3"/>
  <c r="H33" i="3"/>
  <c r="F33" i="3"/>
  <c r="E33" i="3"/>
  <c r="D33" i="3"/>
  <c r="I32" i="3"/>
  <c r="H32" i="3"/>
  <c r="F32" i="3"/>
  <c r="E32" i="3"/>
  <c r="D32" i="3"/>
  <c r="I31" i="3"/>
  <c r="H31" i="3"/>
  <c r="F31" i="3"/>
  <c r="E31" i="3"/>
  <c r="D31" i="3"/>
  <c r="I30" i="3"/>
  <c r="H30" i="3"/>
  <c r="F30" i="3"/>
  <c r="E30" i="3"/>
  <c r="D30" i="3"/>
  <c r="I29" i="3"/>
  <c r="H29" i="3"/>
  <c r="F29" i="3"/>
  <c r="E29" i="3"/>
  <c r="D29" i="3"/>
  <c r="I28" i="3"/>
  <c r="H28" i="3"/>
  <c r="F28" i="3"/>
  <c r="E28" i="3"/>
  <c r="D28" i="3"/>
  <c r="I27" i="3"/>
  <c r="H27" i="3"/>
  <c r="F27" i="3"/>
  <c r="E27" i="3"/>
  <c r="D27" i="3"/>
  <c r="I26" i="3"/>
  <c r="H26" i="3"/>
  <c r="E26" i="3"/>
  <c r="D26" i="3"/>
  <c r="I25" i="3"/>
  <c r="H25" i="3"/>
  <c r="F25" i="3"/>
  <c r="E25" i="3"/>
  <c r="D25" i="3"/>
  <c r="I24" i="3"/>
  <c r="H24" i="3"/>
  <c r="G24" i="3"/>
  <c r="AO25" i="6"/>
  <c r="E24" i="3"/>
  <c r="D24" i="3"/>
  <c r="I23" i="3"/>
  <c r="H23" i="3"/>
  <c r="G23" i="3"/>
  <c r="AO24" i="6"/>
  <c r="E23" i="3"/>
  <c r="D23" i="3"/>
  <c r="I22" i="3"/>
  <c r="H22" i="3"/>
  <c r="F22" i="3"/>
  <c r="E22" i="3"/>
  <c r="D22" i="3"/>
  <c r="I21" i="3"/>
  <c r="H21" i="3"/>
  <c r="G21" i="3"/>
  <c r="AO23" i="6"/>
  <c r="E21" i="3"/>
  <c r="D21" i="3"/>
  <c r="I20" i="3"/>
  <c r="H20" i="3"/>
  <c r="G20" i="3"/>
  <c r="AO22" i="6"/>
  <c r="E20" i="3"/>
  <c r="D20" i="3"/>
  <c r="I19" i="3"/>
  <c r="H19" i="3"/>
  <c r="G19" i="3"/>
  <c r="AO21" i="6"/>
  <c r="E19" i="3"/>
  <c r="D19" i="3"/>
  <c r="I18" i="3"/>
  <c r="H18" i="3"/>
  <c r="G18" i="3"/>
  <c r="AO20" i="6"/>
  <c r="E18" i="3"/>
  <c r="D18" i="3"/>
  <c r="I17" i="3"/>
  <c r="H17" i="3"/>
  <c r="G17" i="3"/>
  <c r="AO19" i="6"/>
  <c r="E17" i="3"/>
  <c r="D17" i="3"/>
  <c r="I16" i="3"/>
  <c r="H16" i="3"/>
  <c r="G16" i="3"/>
  <c r="AO18" i="6"/>
  <c r="E16" i="3"/>
  <c r="D16" i="3"/>
  <c r="I15" i="3"/>
  <c r="H15" i="3"/>
  <c r="G15" i="3"/>
  <c r="AO17" i="6"/>
  <c r="E15" i="3"/>
  <c r="D15" i="3"/>
  <c r="I14" i="3"/>
  <c r="H14" i="3"/>
  <c r="G14" i="3"/>
  <c r="AO16" i="6"/>
  <c r="E14" i="3"/>
  <c r="D14" i="3"/>
  <c r="I13" i="3"/>
  <c r="H13" i="3"/>
  <c r="F13" i="3"/>
  <c r="E13" i="3"/>
  <c r="D13" i="3"/>
  <c r="I12" i="3"/>
  <c r="H12" i="3"/>
  <c r="G12" i="3"/>
  <c r="AO14" i="6"/>
  <c r="E12" i="3"/>
  <c r="D12" i="3"/>
  <c r="I11" i="3"/>
  <c r="H11" i="3"/>
  <c r="G11" i="3"/>
  <c r="E11" i="3"/>
  <c r="D11" i="3"/>
  <c r="I10" i="3"/>
  <c r="H10" i="3"/>
  <c r="G10" i="3"/>
  <c r="AO12" i="6"/>
  <c r="E10" i="3"/>
  <c r="D10" i="3"/>
  <c r="I9" i="3"/>
  <c r="H9" i="3"/>
  <c r="G9" i="3"/>
  <c r="AO11" i="6"/>
  <c r="E9" i="3"/>
  <c r="D9" i="3"/>
  <c r="I8" i="3"/>
  <c r="H8" i="3"/>
  <c r="G8" i="3"/>
  <c r="AO10" i="6"/>
  <c r="E8" i="3"/>
  <c r="D8" i="3"/>
  <c r="A8" i="3"/>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I7" i="3"/>
  <c r="H7" i="3"/>
  <c r="G7" i="3"/>
  <c r="AO9" i="6"/>
  <c r="E7" i="3"/>
  <c r="D7" i="3"/>
  <c r="A7" i="3"/>
  <c r="I6" i="3"/>
  <c r="H6" i="3"/>
  <c r="F6" i="3"/>
  <c r="E6" i="3"/>
  <c r="D6" i="3"/>
  <c r="A6" i="3"/>
  <c r="I5" i="3"/>
  <c r="H5" i="3"/>
  <c r="G5" i="3"/>
  <c r="J2" i="3"/>
  <c r="E5" i="3"/>
  <c r="D5" i="3"/>
  <c r="AO51" i="6" l="1"/>
  <c r="J3" i="4"/>
  <c r="AO8" i="6"/>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A6" i="2"/>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F5" i="2"/>
  <c r="A6" i="1"/>
  <c r="F9" i="6" l="1"/>
  <c r="F15" i="6"/>
  <c r="F19" i="6"/>
  <c r="F5" i="6"/>
  <c r="F8" i="6"/>
  <c r="F12" i="6"/>
  <c r="F14" i="6"/>
  <c r="F18" i="6"/>
  <c r="F20" i="6"/>
  <c r="F21" i="6"/>
  <c r="F27" i="6"/>
  <c r="F31" i="6"/>
  <c r="F7" i="6"/>
  <c r="F13" i="6"/>
  <c r="F22" i="6"/>
  <c r="F23" i="6"/>
  <c r="F24" i="6"/>
  <c r="F26" i="6"/>
  <c r="F28" i="6"/>
  <c r="F32" i="6"/>
  <c r="F34" i="6"/>
  <c r="F36" i="6"/>
  <c r="F38" i="6"/>
  <c r="F40" i="6"/>
  <c r="F42" i="6"/>
  <c r="F44" i="6"/>
  <c r="F46" i="6"/>
  <c r="F48" i="6"/>
  <c r="F49" i="6"/>
  <c r="F51" i="6"/>
  <c r="F53" i="6"/>
  <c r="F55" i="6"/>
  <c r="F57" i="6"/>
  <c r="F59" i="6"/>
  <c r="F11" i="6"/>
  <c r="F17" i="6"/>
  <c r="F6" i="6"/>
  <c r="F10" i="6"/>
  <c r="F16" i="6"/>
  <c r="F25" i="6"/>
  <c r="F29" i="6"/>
  <c r="F33" i="6"/>
  <c r="F35" i="6"/>
  <c r="F37" i="6"/>
  <c r="F39" i="6"/>
  <c r="F41" i="6"/>
  <c r="F43" i="6"/>
  <c r="F45" i="6"/>
  <c r="F47" i="6"/>
  <c r="F50" i="6"/>
  <c r="F52" i="6"/>
  <c r="F54" i="6"/>
  <c r="F56" i="6"/>
  <c r="F58" i="6"/>
  <c r="F60" i="6"/>
  <c r="F62" i="6"/>
  <c r="F30" i="6"/>
  <c r="I2" i="2"/>
  <c r="K2" i="2" s="1"/>
  <c r="G67" i="2" l="1"/>
  <c r="J62" i="6"/>
  <c r="F61" i="6"/>
  <c r="G10" i="2"/>
  <c r="G30" i="2"/>
  <c r="G54" i="2"/>
  <c r="G11" i="2"/>
  <c r="G31" i="2"/>
  <c r="G55" i="2"/>
  <c r="G12" i="2"/>
  <c r="G36" i="2"/>
  <c r="G56" i="2"/>
  <c r="G13" i="2"/>
  <c r="G37" i="2"/>
  <c r="G57" i="2"/>
  <c r="G24" i="2"/>
  <c r="G5" i="2"/>
  <c r="G25" i="2"/>
  <c r="G26" i="2"/>
  <c r="G7" i="2"/>
  <c r="G27" i="2"/>
  <c r="G59" i="2"/>
  <c r="G44" i="2"/>
  <c r="G45" i="2"/>
  <c r="G6" i="2"/>
  <c r="G46" i="2"/>
  <c r="G47" i="2"/>
  <c r="G61" i="2"/>
  <c r="G8" i="2"/>
  <c r="G28" i="2"/>
  <c r="G52" i="2"/>
  <c r="G9" i="2"/>
  <c r="G29" i="2"/>
  <c r="G53" i="2"/>
  <c r="G14" i="2"/>
  <c r="G38" i="2"/>
  <c r="G58" i="2"/>
  <c r="G15" i="2"/>
  <c r="G39" i="2"/>
  <c r="G20" i="2"/>
  <c r="G40" i="2"/>
  <c r="G60" i="2"/>
  <c r="G21" i="2"/>
  <c r="G41" i="2"/>
  <c r="G22" i="2"/>
  <c r="G42" i="2"/>
  <c r="G62" i="2"/>
  <c r="G23" i="2"/>
  <c r="G43" i="2"/>
  <c r="G63" i="2"/>
  <c r="G16" i="2"/>
  <c r="G32" i="2"/>
  <c r="G48" i="2"/>
  <c r="G64" i="2"/>
  <c r="G17" i="2"/>
  <c r="G33" i="2"/>
  <c r="G49" i="2"/>
  <c r="G65" i="2"/>
  <c r="G18" i="2"/>
  <c r="G34" i="2"/>
  <c r="G50" i="2"/>
  <c r="G66" i="2"/>
  <c r="G19" i="2"/>
  <c r="G35" i="2"/>
  <c r="G51" i="2"/>
  <c r="CD22" i="1" l="1"/>
  <c r="CD67" i="1"/>
  <c r="CQ67" i="1"/>
  <c r="BV67" i="1" s="1"/>
  <c r="CQ27" i="1"/>
  <c r="BV27" i="1" s="1"/>
  <c r="CD5" i="1"/>
  <c r="CQ5" i="1"/>
  <c r="BV5" i="1" s="1"/>
  <c r="BT51" i="6"/>
  <c r="BT25" i="6"/>
  <c r="J43" i="6"/>
  <c r="J40" i="6"/>
  <c r="BT26" i="6"/>
  <c r="J52" i="6"/>
  <c r="J32" i="6"/>
  <c r="J10" i="6"/>
  <c r="J35" i="6"/>
  <c r="J13" i="6"/>
  <c r="J61" i="6"/>
  <c r="J60" i="6"/>
  <c r="J59" i="6"/>
  <c r="J58" i="6"/>
  <c r="J38" i="6"/>
  <c r="J55" i="6"/>
  <c r="J14" i="6"/>
  <c r="J24" i="6"/>
  <c r="J42" i="6"/>
  <c r="J54" i="6"/>
  <c r="J33" i="6"/>
  <c r="J11" i="6"/>
  <c r="J49" i="6"/>
  <c r="J17" i="6"/>
  <c r="J16" i="6"/>
  <c r="J15" i="6"/>
  <c r="J57" i="6"/>
  <c r="J47" i="6"/>
  <c r="J46" i="6"/>
  <c r="J45" i="6"/>
  <c r="J44" i="6"/>
  <c r="J39" i="6"/>
  <c r="J36" i="6"/>
  <c r="J53" i="6"/>
  <c r="J25" i="6"/>
  <c r="J30" i="6"/>
  <c r="J5" i="6"/>
  <c r="J12" i="6"/>
  <c r="J50" i="6"/>
  <c r="J26" i="6"/>
  <c r="J18" i="6"/>
  <c r="J31" i="6"/>
  <c r="J7" i="6"/>
  <c r="J29" i="6"/>
  <c r="J28" i="6"/>
  <c r="J21" i="6"/>
  <c r="J37" i="6"/>
  <c r="J19" i="6"/>
  <c r="J34" i="6"/>
  <c r="J8" i="6"/>
  <c r="J56" i="6"/>
  <c r="J41" i="6"/>
  <c r="J6" i="6"/>
  <c r="J51" i="6"/>
  <c r="J27" i="6"/>
  <c r="J9" i="6"/>
  <c r="J22" i="6"/>
  <c r="J20" i="6"/>
  <c r="J48" i="6"/>
  <c r="J23" i="6"/>
  <c r="CD25" i="1" l="1"/>
  <c r="CQ26" i="1"/>
  <c r="BV26" i="1" s="1"/>
  <c r="CQ21" i="1"/>
  <c r="BV21" i="1" s="1"/>
  <c r="CQ24" i="1"/>
  <c r="BV24" i="1" s="1"/>
  <c r="BV53" i="1"/>
  <c r="CQ53" i="1"/>
  <c r="CD52" i="1"/>
  <c r="CD24" i="1"/>
  <c r="CQ25" i="1"/>
  <c r="BV25" i="1" s="1"/>
  <c r="CD26" i="1"/>
  <c r="CD21" i="1"/>
  <c r="CD27" i="1"/>
  <c r="CQ22" i="1"/>
  <c r="BV22" i="1" s="1"/>
  <c r="CD53" i="1"/>
  <c r="CQ52" i="1"/>
  <c r="BV52" i="1" s="1"/>
  <c r="BT12" i="6"/>
  <c r="CQ10" i="1"/>
  <c r="BV10" i="1" s="1"/>
  <c r="CD10" i="1"/>
  <c r="BT22" i="6"/>
  <c r="CD20" i="1"/>
  <c r="CQ20" i="1"/>
  <c r="BV20" i="1" s="1"/>
  <c r="BT32" i="6"/>
  <c r="CQ33" i="1"/>
  <c r="BV33" i="1" s="1"/>
  <c r="CD33" i="1"/>
  <c r="BT15" i="6"/>
  <c r="CQ13" i="1"/>
  <c r="BV13" i="1" s="1"/>
  <c r="CD13" i="1"/>
  <c r="BT33" i="6"/>
  <c r="CQ34" i="1"/>
  <c r="BV34" i="1" s="1"/>
  <c r="CD34" i="1"/>
  <c r="BT30" i="6"/>
  <c r="CD31" i="1"/>
  <c r="CQ31" i="1"/>
  <c r="BV31" i="1" s="1"/>
  <c r="BT9" i="6"/>
  <c r="CD7" i="1"/>
  <c r="CQ7" i="1"/>
  <c r="BV7" i="1" s="1"/>
  <c r="BT59" i="6"/>
  <c r="CQ61" i="1"/>
  <c r="BV61" i="1" s="1"/>
  <c r="CD61" i="1"/>
  <c r="BT40" i="6"/>
  <c r="CQ41" i="1"/>
  <c r="BV41" i="1" s="1"/>
  <c r="CD41" i="1"/>
  <c r="BT31" i="6"/>
  <c r="CD32" i="1"/>
  <c r="CQ32" i="1"/>
  <c r="BV32" i="1" s="1"/>
  <c r="BT53" i="6"/>
  <c r="CD55" i="1"/>
  <c r="CQ55" i="1"/>
  <c r="BV55" i="1" s="1"/>
  <c r="BT8" i="6"/>
  <c r="CQ6" i="1"/>
  <c r="BV6" i="1" s="1"/>
  <c r="CD6" i="1"/>
  <c r="BT39" i="6"/>
  <c r="CD40" i="1"/>
  <c r="CQ40" i="1"/>
  <c r="BV40" i="1" s="1"/>
  <c r="BT47" i="6"/>
  <c r="CD48" i="1"/>
  <c r="CQ48" i="1"/>
  <c r="BV48" i="1" s="1"/>
  <c r="BT60" i="6"/>
  <c r="CQ62" i="1"/>
  <c r="BV62" i="1" s="1"/>
  <c r="CD62" i="1"/>
  <c r="BT52" i="6"/>
  <c r="CQ54" i="1"/>
  <c r="BV54" i="1" s="1"/>
  <c r="CD54" i="1"/>
  <c r="BT45" i="6"/>
  <c r="CQ46" i="1"/>
  <c r="BV46" i="1" s="1"/>
  <c r="CD46" i="1"/>
  <c r="BT17" i="6"/>
  <c r="CD15" i="1"/>
  <c r="CQ15" i="1"/>
  <c r="BV15" i="1" s="1"/>
  <c r="BT41" i="6"/>
  <c r="CQ42" i="1"/>
  <c r="BV42" i="1" s="1"/>
  <c r="CD42" i="1"/>
  <c r="CQ66" i="1"/>
  <c r="BV66" i="1" s="1"/>
  <c r="CD66" i="1"/>
  <c r="BT38" i="6"/>
  <c r="CD39" i="1"/>
  <c r="CQ39" i="1"/>
  <c r="BV39" i="1" s="1"/>
  <c r="BT35" i="6"/>
  <c r="CD36" i="1"/>
  <c r="CQ36" i="1"/>
  <c r="BV36" i="1" s="1"/>
  <c r="BT43" i="6"/>
  <c r="CD44" i="1"/>
  <c r="CQ44" i="1"/>
  <c r="BV44" i="1" s="1"/>
  <c r="BT54" i="6"/>
  <c r="CD56" i="1"/>
  <c r="CQ56" i="1"/>
  <c r="BV56" i="1" s="1"/>
  <c r="BT11" i="6"/>
  <c r="CQ9" i="1"/>
  <c r="BV9" i="1" s="1"/>
  <c r="CD9" i="1"/>
  <c r="BT34" i="6"/>
  <c r="CD35" i="1"/>
  <c r="CQ35" i="1"/>
  <c r="BV35" i="1" s="1"/>
  <c r="BT42" i="6"/>
  <c r="CD43" i="1"/>
  <c r="BV43" i="1"/>
  <c r="CQ43" i="1"/>
  <c r="BT50" i="6"/>
  <c r="CD51" i="1"/>
  <c r="CQ51" i="1"/>
  <c r="BV51" i="1" s="1"/>
  <c r="BT20" i="6"/>
  <c r="CQ18" i="1"/>
  <c r="BV18" i="1" s="1"/>
  <c r="CD18" i="1"/>
  <c r="BT14" i="6"/>
  <c r="CD12" i="1"/>
  <c r="CQ12" i="1"/>
  <c r="BV12" i="1" s="1"/>
  <c r="BT61" i="6"/>
  <c r="CD63" i="1"/>
  <c r="CQ63" i="1"/>
  <c r="BV63" i="1" s="1"/>
  <c r="BT16" i="6"/>
  <c r="CQ14" i="1"/>
  <c r="BV14" i="1" s="1"/>
  <c r="CD14" i="1"/>
  <c r="BT24" i="6"/>
  <c r="CD23" i="1"/>
  <c r="CQ23" i="1"/>
  <c r="BV23" i="1" s="1"/>
  <c r="BT56" i="6"/>
  <c r="CQ58" i="1"/>
  <c r="BV58" i="1" s="1"/>
  <c r="CD58" i="1"/>
  <c r="BT48" i="6"/>
  <c r="CQ49" i="1"/>
  <c r="BV49" i="1" s="1"/>
  <c r="CD49" i="1"/>
  <c r="BT18" i="6"/>
  <c r="CD16" i="1"/>
  <c r="CQ16" i="1"/>
  <c r="BV16" i="1" s="1"/>
  <c r="BT57" i="6"/>
  <c r="CD59" i="1"/>
  <c r="CQ59" i="1"/>
  <c r="BV59" i="1" s="1"/>
  <c r="BT27" i="6"/>
  <c r="CD28" i="1"/>
  <c r="CQ28" i="1"/>
  <c r="BV28" i="1" s="1"/>
  <c r="BT58" i="6"/>
  <c r="CD60" i="1"/>
  <c r="CQ60" i="1"/>
  <c r="BV60" i="1" s="1"/>
  <c r="CQ65" i="1"/>
  <c r="BV65" i="1" s="1"/>
  <c r="CD65" i="1"/>
  <c r="BT13" i="6"/>
  <c r="CD11" i="1"/>
  <c r="CQ11" i="1"/>
  <c r="BV11" i="1" s="1"/>
  <c r="BT55" i="6"/>
  <c r="CQ57" i="1"/>
  <c r="BV57" i="1" s="1"/>
  <c r="CD57" i="1"/>
  <c r="BT46" i="6"/>
  <c r="CD47" i="1"/>
  <c r="CQ47" i="1"/>
  <c r="BV47" i="1" s="1"/>
  <c r="BT44" i="6"/>
  <c r="CQ45" i="1"/>
  <c r="BV45" i="1" s="1"/>
  <c r="CD45" i="1"/>
  <c r="BT29" i="6"/>
  <c r="CQ30" i="1"/>
  <c r="BV30" i="1" s="1"/>
  <c r="CD30" i="1"/>
  <c r="BT37" i="6"/>
  <c r="CQ38" i="1"/>
  <c r="BV38" i="1" s="1"/>
  <c r="CD38" i="1"/>
  <c r="BT10" i="6"/>
  <c r="CD8" i="1"/>
  <c r="CQ8" i="1"/>
  <c r="BV8" i="1" s="1"/>
  <c r="BT21" i="6"/>
  <c r="CD19" i="1"/>
  <c r="CQ19" i="1"/>
  <c r="BV19" i="1" s="1"/>
  <c r="BT28" i="6"/>
  <c r="CQ29" i="1"/>
  <c r="BV29" i="1" s="1"/>
  <c r="CD29" i="1"/>
  <c r="BT49" i="6"/>
  <c r="CQ50" i="1"/>
  <c r="BV50" i="1" s="1"/>
  <c r="CD50" i="1"/>
  <c r="BT19" i="6"/>
  <c r="CQ17" i="1"/>
  <c r="BV17" i="1" s="1"/>
  <c r="CD17" i="1"/>
  <c r="BT36" i="6"/>
  <c r="CQ37" i="1"/>
  <c r="BV37" i="1" s="1"/>
  <c r="CD37" i="1"/>
  <c r="BT62" i="6"/>
  <c r="CD64" i="1"/>
  <c r="CQ64" i="1"/>
  <c r="BV64" i="1" s="1"/>
  <c r="KD45" i="1" l="1"/>
  <c r="KM45" i="1" s="1"/>
  <c r="K4" i="10"/>
  <c r="JX45" i="1" l="1"/>
  <c r="KZ45" i="1"/>
  <c r="KE45" i="1" s="1"/>
  <c r="JY45" i="1"/>
</calcChain>
</file>

<file path=xl/sharedStrings.xml><?xml version="1.0" encoding="utf-8"?>
<sst xmlns="http://schemas.openxmlformats.org/spreadsheetml/2006/main" count="5257" uniqueCount="884">
  <si>
    <t>SỐ TT</t>
  </si>
  <si>
    <t>KHU VỰC</t>
  </si>
  <si>
    <t>TÊN CỬA HÀNG</t>
  </si>
  <si>
    <t>CHÊNH LỆCH</t>
  </si>
  <si>
    <t>NGÂN HÀNG</t>
  </si>
  <si>
    <t>BE</t>
  </si>
  <si>
    <t>QUẬN 1</t>
  </si>
  <si>
    <t>68 NGUYỄN HUỆ, QUẬN 1</t>
  </si>
  <si>
    <t>98 VÕ VĂN KIỆT, P.NGUYỄN THÁI BÌNH, QUẬN 1</t>
  </si>
  <si>
    <t>QUẬN 3</t>
  </si>
  <si>
    <t>194 CMT8</t>
  </si>
  <si>
    <t>6B CỘNG TRƯỜNG QUỐC TẾ ( HỒ CON RÙA)</t>
  </si>
  <si>
    <t>301 NGUYỄN ĐÌNH CHIỂU</t>
  </si>
  <si>
    <t>QUẬN 6</t>
  </si>
  <si>
    <t>ĐẶNG NGUYÊN CẨN</t>
  </si>
  <si>
    <t>67 HẬU GIANG</t>
  </si>
  <si>
    <t>71 HẬU GIANG</t>
  </si>
  <si>
    <t>QUẬN 7</t>
  </si>
  <si>
    <t>404 LÊ VĂN LƯƠNG - QUẬN 7</t>
  </si>
  <si>
    <t>NHÀ BÈ</t>
  </si>
  <si>
    <t>1568 HUỲNH TẤN PHÁT NHÀ BÈ</t>
  </si>
  <si>
    <t>QUẬN 11</t>
  </si>
  <si>
    <t>187 LẠC LONG QUÂN</t>
  </si>
  <si>
    <t>Q. BÌNH THẠNH</t>
  </si>
  <si>
    <t>161 NGÔ TẤT TỐ QUẦY 1</t>
  </si>
  <si>
    <t>17A NGÔ TẤT TỐ QUẦY 2</t>
  </si>
  <si>
    <t>137A NGUYỄN HỮU CẢNH</t>
  </si>
  <si>
    <t>Q. BÌNH TÂN</t>
  </si>
  <si>
    <t>07 BÌNH LONG</t>
  </si>
  <si>
    <t>Q. PHÚ NHUẬN</t>
  </si>
  <si>
    <t>HUỲNH VĂN BÁNH QUẦY 1+2</t>
  </si>
  <si>
    <t>Q. THỦ ĐỨC</t>
  </si>
  <si>
    <t>1200 KHA VẠN CÂN- P. LINH CHIỂU</t>
  </si>
  <si>
    <t>Q. TÂN BÌNH</t>
  </si>
  <si>
    <t>417 CỘNG HÒA</t>
  </si>
  <si>
    <t>143 LIÊU BÌNH HƯƠNG, TÂN LẬP, CỦ CHI</t>
  </si>
  <si>
    <t>1414 TỈNH LỘ 8, TÂN THẠNH ĐÔNG, CỦ CHI</t>
  </si>
  <si>
    <t>TÂY NINH</t>
  </si>
  <si>
    <t>601 CMT8 TÂY NINH</t>
  </si>
  <si>
    <t>KHU PHỐ 3, LONG HÒA, HÒA THÀNH, TÂY NINH</t>
  </si>
  <si>
    <t>BÌNH DƯƠNG</t>
  </si>
  <si>
    <t>101 - 118 THÍCH QUẢNG ĐỨC</t>
  </si>
  <si>
    <t>244 THÍCH QUẢNG ĐỨC</t>
  </si>
  <si>
    <t>1349 CMT8 BÌNH DƯƠNG</t>
  </si>
  <si>
    <t>DĨ AN</t>
  </si>
  <si>
    <t>462 NGUYỄN AN NINH</t>
  </si>
  <si>
    <t>446 TRẦN HƯNG ĐẠO</t>
  </si>
  <si>
    <t xml:space="preserve">THUẬN AN </t>
  </si>
  <si>
    <t>1/97C HÒA LÂN 2, THUẬN AN, TP THUẬN AN, BÌNH DƯƠNG</t>
  </si>
  <si>
    <t>ĐỒNG NAI</t>
  </si>
  <si>
    <t>2162 QL1A, TỔ 4, QUANG LỘC, QUANG TIẾN, TRẢNG BOM</t>
  </si>
  <si>
    <t>77/7A KHU VĂN HẢI, LONG THÀNH</t>
  </si>
  <si>
    <t>204 HÀ HUY GIÁP</t>
  </si>
  <si>
    <t>PHAN THIẾT</t>
  </si>
  <si>
    <t>32 TRẦN HƯNG ĐẠO - PHAN THIẾT</t>
  </si>
  <si>
    <t>BÌNH PHƯỚC</t>
  </si>
  <si>
    <t>884 PHÚ RIỂNG ĐỎ - BÌNH PHƯỚC</t>
  </si>
  <si>
    <t>VŨNG TÀU</t>
  </si>
  <si>
    <t>615 BÀ RỊA</t>
  </si>
  <si>
    <t>87 HOÀNG HOA THÁM</t>
  </si>
  <si>
    <t>HÀ NỘI 1</t>
  </si>
  <si>
    <t>544 TRƯƠNG ĐỊNH, TÂN MAI, HOÀNG MAI</t>
  </si>
  <si>
    <t>HÀ NỘI 2</t>
  </si>
  <si>
    <t>17 PHÓ ĐỨC THẮNG, P QUỐC TỬ GIÁM, ĐỐNG ĐA, HÀ NỘI</t>
  </si>
  <si>
    <t xml:space="preserve">HÀ NỘI 3 </t>
  </si>
  <si>
    <t>339 THANH NHÀN, HÀ NỘI</t>
  </si>
  <si>
    <t>HÀ NỘI 4</t>
  </si>
  <si>
    <t>8 ĐỘI CẤN - HÀ NỘI</t>
  </si>
  <si>
    <t>HÀ NỘI 5</t>
  </si>
  <si>
    <t>378 ĐƯỜNG LÁNG,P.THỊNH QUANG, ĐỐNG ĐA, HÀ NỘI</t>
  </si>
  <si>
    <t>ĐÀ NẴNG 1</t>
  </si>
  <si>
    <t>472 LÊ DUẪN , CHÍNH GIÁN</t>
  </si>
  <si>
    <t>ĐÀ NẴNG 2</t>
  </si>
  <si>
    <t>476 HOÀNG DIỆU, P. BÌNH THUẬN, HẢI CHÂU - ĐÀ NẴNG</t>
  </si>
  <si>
    <t>QUẢNG NGÃI</t>
  </si>
  <si>
    <t>49 HÙNG VƯƠNG, TP QUẢNG NGÃI</t>
  </si>
  <si>
    <t>HUẾ</t>
  </si>
  <si>
    <r>
      <rPr>
        <b/>
        <i/>
        <sz val="12"/>
        <color theme="1"/>
        <rFont val="Times New Roman"/>
        <family val="1"/>
      </rPr>
      <t>94 HÙNG VƯƠNG, P.PHÚ NHUẬN, THUẬN HÓA, TP HUẾ</t>
    </r>
    <r>
      <rPr>
        <b/>
        <i/>
        <sz val="12"/>
        <color rgb="FF00FF00"/>
        <rFont val="Times New Roman"/>
        <family val="1"/>
      </rPr>
      <t xml:space="preserve"> </t>
    </r>
    <r>
      <rPr>
        <b/>
        <i/>
        <sz val="12"/>
        <color rgb="FFFF0000"/>
        <rFont val="Times New Roman"/>
        <family val="1"/>
      </rPr>
      <t>(HUẾ 1)</t>
    </r>
  </si>
  <si>
    <r>
      <rPr>
        <b/>
        <i/>
        <sz val="12"/>
        <color theme="1"/>
        <rFont val="Times New Roman"/>
        <family val="1"/>
      </rPr>
      <t xml:space="preserve">162 BÀ TRIỆU, P.XUÂN PHÚ, TP. HUẾ </t>
    </r>
    <r>
      <rPr>
        <b/>
        <i/>
        <sz val="12"/>
        <color rgb="FFFF0000"/>
        <rFont val="Times New Roman"/>
        <family val="1"/>
      </rPr>
      <t>(HUẾ 2)</t>
    </r>
  </si>
  <si>
    <r>
      <rPr>
        <b/>
        <i/>
        <sz val="12"/>
        <color theme="1"/>
        <rFont val="Times New Roman"/>
        <family val="1"/>
      </rPr>
      <t xml:space="preserve">30 ĐOÀN THỊ ĐIỂM, P.THUẬN THÀNH, TP.HUẾ </t>
    </r>
    <r>
      <rPr>
        <b/>
        <i/>
        <sz val="12"/>
        <color rgb="FFFF0000"/>
        <rFont val="Times New Roman"/>
        <family val="1"/>
      </rPr>
      <t>(HUẾ 3)</t>
    </r>
  </si>
  <si>
    <t>LONG AN</t>
  </si>
  <si>
    <t>88 QL 62 TÂN AN - LONG AN</t>
  </si>
  <si>
    <t>TIỀN GIANG</t>
  </si>
  <si>
    <t>87/2 LÊ THỊ HỒNG GẤM , PHƯỜNG 6 , THÀNH PHỐ MỸ THO , TIỀN GIANG</t>
  </si>
  <si>
    <t>BẾN TRE</t>
  </si>
  <si>
    <t>13C ĐẠI LỘ ĐỒNG KHỞI , KP6 , PHƯỜNG PHÚ KHƯƠNG , BẾN TRE</t>
  </si>
  <si>
    <t>AN GIANG</t>
  </si>
  <si>
    <t>422 HÀ HOÀNG HỔ - LONG XUYÊN</t>
  </si>
  <si>
    <t>CẦN THƠ</t>
  </si>
  <si>
    <t>108 TRẦN HƯNG ĐẠO - CẦN THƠ</t>
  </si>
  <si>
    <t>VĨNH LONG</t>
  </si>
  <si>
    <t>25 TRƯNG NỮ VƯƠNG - VĨNH LONG</t>
  </si>
  <si>
    <t>TRÀ VINH</t>
  </si>
  <si>
    <t>TP. TRÀ VINH</t>
  </si>
  <si>
    <t>KIÊN GIANG</t>
  </si>
  <si>
    <t>446 NGUYỄN TRUNG TRỰC , P.VÌNH LẠC RẠCH GIÁ .KIÊN GIANG</t>
  </si>
  <si>
    <t>174 NGUYỄN VĂN CỪ, P. AN THỚI, TP. PHÚ QUỐC 1</t>
  </si>
  <si>
    <t>NGUYỄN TRUNG TRỰC, P.DƯƠNG ĐÔNG, TP.PHÚ QUỐC 2</t>
  </si>
  <si>
    <t>CÀ MAU</t>
  </si>
  <si>
    <t>170D BÙI THỊ TRƯỜNG, CÀ MAU</t>
  </si>
  <si>
    <t>CÀ PHÊ MUỐI CHÚ LONG - 66A NGUYỄN HUỆ</t>
  </si>
  <si>
    <t>CÀ PHÊ MUỐI CHÚ LONG - 68 NGUYỄN HUỆ</t>
  </si>
  <si>
    <t>Cà Phê Muối Chú Long - Võ Văn Kiệt</t>
  </si>
  <si>
    <t>CÀ PHÊ MUỐI CHÚ LONG - 1349 CMT8</t>
  </si>
  <si>
    <t>CÀ PHÊ MUỐI CHÚ LONG - 6B CÔNG TRƯỜNG DÂN CHỦ</t>
  </si>
  <si>
    <t>CÀ PHÊ MUỐI CHÚ LONG - 301 NGUYỄN ĐÌNH CHIỂU</t>
  </si>
  <si>
    <t>CÀ PHÊ MUỐI CHÚ LONG - 307 ĐẶNG NGUYÊN CẨN</t>
  </si>
  <si>
    <t>CÀ PHÊ MUỐI CHÚ LONG - 67 HẬU GIANG</t>
  </si>
  <si>
    <t>CÀ PHÊ MUỐI CHÚ LONG - 71 HẬU GIANG</t>
  </si>
  <si>
    <t>CÀ PHÊ MUỐI CHÚ LONG CLASSIC</t>
  </si>
  <si>
    <t xml:space="preserve"> CÀ PHÊ MUỐI CHÚ LONG - HUỲNH TẤN PHÁT</t>
  </si>
  <si>
    <t>CÀ PHÊ MUỐI CHÚ LONG - 187 LẠC LONG QUÂN</t>
  </si>
  <si>
    <t>CÀ PHÊ MUỐI CHÚ LONG - 161 NGÔ TẤT TỐ</t>
  </si>
  <si>
    <t>CÀ PHÊ MUỐI CHÚ LONG - 17A NGÔ TẤT TỐ</t>
  </si>
  <si>
    <t>CÀ PHÊ MUỐI CHÚ LONG - 137A NGUYỄN HỮU CẢNH</t>
  </si>
  <si>
    <t>CÀ PHÊ MUỐI CHÚ LONG - 07 BÌNH LONG</t>
  </si>
  <si>
    <t>CÀ PHÊ MUỐI CHÚ LONG - 190 HUỲNH VĂN BÁNH</t>
  </si>
  <si>
    <t>CÀ PHÊ MUỐI CHÚ LONG 172 HUỲNH VĂN BÁNH</t>
  </si>
  <si>
    <t>CÀ PHÊ MUỐI CHÚ LONG - 1200A KHA VẠN CÂN</t>
  </si>
  <si>
    <t>CÀ PHÊ MUỐI CHÚ LONG - 606 CỘNG HÒA</t>
  </si>
  <si>
    <t>CÀ PHÊ MUỐI CHÚ LONG - 466 CỘNG HÒA</t>
  </si>
  <si>
    <t>CÀ PHÊ MUỐI CHÚ LONG - 417 CỘNG HÒA</t>
  </si>
  <si>
    <t>CÀ PHÊ MUỐI CHÚ LONG - 421 CỘNG HÒA</t>
  </si>
  <si>
    <t>CÀ PHÊ MUỐI CHÚ LONG - 143 LIÊU BÌNH HƯƠNG - CỦ CHI</t>
  </si>
  <si>
    <t>Cà Phê Muối Chú Long - Tỉnh Lộ 8 Củ Chi</t>
  </si>
  <si>
    <t>CÀ PHÊ MUỐI CHÚ LONG - 601 CMT8 TÂY NINH</t>
  </si>
  <si>
    <t>Cà Phê Muối Chú Long - Phạm Văn Đồng - Tây Ninh</t>
  </si>
  <si>
    <t>CÀ PHÊ MUỐI CHÚ LONG - 101 THÍCH QUẢNG ĐỨC</t>
  </si>
  <si>
    <t>CÀ PHÊ MUỐI CHÚ LONG - 244 THÍCH QUẢNG ĐỨC - TDM</t>
  </si>
  <si>
    <t>CÀ PHÊ MUỐI CHÚ LONG - 194 CÁCH MẠNG THÁNG TÁM</t>
  </si>
  <si>
    <t>CÀ PHÊ MUỐI CHÚ LONG - NGUYỄN AN NINH - BÌNH DƯƠNG</t>
  </si>
  <si>
    <t>CÀ PHÊ MUỐI CHÚ LONG - TRẦN HƯNG ĐẠO - BÌNH DƯƠNG</t>
  </si>
  <si>
    <t>Cà Phê Muối Chú Long - Thuận An</t>
  </si>
  <si>
    <t>CÀ PHÊ MUỐI CHÚ LONG - Trảng Bom</t>
  </si>
  <si>
    <t>CÀ PHÊ MUỐI CHÚ LONG - 77/7A KHU VĂN HẢI - LONG THÀNH</t>
  </si>
  <si>
    <t>CÀ PHÊ MUỐI CHÚ LONG - 204 HÀ HUY GIÁP - BH</t>
  </si>
  <si>
    <t>CÀ PHÊ MUỐI CHÚ LONG - 32 TRẦN HƯNG ĐẠO - PHAN THIẾT</t>
  </si>
  <si>
    <t>CÀ PHÊ MUỐI CHÚ LONG - 884 PHÚ RIỀNG ĐỎ - BP</t>
  </si>
  <si>
    <t>CÀ PHÊ MUỐI CHÚ LONG - 615 CMT8 - BÀ RỊA</t>
  </si>
  <si>
    <t>CÀ PHÊ MUỐI CHÚ LONG - 87 HOÀNG HOA THÁM - VŨNG TÀU</t>
  </si>
  <si>
    <t>CÀ PHÊ MUỐI CHÚ LONG - 330 Trương Định</t>
  </si>
  <si>
    <t>CÀ PHÊ MUỐI CHÚ LONG - 17 Tôn Đức Thắng</t>
  </si>
  <si>
    <t>CÀ PHÊ MUỐI CHÚ LONG - THANH NHÀN - HÀ NỘI</t>
  </si>
  <si>
    <t>CÀ PHÊ MUỐI CHÚ LONG - ĐỘI CẤN - HÀ NỘI</t>
  </si>
  <si>
    <t>Cà Phê Muối Chú Long - Đường Láng</t>
  </si>
  <si>
    <t>CÀ PHÊ MUỐI CHÚ LONG - 472 Lê Duẫn</t>
  </si>
  <si>
    <t>CÀ PHÊ MUỐI CHÚ LONG - 496 Hoàng Diệu</t>
  </si>
  <si>
    <t>CÀ PHÊ MUỐI CHÚ LONG - 371 QUANG TRUNG - QUẢNG NGÃI</t>
  </si>
  <si>
    <t>CÀ PHÊ MUỐI CHÚ LONG - HÙNG VƯƠNG</t>
  </si>
  <si>
    <t>Cà Phê Muối Chú Long - Hùng Vương - Huế</t>
  </si>
  <si>
    <t>Cà Phê Muối Chú Long - Bà Triệu</t>
  </si>
  <si>
    <t>Cà Phê Muối Chú Long - Đoàn Thị Điểm - Huế</t>
  </si>
  <si>
    <t>CÀ PHÊ MUỐI CHÚ LONG - 88 QL62 - LONG AN</t>
  </si>
  <si>
    <t>CÀ PHÊ MUỐI CHÚ LONG - 87/2 LÊ THỊ HỒNG GẤM - MỸ THO - TIỀN GIANG</t>
  </si>
  <si>
    <t>CÀ PHÊ MUỐI CHÚ LONG - ĐẠI LỘ ĐỒNG KHỞI - BẾN TRE</t>
  </si>
  <si>
    <t>CÀ PHÊ MUỐI CHÚ LONG - 422 HÀ HOÀNG HỔ</t>
  </si>
  <si>
    <t>CÀ PHÊ MUỐI CHÚ LONG - 108 TRẦN HƯNG ĐẠO - CẦN THƠ</t>
  </si>
  <si>
    <t>CÀ PHÊ MUỐI CHÚ LONG - 25 TRƯNG NỮ VƯƠNG - VL</t>
  </si>
  <si>
    <t>Cà Phê Muối Chú Long - Trà Vinh</t>
  </si>
  <si>
    <t>CÀ PHÊ MUỐI CHÚ LONG - 466 NGUYỄN TRUNG TRỰC - KIÊN GIANG</t>
  </si>
  <si>
    <t>Cà Phê Muối Chú Long - Nguyễn Văn Cừ Phú Quốc</t>
  </si>
  <si>
    <t>Cà Phê Muối Chú Long - Nguyễn Trung Trực Phú Quốc</t>
  </si>
  <si>
    <t>CÀ PHÊ MUỐI CHÚ LONG - BÙI THỊ TRƯỜNG - CÀ MAU</t>
  </si>
  <si>
    <t>MOMO</t>
  </si>
  <si>
    <t>MOMO VÍ</t>
  </si>
  <si>
    <t>Row Labels</t>
  </si>
  <si>
    <t>GIẢM GIÁ</t>
  </si>
  <si>
    <t>VỀ NGÂN HÀNG</t>
  </si>
  <si>
    <t>(blank)</t>
  </si>
  <si>
    <t>Grand Total</t>
  </si>
  <si>
    <t>BEFOOD</t>
  </si>
  <si>
    <t>THU NHẬP</t>
  </si>
  <si>
    <t>CHI PHÍ</t>
  </si>
  <si>
    <t>Trước KM</t>
  </si>
  <si>
    <t>sau KM</t>
  </si>
  <si>
    <t>THU NHẬP THỰC TẾ</t>
  </si>
  <si>
    <t>KM TỪ NGƯỜI BÁN</t>
  </si>
  <si>
    <t>PHÍ DV TMDT</t>
  </si>
  <si>
    <t>Cà Phê Muối Chú Long - Nguyễn Huệ</t>
  </si>
  <si>
    <t>Cà Phê Muối Chú Long - 17A Ngô Tất Tố</t>
  </si>
  <si>
    <t>Cà Phê Muối Chú Long - Bình Long</t>
  </si>
  <si>
    <t>Cà Phê Muối Chú Long - CMT8</t>
  </si>
  <si>
    <t>Cà Phê Muối Chú Long - Cộng Hòa</t>
  </si>
  <si>
    <t>Cà Phê Muối Chú Long - Công Trường Quốc Tế</t>
  </si>
  <si>
    <t>Cà Phê Muối Chú Long - Nguyễn Đình Chiểu</t>
  </si>
  <si>
    <t>Cà Phê Muối Chú Long - Hậu Giang</t>
  </si>
  <si>
    <t>Cà Phê Muối Chú Long - Tân Hòa Đông</t>
  </si>
  <si>
    <t>Cà Phê Muối Chú Long - Huỳnh Văn Bánh</t>
  </si>
  <si>
    <t>Cà Phê Muối Chú Long - Lạc Long Quân</t>
  </si>
  <si>
    <t>Cà Phê Muối Chú Long - Lê Văn Lương</t>
  </si>
  <si>
    <t>Cà Phê Muối Chú Long - Huỳnh Tấn Phát</t>
  </si>
  <si>
    <t>Cà Phê Muối Chú Long - Nguyễn Hữu Cảnh</t>
  </si>
  <si>
    <t>Cà Phê Muối Chú Long - Kha Vạn Cân</t>
  </si>
  <si>
    <t>Cà Phê Muối Chú Long - Trương Định</t>
  </si>
  <si>
    <t>Cà Phê Muối Chú Long - Tôn Đức Thắng</t>
  </si>
  <si>
    <t>Cà Phê Muối Chú Long - Thanh Nhàn</t>
  </si>
  <si>
    <t>Cà Phê Muối Chú Long - Đội Cấn</t>
  </si>
  <si>
    <t>CÀ PHÊ MUỐI</t>
  </si>
  <si>
    <t>DienGiai</t>
  </si>
  <si>
    <t>113103</t>
  </si>
  <si>
    <t>113105</t>
  </si>
  <si>
    <t>SoTien</t>
  </si>
  <si>
    <t>TkCo</t>
  </si>
  <si>
    <t>TkNo</t>
  </si>
  <si>
    <t>NgayChungTu</t>
  </si>
  <si>
    <t>GhiChu</t>
  </si>
  <si>
    <t>DoiTuong</t>
  </si>
  <si>
    <t>SoTienNte</t>
  </si>
  <si>
    <t>NguoiGiaoDich</t>
  </si>
  <si>
    <t>DiaChi</t>
  </si>
  <si>
    <t>TienTe</t>
  </si>
  <si>
    <t>TyGia</t>
  </si>
  <si>
    <t>TkClear</t>
  </si>
  <si>
    <t>DoiTuongNo</t>
  </si>
  <si>
    <t>DoiTuongCo</t>
  </si>
  <si>
    <t>NganHangNo</t>
  </si>
  <si>
    <t>NganHangCo</t>
  </si>
  <si>
    <t>CongViecNo</t>
  </si>
  <si>
    <t>CongViecCo</t>
  </si>
  <si>
    <t>MucCpNo</t>
  </si>
  <si>
    <t>MucCpCo</t>
  </si>
  <si>
    <t>SpNo</t>
  </si>
  <si>
    <t>SpCo</t>
  </si>
  <si>
    <t>MaHHNo</t>
  </si>
  <si>
    <t>MaHHCo</t>
  </si>
  <si>
    <t>MaExtra1</t>
  </si>
  <si>
    <t>MaExtra2</t>
  </si>
  <si>
    <t>DonViNhan</t>
  </si>
  <si>
    <t>ThamChieu</t>
  </si>
  <si>
    <t>NhanVien</t>
  </si>
  <si>
    <t>Tiền Momo đang chuyển</t>
  </si>
  <si>
    <t>Tiền BeFood đang chuyển</t>
  </si>
  <si>
    <t>GRAB</t>
  </si>
  <si>
    <t>113106</t>
  </si>
  <si>
    <t>113107</t>
  </si>
  <si>
    <t>113109</t>
  </si>
  <si>
    <t>113110</t>
  </si>
  <si>
    <t>113111</t>
  </si>
  <si>
    <t>113112</t>
  </si>
  <si>
    <t>Tiền GrabFood đang chuyển</t>
  </si>
  <si>
    <t>SHOPEE</t>
  </si>
  <si>
    <t>VN-PAY</t>
  </si>
  <si>
    <t>ZALOPAY</t>
  </si>
  <si>
    <t>VILL</t>
  </si>
  <si>
    <t>RYO</t>
  </si>
  <si>
    <t>TIỀN MẶT</t>
  </si>
  <si>
    <t>XANH SM</t>
  </si>
  <si>
    <t>421 CỘNG HÒA</t>
  </si>
  <si>
    <t/>
  </si>
  <si>
    <t>Tiền doanh thu ngày 01/09/2025 chi nhánh 68 NGUYỄN HUỆ, QUẬN 1</t>
  </si>
  <si>
    <t>TIỀN TRÊN VÍ</t>
  </si>
  <si>
    <t>VNPAY</t>
  </si>
  <si>
    <t>TIỀN VỀ MAIL</t>
  </si>
  <si>
    <t xml:space="preserve">MOMO : </t>
  </si>
  <si>
    <t>TỔNG</t>
  </si>
  <si>
    <t xml:space="preserve">Long Ca Mau </t>
  </si>
  <si>
    <t xml:space="preserve">Long Nguyen Trung Truc Phu Quoc </t>
  </si>
  <si>
    <t xml:space="preserve">Long Nguyen Van Cu Phu Quoc </t>
  </si>
  <si>
    <t xml:space="preserve">Long Kien Giang </t>
  </si>
  <si>
    <t xml:space="preserve">Long Can Tho </t>
  </si>
  <si>
    <t xml:space="preserve">Long Long Xuyen </t>
  </si>
  <si>
    <t xml:space="preserve">Long Ben Tre </t>
  </si>
  <si>
    <t xml:space="preserve">Long My Tho </t>
  </si>
  <si>
    <t xml:space="preserve">Long Long An </t>
  </si>
  <si>
    <t xml:space="preserve">Long Doan Thi Diem </t>
  </si>
  <si>
    <t xml:space="preserve">Long Ba Trieu </t>
  </si>
  <si>
    <t xml:space="preserve">Long Hung Vuong </t>
  </si>
  <si>
    <t xml:space="preserve">Long Quang Ngai </t>
  </si>
  <si>
    <t xml:space="preserve">Long Hoang Dieu </t>
  </si>
  <si>
    <t xml:space="preserve">Long Le Duan </t>
  </si>
  <si>
    <t xml:space="preserve">Long Duong Lang </t>
  </si>
  <si>
    <t xml:space="preserve">Long Doi Can </t>
  </si>
  <si>
    <t xml:space="preserve">Long Thanh Nhan </t>
  </si>
  <si>
    <t xml:space="preserve">Long Ton Duc Thang </t>
  </si>
  <si>
    <t xml:space="preserve">Long TRUONG DINH </t>
  </si>
  <si>
    <t xml:space="preserve">Long Vung Tau </t>
  </si>
  <si>
    <t xml:space="preserve">Long Ba Ria </t>
  </si>
  <si>
    <t xml:space="preserve">Long Binh Phuoc </t>
  </si>
  <si>
    <t xml:space="preserve">Long Phan Thiet </t>
  </si>
  <si>
    <t xml:space="preserve">Long Bien Hoa </t>
  </si>
  <si>
    <t xml:space="preserve">Long Long Thanh </t>
  </si>
  <si>
    <t xml:space="preserve">Long Thuan An </t>
  </si>
  <si>
    <t xml:space="preserve">Long Tran Hung Dao </t>
  </si>
  <si>
    <t xml:space="preserve">Long Nguyen An Ninh </t>
  </si>
  <si>
    <t xml:space="preserve">Long CMT8 Binh Duong </t>
  </si>
  <si>
    <t xml:space="preserve">Long Binh Duong </t>
  </si>
  <si>
    <t xml:space="preserve">Long 101 Thich Quang Duc </t>
  </si>
  <si>
    <t xml:space="preserve">Long Pham Van Dong Tay Ninh </t>
  </si>
  <si>
    <t xml:space="preserve">Long Tay Ninh </t>
  </si>
  <si>
    <t xml:space="preserve">Long Tinh Lo 8 Cu Chi </t>
  </si>
  <si>
    <t xml:space="preserve">Long Cu Chi </t>
  </si>
  <si>
    <t>CỦ CHI</t>
  </si>
  <si>
    <t xml:space="preserve">Long Cong Hoa </t>
  </si>
  <si>
    <t xml:space="preserve">Long Kha Van Can Thu Duc </t>
  </si>
  <si>
    <t xml:space="preserve">Long Huynh Van Banh </t>
  </si>
  <si>
    <t xml:space="preserve">Long Binh Long </t>
  </si>
  <si>
    <t xml:space="preserve">Long Nguyen Huu Canh </t>
  </si>
  <si>
    <t xml:space="preserve">Long 17A Ngo Tat To </t>
  </si>
  <si>
    <t xml:space="preserve">Long Ngo Tat To </t>
  </si>
  <si>
    <t xml:space="preserve">Long Lac Long Quan </t>
  </si>
  <si>
    <t xml:space="preserve">Long Huynh Tan Phat </t>
  </si>
  <si>
    <t xml:space="preserve">Long Classic </t>
  </si>
  <si>
    <t xml:space="preserve">Long Hau Giang </t>
  </si>
  <si>
    <t xml:space="preserve">Long Tan Hoa Dong </t>
  </si>
  <si>
    <t xml:space="preserve">Long Nguyen Dinh Chieu </t>
  </si>
  <si>
    <t xml:space="preserve">Long Ho Con Rua </t>
  </si>
  <si>
    <t xml:space="preserve">Long CMT8 </t>
  </si>
  <si>
    <t xml:space="preserve">Long Vo Van Kiet </t>
  </si>
  <si>
    <t xml:space="preserve">Long Nguyen Hue </t>
  </si>
  <si>
    <t>DOANH THU VỀ MAIL</t>
  </si>
  <si>
    <t>Grab</t>
  </si>
  <si>
    <t>nội dung</t>
  </si>
  <si>
    <t>CÀ PHÊ MUỐI CHÚ LONG 1/97 KHU PHỐ HÒA LÂN 2</t>
  </si>
  <si>
    <t>CÀ PHÊ MUỐI CHÚ LONG - VŨNG TÀU 102 HOÀNG HOA THÁM</t>
  </si>
  <si>
    <t>CÀ PHÊ MUỐI CHÚ LONG - TỈNH LỘ 8 CỦ CHI</t>
  </si>
  <si>
    <t>CÀ PHÊ MUỐI CHÚ LONG - LONG XUYÊN 422 HÀ HOÀNG HỔ</t>
  </si>
  <si>
    <t>CÀ PHÊ MUỐI CHÚ LONG - KHA VẠN CÂN 1200A KHA VẠN CÂN</t>
  </si>
  <si>
    <t>CÀ PHÊ MUỐI CHÚ LONG - HOÀNG DIỆU 496 HOÀNG DIỆU</t>
  </si>
  <si>
    <t>CÀ PHÊ MUỐI CHÚ LONG - BÀ RỊA 615 CÁCH MẠNG THÁNG 8</t>
  </si>
  <si>
    <t>CÀ PHÊ MUỐI CHÚ LONG -  HUNG VƯƠNG, HUẾ</t>
  </si>
  <si>
    <t>CÀ PHÊ MUỐI CHÚ LONG -  BÌNH LONG</t>
  </si>
  <si>
    <t>ZALO-PAY</t>
  </si>
  <si>
    <t>Cà Phê Muối Chú Long - Bà Rịa</t>
  </si>
  <si>
    <t>Cà Phê Muối Chú Long - Cà Mau</t>
  </si>
  <si>
    <t>Cà Phê Muối Chú Long - Cần Thơ</t>
  </si>
  <si>
    <t>Cà Phê Muối Chú Long - CMT8 Tây Ninh</t>
  </si>
  <si>
    <t>Cà Phê Muối Chú Long - Củ Chi</t>
  </si>
  <si>
    <t>Cà Phê Muối Chú Long - Đặng Nguyên Cẩn</t>
  </si>
  <si>
    <t>Cà Phê Muối Chú Long - Hoàng Diệu</t>
  </si>
  <si>
    <t>Cà Phê Muối Chú Long - Long Xuyên</t>
  </si>
  <si>
    <t>Cà Phê Muối Chú Long - P.V.Đồng</t>
  </si>
  <si>
    <t>Cà Phê Muối Chú Long - Phan Thiết</t>
  </si>
  <si>
    <t>Cà Phê Muối Chú Long - Quãng Ngãi</t>
  </si>
  <si>
    <t>Cà Phê Muối Chú Long - Quang Tru</t>
  </si>
  <si>
    <t>Cà Phê Muối Chú Long - Tân An</t>
  </si>
  <si>
    <t>Cà Phê Muối Chú Long - Tỉnh lộ 8 Củ Chi</t>
  </si>
  <si>
    <t>Cà Phê Muối Chú Long - Thanh Nhà</t>
  </si>
  <si>
    <t>Cà Phê Muối Chú Long - Vĩnh Long</t>
  </si>
  <si>
    <t>Cà Phê Muối Chú Long- Hùng Vương</t>
  </si>
  <si>
    <t>Cà Phê Muối Chú Long - Cách Mạng Tháng 8</t>
  </si>
  <si>
    <t>Cà Phê Muối Chú Long - Tân Hoà Đông</t>
  </si>
  <si>
    <t>Cà Phê Muối Chú Long - Classic</t>
  </si>
  <si>
    <t>Cà Phê Muối Chú Long - Ngô Tất Tố</t>
  </si>
  <si>
    <t>Cà Phê Muối Chú Long - 417 Cộng Hoà</t>
  </si>
  <si>
    <t>Cà Phê Muối Chú Long - Tây Ninh</t>
  </si>
  <si>
    <t>Cà Phê Muối Chú Long - 130 Thích Quảng Đức</t>
  </si>
  <si>
    <t>Cà Phê Muối Chú Long - Thích Quảng Đức</t>
  </si>
  <si>
    <t>Cà Phê Muối Chú Long - 1349 Cách Mạng Tháng 8</t>
  </si>
  <si>
    <t>Cà Phê Muối Chú Long - Trần Hưng Đạo</t>
  </si>
  <si>
    <t>Cà Phê Muối Chú Long - Hà Huy Giáp</t>
  </si>
  <si>
    <t>Cà Phê Muối Chú Long - Đồng Xoài</t>
  </si>
  <si>
    <t>Cà Phê Muối Chú Long - Vũng Tàu</t>
  </si>
  <si>
    <t>Cà Phê Muối Chú Long - Lê Duẩn</t>
  </si>
  <si>
    <t>Cà Phê Muối Chú Long - Quảng Ngãi</t>
  </si>
  <si>
    <t>Cà Phê Muối Chú Long - Hùng Vương</t>
  </si>
  <si>
    <t>Cà Phê Muối Chú Long - Đoàn Thị Điểm</t>
  </si>
  <si>
    <t>Cà Phê Muối Chú Long - Long An</t>
  </si>
  <si>
    <t>Cà Phê Muối Chú Long - Tiền Giang</t>
  </si>
  <si>
    <t>Cà Phê Muối Chú Long - Bến Tre</t>
  </si>
  <si>
    <t>Cà Phê Muối Chú Long - Kiên Giang</t>
  </si>
  <si>
    <t>113101</t>
  </si>
  <si>
    <t>XANH</t>
  </si>
  <si>
    <t>TIỀN MẶT-RYO-VILL</t>
  </si>
  <si>
    <t>MÃ QUÁN</t>
  </si>
  <si>
    <t>Tiền mặt đang chuyển</t>
  </si>
  <si>
    <t>Tiền doanh thu ngày &amp;TEXT(AF5;"dd/mm/yyyy")&amp;" chi nhánh "&amp;B5</t>
  </si>
  <si>
    <t>Tiền ngân hàng đang chuyển</t>
  </si>
  <si>
    <t>113104</t>
  </si>
  <si>
    <t>Tiền ZaloPay đang chuyển</t>
  </si>
  <si>
    <t>Tiền XanhSM đang chuyển</t>
  </si>
  <si>
    <t>Tiền Vill đang chuyển</t>
  </si>
  <si>
    <t>Tiền Ryo đang chuyển</t>
  </si>
  <si>
    <t>Tiền VNPay đang chuyển</t>
  </si>
  <si>
    <t>Tiền ShopeeFood đang chuyển</t>
  </si>
  <si>
    <t>GHI CHÚ</t>
  </si>
  <si>
    <t>NGÀY CHUNG TU</t>
  </si>
  <si>
    <t>Ngày Chứng từ</t>
  </si>
  <si>
    <t>NGAY CHUNG TU</t>
  </si>
  <si>
    <t>NGÀY CHỨNG TỪ</t>
  </si>
  <si>
    <t>98 VÕ VĂN KIỆT</t>
  </si>
  <si>
    <t>68 NGUYỄN HUỆ</t>
  </si>
  <si>
    <t>LẠC LONG QUÂN</t>
  </si>
  <si>
    <t>1200 KHA VẠN CÂN</t>
  </si>
  <si>
    <t>101 THÍCH QUẢNG ĐỨC</t>
  </si>
  <si>
    <t>CH.1414TL8</t>
  </si>
  <si>
    <t>CH.1568HTP</t>
  </si>
  <si>
    <t>CH.187LLQ</t>
  </si>
  <si>
    <t>CH.194CMT8</t>
  </si>
  <si>
    <t>CH.303NDC</t>
  </si>
  <si>
    <t>CH.6BCTQT</t>
  </si>
  <si>
    <t>CH.137ANHC</t>
  </si>
  <si>
    <t>CH.17ANTT</t>
  </si>
  <si>
    <t>CH.161NTT</t>
  </si>
  <si>
    <t>CH.172HVB</t>
  </si>
  <si>
    <t>CH.190HVB</t>
  </si>
  <si>
    <t>CH.1200KVC</t>
  </si>
  <si>
    <t>CH.307DNC</t>
  </si>
  <si>
    <t>CH.68NH</t>
  </si>
  <si>
    <t>CH.7BL</t>
  </si>
  <si>
    <t>CH.244TQD</t>
  </si>
  <si>
    <t>CH.101TQD</t>
  </si>
  <si>
    <t>CH.421CH</t>
  </si>
  <si>
    <t>CH.417CH</t>
  </si>
  <si>
    <t>CH.71HG</t>
  </si>
  <si>
    <t>CH.67HG</t>
  </si>
  <si>
    <t>CH.LVL</t>
  </si>
  <si>
    <t>CH.446THD</t>
  </si>
  <si>
    <t>CH.462NAN</t>
  </si>
  <si>
    <t>CH.1349CMT8</t>
  </si>
  <si>
    <t>CH.374DL</t>
  </si>
  <si>
    <t>CH.8DC</t>
  </si>
  <si>
    <t>CH.339TN</t>
  </si>
  <si>
    <t>CH.17TDT</t>
  </si>
  <si>
    <t>CH.330TD</t>
  </si>
  <si>
    <t>CH.162BT</t>
  </si>
  <si>
    <t>CH.94HV</t>
  </si>
  <si>
    <t>CH.30DTD</t>
  </si>
  <si>
    <t>CH.496HD</t>
  </si>
  <si>
    <t>CH.472LD</t>
  </si>
  <si>
    <t>CH.241NTT</t>
  </si>
  <si>
    <t>CH.174NVC</t>
  </si>
  <si>
    <t>CH.102HHT</t>
  </si>
  <si>
    <t>CH.615CMT8</t>
  </si>
  <si>
    <t>CH.1ALL</t>
  </si>
  <si>
    <t>CH.29LH</t>
  </si>
  <si>
    <t>CH.446NTT</t>
  </si>
  <si>
    <t>CH.49HV</t>
  </si>
  <si>
    <t>CH.170DBTT</t>
  </si>
  <si>
    <t>CH.204HHG</t>
  </si>
  <si>
    <t>CH.25TNV</t>
  </si>
  <si>
    <t>CH.422HHH</t>
  </si>
  <si>
    <t>CH.884PRD</t>
  </si>
  <si>
    <t>CH.601CMT8</t>
  </si>
  <si>
    <t>Nop TM 1.9 FT25246405867430 CKN 201130 - VND-TGTT-NGUYEN TRAN VU - Ngan hang TMCP Ky thuong Viet Nam</t>
  </si>
  <si>
    <t>Nop TM 1.9 FT25246534796144 CKN 203465 - VND-TGTT-NGUYEN TRAN VU - Ngan hang TMCP Ky thuong Viet Nam</t>
  </si>
  <si>
    <t>NOP TM NGAY 1/9 CKN 590713 - PHUNG NGOC BINH NHU - Ngan hang TMCP Ky thuong Viet Nam</t>
  </si>
  <si>
    <t>Nop TM 30.8 FT25246163677851 CKN 701682 - VND-TGTT-NGUYEN TRAN VU - Ngan hang TMCP Ky thuong Viet Nam</t>
  </si>
  <si>
    <t>EWX762597837 NOP TIEN MAT NGAY 01.09.2025</t>
  </si>
  <si>
    <t>EWX762552195 NOP TIEN MAT NGAY 01.09.2025</t>
  </si>
  <si>
    <t>Nop TM ngay 01.09 FT25246047065487 CKN 002407 - VND-TGTT-DUONG QUOC TRI - Ngan hang TMCP Ky thuong Viet Nam</t>
  </si>
  <si>
    <t>Nop TM ngay 01.09 FT25246018198570 CKN 999777 - VND-TGTT-DUONG QUOC TRI - Ngan hang TMCP Ky thuong Viet Nam</t>
  </si>
  <si>
    <t>Nop TM ngay 01.09 FT25246521615759 CKN 007561 - VND-TGTT-DUONG QUOC TRI - Ngan hang TMCP Ky thuong Viet Nam</t>
  </si>
  <si>
    <t>Nop TM ngay 01 09 CKN 226289 - MBBANK IBFT - Ngan hang TMCP Quan Doi</t>
  </si>
  <si>
    <t>EWX763419937 NOP TIEN MAT NGAY 01.09.2025</t>
  </si>
  <si>
    <t>EWX762559255 Nop tm 1 9</t>
  </si>
  <si>
    <t>Tm ngay 1-9 FT25246031980498 CKN 964041 - VND-TGTT-HO CAO DUY MINH - Ngan hang TMCP Ky thuong Viet Nam</t>
  </si>
  <si>
    <t>EWX762577144 Nop tm 1 9</t>
  </si>
  <si>
    <t>EWX762582683 Nop tm 1 9</t>
  </si>
  <si>
    <t>EWX762167089 Nop tm 1 9</t>
  </si>
  <si>
    <t>Tm ngay 1-9 FT25246547515379 CKN 877990 - VND-TGTT-HO CAO DUY MINH - Ngan hang TMCP Ky thuong Viet Nam</t>
  </si>
  <si>
    <t>Tm ngay 1-9 FT25246745007260 CKN 877496 - VND-TGTT-HO CAO DUY MINH - Ngan hang TMCP Ky thuong Viet Nam</t>
  </si>
  <si>
    <t>NOP TM 1.9.2025</t>
  </si>
  <si>
    <t>NOP TM NGAY 01/09/2025</t>
  </si>
  <si>
    <t>Nop TM 1.9 FT25246585361383 CKN 109410 - VND-TGTT-NGUYEN TRAN VU - Ngan hang TMCP Ky thuong Viet Nam</t>
  </si>
  <si>
    <t>NOP TM 01/09/2025</t>
  </si>
  <si>
    <t>Nop  TM ngay 1 9 2025 CKN 533069 - LE QUANG VU - Ngan hang TMCP Tien Phong</t>
  </si>
  <si>
    <t>EWX763275719 Nop TM ngay 1 9 2025</t>
  </si>
  <si>
    <t>Nop TM ngay 1 9 2025 CKN 409903 - LE QUANG VU - Ngan hang TMCP Tien Phong</t>
  </si>
  <si>
    <t>MBVCB.10770110000.5245BFTVG2AGTAZ 4.tm 1/9.CT tu 0021000472763 TRAN MINH NGOC toi 0777691041 DUONG THI NHUNG tai SACOMBANK CKN 289095 - TRAN MINH NGOC - Ngan hang TMCP Ngoai thuong Viet Nam</t>
  </si>
  <si>
    <t>NOP TM NGAY 01.09</t>
  </si>
  <si>
    <t>MBVCB.10770757093.730390.NOP TM NGAY 01/09.CT tu 1014109898 LE PHUOC KHANH toi 0777691041 DUONG THI NHUNG tai SACOMBANK CKN 730390 - LE PHUOC KHANH - Ngan hang TMCP Ngoai thuong Viet Nam</t>
  </si>
  <si>
    <t>MBVCB.10770753549.726846.NOP TM NGAY 01/09.CT tu 1014109898 LE PHUOC KHANH toi 0777691041 DUONG THI NHUNG tai SACOMBANK CKN 726846 - LE PHUOC KHANH - Ngan hang TMCP Ngoai thuong Viet Nam</t>
  </si>
  <si>
    <t>TM 01.09.2025</t>
  </si>
  <si>
    <t>TM 01/09</t>
  </si>
  <si>
    <t>NOP TM 01092025 CKN 543405 - CTCP TM DIEN TU BAO KIM - Ngan hang TMCP Tien Phong</t>
  </si>
  <si>
    <t>MBVCB.10774517796.5246BFTVG2AKFA3 B.NOP TM NGAY 01.09.2025.CT tu 0111000168655 HUYNH TAN PHAT toi 0777691041 DUONG THI NHUNG tai SACOMBANK CKN 256705 - HUYNH TAN PHAT - Ngan hang TMCP Ngoai thuong Viet Nam</t>
  </si>
  <si>
    <t>EWX763304893 TM NGAY 1.9.2025</t>
  </si>
  <si>
    <t>EWX763305077 TM NGAY 1.9.2025</t>
  </si>
  <si>
    <t>LNH 250902006655753 TU SDT 8433xxxx362 PHAM THI NHUT VY ND Nop TM ngay 0109 CKN 555775 - MBBANK IBFT - Ngan hang TMCP Quan Doi</t>
  </si>
  <si>
    <t>LNH 250902006681503 TU SDT 8489xxxx794 DUONG THI NHUNG ND NOP TM 0109 CKN 619027 - MBBANK IBFT - Ngan hang TMCP Quan Doi</t>
  </si>
  <si>
    <t>MBVCB.10774490229.5246BFTVG2AK859 U.NOP TM NGAY 01.09.2025.CT tu 0111000168655 HUYNH TAN PHAT toi 0777691041 DUONG THI NHUNG tai SACOMBANK CKN 241619 - HUYNH TAN PHAT - Ngan hang TMCP Ngoai thuong Viet Nam</t>
  </si>
  <si>
    <t>TM 01.09 FT25246416040029 CKN 900314 - VND-TGTT-PHUNG THUC VAN - Ngan hang TMCP Ky thuong Viet Nam</t>
  </si>
  <si>
    <t>TM 01 09 CKN 680933 - MBBANK IBFT - Ngan hang TMCP Quan Doi</t>
  </si>
  <si>
    <t>TM 01 09 CKN 743405 - MBBANK IBFT - Ngan hang TMCP Quan Doi</t>
  </si>
  <si>
    <t>Tm ngay 1-9 FT25246191590687 CKN 878982 - VND-TGTT-HO CAO DUY MINH - Ngan hang TMCP Ky thuong Viet Nam</t>
  </si>
  <si>
    <t>TM 01.09 FT25246422311555 CKN 904597 - VND-TGTT-PHUNG THUC VAN - Ngan hang TMCP Ky thuong Viet Nam</t>
  </si>
  <si>
    <t>MBVCB.10774468690.5246BFTVG2AK8NF 8.NOP TM NGAY 01.09.2025.CT tu 0111000168655 HUYNH TAN PHAT toi 0777691041 DUONG THI NHUNG tai SACOMBANK CKN 227071 - HUYNH TAN PHAT - Ngan hang TMCP Ngoai thuong Viet Nam</t>
  </si>
  <si>
    <t>NOP TM NGAY 1/9</t>
  </si>
  <si>
    <t>Nop TM 1.9 FT25246200016390 CKN 306914 - VND-TGTT-NGUYEN TRAN VU - Ngan hang TMCP Ky thuong Viet Nam</t>
  </si>
  <si>
    <t>TM 01.09 FT25246407901159 CKN 930331 - VND-TGTT-PHUNG THUC VAN - Ngan hang TMCP Ky thuong Viet Nam</t>
  </si>
  <si>
    <t>EWX762588278 Nop tm 1 9</t>
  </si>
  <si>
    <t>EWX762584224 Nop tm 1 9</t>
  </si>
  <si>
    <t>EWX762574286 Nop tm 1 9</t>
  </si>
  <si>
    <t>EWX760536969 NOP TM NGAY 31.08.2025</t>
  </si>
  <si>
    <t>EWX763303776 TM NGAY 1.9.2025</t>
  </si>
  <si>
    <t>Tm ngay 1-9 FT25246327110819 CKN 970024 - VND-TGTT-HO CAO DUY MINH - Ngan hang TMCP Ky thuong Viet Nam</t>
  </si>
  <si>
    <t>EWX763303944 TM NGAY 1.9.2025</t>
  </si>
  <si>
    <t>MBVCB.10764415142.448922.NOP TM 01/09.CT tu 1014109898 LE PHUOC KHANH toi 0777691041 DUONG THI NHUNG tai SACOMBANK CKN 448922 - LE PHUOC KHANH - Ngan hang TMCP Ngoai thuong Viet Nam, MBVCB.10762904620.407759.LE PHUOC KHANH chuyen tien.CT tu 1014109898 LE PHUOC KHANH toi 0777691041 DUONG THI NHUNG tai SACOMBANK CKN 407759 - LE PHUOC KHANH - Ngan hang TMCP Ngoai thuong Viet Nam</t>
  </si>
  <si>
    <t>TM 02.09 FT25247783330824 CKN 341327 - VND-TGTT-PHUNG THUC VAN - Ngan hang TMCP Ky thuong Viet Nam</t>
  </si>
  <si>
    <t>NOP TM 02/09</t>
  </si>
  <si>
    <t>NOP TM 02/09/2025</t>
  </si>
  <si>
    <t>TM 02/9</t>
  </si>
  <si>
    <t>NOP TM NGAY 2/9 CKN 590128 - PHUNG NGOC BINH NHU - Ngan hang TMCP Ky thuong Viet Nam</t>
  </si>
  <si>
    <t>TM 2/9</t>
  </si>
  <si>
    <t>NOP TM NGAY 2-9</t>
  </si>
  <si>
    <t>NOP TM NGAY 2/9 CKN 590122 - PHUNG NGOC BINH NHU - Ngan hang TMCP Ky thuong Viet Nam</t>
  </si>
  <si>
    <t>NOP TM NGAY 2/9</t>
  </si>
  <si>
    <t>NGUYEN GIA BAO NOP TM TK</t>
  </si>
  <si>
    <t>NOP TM TK 2/9</t>
  </si>
  <si>
    <t>Nop TM ngay 02.09 FT25246757996745 CKN 098656 - VND-TGTT-DUONG QUOC TRI - Ngan hang TMCP Ky thuong Viet Nam</t>
  </si>
  <si>
    <t>Nop TM ngay 02.09 FT25246310243633 CKN 227955 - VND-TGTT-DUONG QUOC TRI - Ngan hang TMCP Ky thuong Viet Nam</t>
  </si>
  <si>
    <t>Nop TM ngay 02.09 FT25246240119610 CKN 104092 - VND-TGTT-DUONG QUOC TRI - Ngan hang TMCP Ky thuong Viet Nam</t>
  </si>
  <si>
    <t>Nop TM ngay 02.09 FT25246338601557 CKN 094824 - VND-TGTT-DUONG QUOC TRI - Ngan hang TMCP Ky thuong Viet Nam</t>
  </si>
  <si>
    <t>NOP TM 2/9</t>
  </si>
  <si>
    <t>NOP TM 3/9</t>
  </si>
  <si>
    <t>NGUYEN PHAN DAI PHUC NGUYEN PHAN DAI PHUC.075089026384.NOP TIEN MAT NGAY 2/9.8151472 ,8151472.NT.TK.NGOAIACB.11894965, DUONG THI NHUNG, 0777691041, SG Thuong Tin Hoi So Chinh, TP Ho Chi Minh.</t>
  </si>
  <si>
    <t>NOP TM 2.9.2025</t>
  </si>
  <si>
    <t>Tm ngay 3-9 FT25247206296080 CKN 092644 - VND-TGTT-HO CAO DUY MINH - Ngan hang TMCP Ky thuong Viet Nam</t>
  </si>
  <si>
    <t>NOP TM NGAY 02/09/2025</t>
  </si>
  <si>
    <t>TM 02/09</t>
  </si>
  <si>
    <t>NOP TM NGAY 02/09</t>
  </si>
  <si>
    <t>NOP TM TK NGAY 02.09</t>
  </si>
  <si>
    <t>NGUYEN THI GIANG NOP TM NGAY 02/09/2025</t>
  </si>
  <si>
    <t>NOP TM 02.09</t>
  </si>
  <si>
    <t>NOP TM 2.9</t>
  </si>
  <si>
    <t>NOP TM TK NGAY 02/9/2025</t>
  </si>
  <si>
    <t>NOP TIEN MAT NGAY 2.9</t>
  </si>
  <si>
    <t>TM 02.09.2025</t>
  </si>
  <si>
    <t>NOP TM NGAY 02.09.2025</t>
  </si>
  <si>
    <t>CHAU KIM THANH NOP TM NGAY 02/09/2025</t>
  </si>
  <si>
    <t>NOP TM NGAY 2/9/2025</t>
  </si>
  <si>
    <t>NOP TM NGAY 02.9.2025</t>
  </si>
  <si>
    <t>TRUONG TUAN KHANH NOP TM NGAY 02.09.2025</t>
  </si>
  <si>
    <t>PHAM TRUNG HAU PHAM TRUNG HAU.089201017803.NOP TM 2/9/2025.8158523 ,8158523.NT.TK.NGOAIACB.11904345, DUONG THI NHUNG, 0777691041, SG Thuong Tin CN Sai Gon, TP Ho Chi Minh.</t>
  </si>
  <si>
    <t>NOP TM NGAY 02.09 CKN 020647 - ANH - Ngan hang TMCP Cong Thuong Viet Nam</t>
  </si>
  <si>
    <t>TM 02 09 CKN 960691 - MBBANK IBFT - Ngan hang TMCP Quan Doi</t>
  </si>
  <si>
    <t>TM 02 09 CKN 584556 - MBBANK IBFT - Ngan hang TMCP Quan Doi</t>
  </si>
  <si>
    <t>TM 02 09 CKN 993450 - MBBANK IBFT - Ngan hang TMCP Quan Doi</t>
  </si>
  <si>
    <t>MBVCB.10762913005.5244BFTVG2AWIUT K.NOP TM NGAY 30.08.2025.CT tu 0111000168655 HUYNH TAN PHAT toi 0777691041 DUONG THI NHUNG tai SACOMBANK CKN 414559 - HUYNH TAN PHAT - Ngan hang TMCP Ngoai thuong Viet Nam</t>
  </si>
  <si>
    <t>Cà Phê Muối Chú Long - CMT8 Bình Dương</t>
  </si>
  <si>
    <t>Cà Phê Muối Chú Long - Long Thành</t>
  </si>
  <si>
    <t>Cà Phê Muối Chú Long - Mỹ Tho</t>
  </si>
  <si>
    <t xml:space="preserve">Cà Phê Muối Chú Long - N.T.Trực </t>
  </si>
  <si>
    <t>CÀ PHÊ MUỐI CHÚ LONG - CLASSIC 404 LÊ VĂN LƯƠNG</t>
  </si>
  <si>
    <t>Sum of Thực thu</t>
  </si>
  <si>
    <t>phí</t>
  </si>
  <si>
    <t>MAIL</t>
  </si>
  <si>
    <t>Cà Phê Muối Chú Long - N.V.Cừ PQ</t>
  </si>
  <si>
    <t>Cà Phê Muối Chú Long - Rạch Giá</t>
  </si>
  <si>
    <t>tiền về ngân hàng</t>
  </si>
  <si>
    <t>MID(M25; FIND("Long"; M25); FIND("CKN"; M25) - FIND("Long"; M25))</t>
  </si>
  <si>
    <t>CÀ PHÊ MUỐI CHÚ LONG - HUỲNH TẤN PHÁT 1568 HUỲNH TẤN PHÁT</t>
  </si>
  <si>
    <t>CÀ PHÊ MUỐI CHÚ LONG - TRẢNG BOM 2161 QUỐC LỘ 1A, QUẢNG LỘC</t>
  </si>
  <si>
    <t>CÀ PHÊ MUỐI CHÚ LONG - TRƯƠNG ĐỊNH 330 TRƯƠNG ĐỊNH</t>
  </si>
  <si>
    <t>CH.98VVK</t>
  </si>
  <si>
    <t>CH.143LBH</t>
  </si>
  <si>
    <t>CH.1.97CHL2</t>
  </si>
  <si>
    <t>CH2162QL1A</t>
  </si>
  <si>
    <t>CH.77.7AKVH</t>
  </si>
  <si>
    <t xml:space="preserve">CH.32 THD </t>
  </si>
  <si>
    <t>CH 49HV</t>
  </si>
  <si>
    <t>CH.88QL62</t>
  </si>
  <si>
    <t>CH. 87. 2LTHG</t>
  </si>
  <si>
    <t>CH.13CDLDK</t>
  </si>
  <si>
    <t>CH.108 THD</t>
  </si>
  <si>
    <t>SCB-041</t>
  </si>
  <si>
    <t>SCB-526</t>
  </si>
  <si>
    <t>CH.301NDC</t>
  </si>
  <si>
    <t>ngày chứng từ</t>
  </si>
  <si>
    <t>CH. 404LVL</t>
  </si>
  <si>
    <t>Sum of Giá trị giao dịch</t>
  </si>
  <si>
    <t>CÀ PHÊ MUỐI CHÚ LONG -  NGUYỄN TRUNG TRỰC - PHÚ QUỐC</t>
  </si>
  <si>
    <t>CÀ PHÊ MUỐI CHÚ LONG -  VÕ VĂN KIỆT</t>
  </si>
  <si>
    <t>CÀ PHÊ MUỐI CHÚ LONG - NGUYỄN HỮU CẢNH 137A NGUYỄN HỮU CẢNH</t>
  </si>
  <si>
    <t>6BHỒ CON RÙA</t>
  </si>
  <si>
    <t>307ĐẶNG NGUYÊN CẨN</t>
  </si>
  <si>
    <t>67-71 HẬU GIANG</t>
  </si>
  <si>
    <t>404QUẬN 7</t>
  </si>
  <si>
    <t>1568HUỲNH TẤN PHÁT NHÀ BÈ</t>
  </si>
  <si>
    <t>172-190 HUỲNH VĂN BÁNH</t>
  </si>
  <si>
    <t>421-606  CỘNG HÒA</t>
  </si>
  <si>
    <t>143CỦ CHI</t>
  </si>
  <si>
    <t>1414TỈNH LỘ 8CỦ CHI</t>
  </si>
  <si>
    <t>601CMT8 TÂY NINH</t>
  </si>
  <si>
    <t>TD29TÂY NINH</t>
  </si>
  <si>
    <t>462NGUYỄN AN NINH</t>
  </si>
  <si>
    <t>446TRẦN HƯNG ĐẠO</t>
  </si>
  <si>
    <t>197THUẬN AN</t>
  </si>
  <si>
    <t>2162TRẢNG BOM</t>
  </si>
  <si>
    <t>77LONG THÀNH</t>
  </si>
  <si>
    <t>204HÀ HUY GIÁP</t>
  </si>
  <si>
    <t>32PHAN THIẾT</t>
  </si>
  <si>
    <t>884BÌNH PHƯỚC</t>
  </si>
  <si>
    <t>615CMT8BÀ RỊA</t>
  </si>
  <si>
    <t>102HOÀNG HOA THÁM</t>
  </si>
  <si>
    <t>330TRƯƠNG ĐỊNH</t>
  </si>
  <si>
    <t>17TÔN ĐỨC THẮNG</t>
  </si>
  <si>
    <t>339THANH NHÀN</t>
  </si>
  <si>
    <t>8ĐỘI CẤN</t>
  </si>
  <si>
    <t>374ĐƯỜNG LÁNG</t>
  </si>
  <si>
    <t>472LÊ DUẪN</t>
  </si>
  <si>
    <t>496HOÀNG DIỆU</t>
  </si>
  <si>
    <t>49 QUẢNG NGÃI</t>
  </si>
  <si>
    <r>
      <t>94HÙNG VƯƠNG - HUẾ</t>
    </r>
    <r>
      <rPr>
        <b/>
        <i/>
        <sz val="12"/>
        <color rgb="FF00FF00"/>
        <rFont val="Times New Roman"/>
        <family val="1"/>
      </rPr>
      <t/>
    </r>
  </si>
  <si>
    <t>162BÀ TRIỆU- HUẾ</t>
  </si>
  <si>
    <t>30ĐOÀN THỊ ĐIỂM-HUẾ</t>
  </si>
  <si>
    <t>88QLLONG AN</t>
  </si>
  <si>
    <t>87TIỀN GIANG</t>
  </si>
  <si>
    <t>13DAIBẾN TRE</t>
  </si>
  <si>
    <t>422LONG XUYÊN</t>
  </si>
  <si>
    <t>108TRANCẦN THƠ</t>
  </si>
  <si>
    <t>25VĨNH LONG</t>
  </si>
  <si>
    <t>1ATRÀ VINH</t>
  </si>
  <si>
    <t>446KIÊN GIANG</t>
  </si>
  <si>
    <t>174NGUYỄN VĂN CỪ. PHÚ QUỐC</t>
  </si>
  <si>
    <t>241NGUYỄN TRUNG TRỰC.PHÚ QUỐC</t>
  </si>
  <si>
    <t>170CÀ MAU</t>
  </si>
  <si>
    <t>SỐ CHỨNG TỪ CUỐI CÙNG TỚI THỜI ĐIỂM HIỆN TẠI</t>
  </si>
  <si>
    <t>Cà Phê Muối Chú Long - Đ.T.Điễm</t>
  </si>
  <si>
    <t>Cà Phê Muối Chú Long - Tân Kỳ Tân Quý</t>
  </si>
  <si>
    <t>Cà Phê Muối Chú Long - Quang Trung Gò Vấp</t>
  </si>
  <si>
    <t>Sum of Số tiền sau khi trừ phí</t>
  </si>
  <si>
    <t>Cà Phê Muối Chú Long - Classic Lê Văn Lương</t>
  </si>
  <si>
    <t>CÀ PHÊ MUỐI CHÚ LONG - 66 NGUYỄN HUỆ</t>
  </si>
  <si>
    <t>CÀ PHÊ MUỐI CHÚ LONG - NGUYỄN HUỆ</t>
  </si>
  <si>
    <t>CÀ PHÊ MUỐI CHÚ LONG - 194 CMT8</t>
  </si>
  <si>
    <t>CÀ PHÊ MUỐI CHÚ LONG - HỒ CON RÙA</t>
  </si>
  <si>
    <t>CÀ PHÊ MUỐI CHÚ LONG - 301 NĐC</t>
  </si>
  <si>
    <t>CÀ PHÊ MUỐI CHÚ LONG - ĐẶNG NGUYÊN CẨN</t>
  </si>
  <si>
    <t>CÀ PHÊ MUỐI CHÚ LONG - LÊ VĂN LƯƠNG</t>
  </si>
  <si>
    <t>CÀ PHÊ MUỐI CHÚ LONG - HUỲNH TẤN PHÁT</t>
  </si>
  <si>
    <t>CÀ PHÊ MUỐI CHÚ LONG - BÌNH LONG</t>
  </si>
  <si>
    <t>CÀ PHÊ MUỐI CHÚ LONG - 172 HUỲNH VĂN BÁNH</t>
  </si>
  <si>
    <t>CÀ PHÊ MUỐI CHÚ LONG- KHA VẠN CÂN</t>
  </si>
  <si>
    <t>CÀ PHÊ MUỐI CHÚ LONG - CỦ CHI</t>
  </si>
  <si>
    <t>CÀ PHÊ MUỐI CHÚ LONG - 1414 TỈNH LỘ 8 CỦ CHI</t>
  </si>
  <si>
    <t>Cà Phê Muối Chú Long - Phạm Văn Đồng Tây Ninh</t>
  </si>
  <si>
    <t>CÀ PHÊ MUỐI CHÚ LONG - 244 THÍCH QUẢNG ĐỨC</t>
  </si>
  <si>
    <t>CÀ PHÊ MUỐI CHÚ LONG - 462 NGUYỄN AN NINH</t>
  </si>
  <si>
    <t>CÀ PHÊ MUỐI CHÚ LONG - 446 TRẦN HƯNG ĐẠO</t>
  </si>
  <si>
    <t>CÀ PHÊ MUỐI CHÚ LONG - HÒA LÂN BÌNH DƯƠNG</t>
  </si>
  <si>
    <t>CÀ PHÊ MUỐI CHÚ LONG - LONG THÀNH</t>
  </si>
  <si>
    <t>CÀ PHÊ MUỐI CHÚ LONG - HÀ HUY GIÁP</t>
  </si>
  <si>
    <t>CÀ PHÊ MUỐI CHÚ LONG - PHAN THIẾT</t>
  </si>
  <si>
    <t>CÀ PHÊ MUỐI CHÚ LONG - PHÚ RIỀNG ĐỎ BP</t>
  </si>
  <si>
    <t>CÀ PHÊ MUỐI CHÚ LONG - VŨNG TÀU</t>
  </si>
  <si>
    <t>CÀ PHÊ MUỐI CHÚ LONG - 544 TRƯƠNG ĐỊNH</t>
  </si>
  <si>
    <t>CÀ PHÊ MUỐI CHÚ LONG HÀ NỘI - 339 THANH NHÀN</t>
  </si>
  <si>
    <t>CÀ PHÊ MUỐI CHÚ LONG - ĐỘI CẤN</t>
  </si>
  <si>
    <t>CÀ PHÊ MUỐI CHÚ LONG - LONG AN</t>
  </si>
  <si>
    <t>CÀ PHÊ MUỐI CHÚ LONG - TIỀN GIANG</t>
  </si>
  <si>
    <t>CÀ PHÊ MUỐI CHÚ LONG - BẾN TRE</t>
  </si>
  <si>
    <t>CÀ PHÊ MUỐI CHÚ LONG - LONG XUYÊN</t>
  </si>
  <si>
    <t>CÀ PHÊ MUỐI CHÚ LONG - CẦN THƠ</t>
  </si>
  <si>
    <t>CÀ PHÊ MUỐI CHÚ LONG - VĨNH LONG</t>
  </si>
  <si>
    <t>CÀ PHÊ MUỐI CHÚ LONG - KIÊN GIANG</t>
  </si>
  <si>
    <t>Cà Phê Muối Chú Long -Nguyễn Văn Cừ Phú Quốc</t>
  </si>
  <si>
    <t>Cà Phê Muối Chú Long -Nguyễn Trung Trực Phú Quốc</t>
  </si>
  <si>
    <t>CÀ PHÊ MUỐI CHÚ LONG - CÀ MAU</t>
  </si>
  <si>
    <t>CÀ PHÊ MUỐI CHÚ LONG - 03 PHẠM VĂN BẠCH</t>
  </si>
  <si>
    <t>CÀ PHÊ MUỐI CHÚ LONG - 118 THÍCH QUẢNG ĐỨC - BD</t>
  </si>
  <si>
    <t>CÀ PHÊ MUỐI CHÚ LONG - 17 TÔN ĐỨC THẮNG</t>
  </si>
  <si>
    <t>CÀ PHÊ MUỐI CHÚ LONG - 177 CỘNG HÒA</t>
  </si>
  <si>
    <t>CÀ PHÊ MUỐI CHÚ LONG - 303 NĐC</t>
  </si>
  <si>
    <t>CÀ PHÊ MUỐI CHÚ LONG - 33C TÂN HÒA ĐÔNG</t>
  </si>
  <si>
    <t>CÀ PHÊ MUỐI CHÚ LONG - 585 QUANG TRUNG</t>
  </si>
  <si>
    <t>CÀ PHÊ MUỐI CHÚ LONG - 600 CỘNG HÒA</t>
  </si>
  <si>
    <t>CÀ PHÊ MUỐI CHÚ LONG - 633 TRƯỜNG CHINH</t>
  </si>
  <si>
    <t>CÀ PHÊ MUỐI CHÚ LONG - 664 CỘNG HÒA</t>
  </si>
  <si>
    <t>CÀ PHÊ MUỐI CHÚ LONG - 680 TRƯỜNG CHINH</t>
  </si>
  <si>
    <t>CÀ PHÊ MUỐI CHÚ LONG - BÀ RỊA</t>
  </si>
  <si>
    <t>CÀ PHÊ MUỐI CHÚ LONG - HÓC MÔN</t>
  </si>
  <si>
    <t>CÀ PHÊ MUỐI CHÚ LONG - LÊ VĂN SỸ</t>
  </si>
  <si>
    <t>CÀ PHÊ MUỐI CHÚ LONG - TÂN KỲ TÂN QUÝ</t>
  </si>
  <si>
    <t>CÀ PHÊ MUỐI CHÚ LONG - TRẢNG BOM</t>
  </si>
  <si>
    <t>ví</t>
  </si>
  <si>
    <t>ngân hàng</t>
  </si>
  <si>
    <t>Ngày chứng từ</t>
  </si>
  <si>
    <t>Diễn giải</t>
  </si>
  <si>
    <t>khớp</t>
  </si>
  <si>
    <t xml:space="preserve"> Tạm tính </t>
  </si>
  <si>
    <t>25/09//2025</t>
  </si>
  <si>
    <t>CÀ PHÊ MUỐI CHÚ LONG - CẦN THƠ 108 TRẦN HƯNG ĐẠO</t>
  </si>
  <si>
    <t>CÀ PHÊ MUỐI CHÚ LONG - ĐẶNG NGUYÊN CẨN 307 ĐẶNG NGUYÊN CẨN</t>
  </si>
  <si>
    <t>CÀ PHÊ MUỐI CHÚ LONG - HẬU GIANG 67 HẬU GIANG</t>
  </si>
  <si>
    <t>Cà Phê Muối Chú Long - 161 Ngô Tất Tố</t>
  </si>
  <si>
    <t>Cà Phê Muối Chú Long - Hà Huy Giáp Biên Hòa</t>
  </si>
  <si>
    <t>CÀ PHÊ MUỐI CHÚ LONG - CÀ MAU 170D BÙI THỊ TRƯỜNG KHÓM 6</t>
  </si>
  <si>
    <t>CÀ PHÊ MUỐI CHÚ LONG - LÊ VĂN SỸ 120 LÊ VĂN SỸ</t>
  </si>
  <si>
    <t>Cà Phê Muối Chú Long-Đường Láng</t>
  </si>
  <si>
    <t>dư 24,862</t>
  </si>
  <si>
    <t>CÀ PHÊ MUỐI CHÚ LONG - QUÃNG NGÃI 371 QUANG TRUNG</t>
  </si>
  <si>
    <t>13/10//2025</t>
  </si>
  <si>
    <t>27.533.246</t>
  </si>
  <si>
    <t>109.779</t>
  </si>
  <si>
    <t>Sum of thực thu</t>
  </si>
  <si>
    <t>CH.68NH NTM 15/10</t>
  </si>
  <si>
    <t>CH.98VVK-NTM 15.10 FT25289972209422 CKN 616661 - VND-TGTT-PHUNG THUC VAN - Ngan hang TMCP Ky thuong Viet Nam</t>
  </si>
  <si>
    <t>CH.194 CMT8 NTM NGAY 15/10</t>
  </si>
  <si>
    <t>CH.6BCTQT-NTM 15.10 FT25289925460505 CKN 625528 - VND-TGTT-PHUNG THUC VAN - Ngan hang TMCP Ky thuong Viet Nam</t>
  </si>
  <si>
    <t>CH 301 NDC NOP TM NGAY 15/10/2025</t>
  </si>
  <si>
    <t>CH 67 HG- NTM 15/10</t>
  </si>
  <si>
    <t>CH.404LVL - NOP TM NGAY 15.10</t>
  </si>
  <si>
    <t>CH.1568 HTP-NTM 15/10</t>
  </si>
  <si>
    <t>CH.187LLQ-NTM NGAY 15/10</t>
  </si>
  <si>
    <t>CH.161NTT - NOP TM NGAY 15/10</t>
  </si>
  <si>
    <t>CH.17ANTT - NTM NGAY 15/10</t>
  </si>
  <si>
    <t>CH.137ANHC - NTM NGAY 15/10</t>
  </si>
  <si>
    <t>CH 190 HVB NOP TM 15.10</t>
  </si>
  <si>
    <t>CH.1200KVC-NTM 15.10 FT25289768670337 CKN 637325 - VND-TGTT-PHUNG THUC VAN - Ngan hang TMCP Ky thuong Viet Nam</t>
  </si>
  <si>
    <t>CH 417 CH NTM 15/10</t>
  </si>
  <si>
    <t>CH.143LBH-NTM ngay 15-10 CKN 014552 - VUONG THAN GIA NGHI - Ngan hang TMCP Tien Phong</t>
  </si>
  <si>
    <t>EWX864478338 CH.601CMT8.NTM NGAY 15.10</t>
  </si>
  <si>
    <t>CH.29LH-NTM NGAY 15-10 CKN 755337 - TRAN NGOC THO - Ngan hang TMCP Cong Thuong Viet Nam</t>
  </si>
  <si>
    <t>CH.101TQD-NTM NGAY 15/10</t>
  </si>
  <si>
    <t>CH.244TQD-NTM NGAY 15/10</t>
  </si>
  <si>
    <t>CH.1349CMT8-NTM NGAY 15/10</t>
  </si>
  <si>
    <t>CH 462 NAN NTM 1510</t>
  </si>
  <si>
    <t>CH 446THD NTM 15/10</t>
  </si>
  <si>
    <t>CH.1.97CHL2-NTM 15/10</t>
  </si>
  <si>
    <t>NGUYEN PHAN DAI PHUC NGUYEN PHAN DAI PHUC.075089026384.CH 2162QL1A.NTM15/10.8943401 ;8943401.NT.TK.NGOAIACB.12941404, DUONG THI NHUNG, 0777691041, SG Thuong Tin CN Sai Gon, TP Ho Chi Minh.</t>
  </si>
  <si>
    <t>CH.77.7AKVH-NTM 15.10</t>
  </si>
  <si>
    <t>CH 615 CMT 8 BR-NTM NGAY 15/10/2025</t>
  </si>
  <si>
    <t>EWX864283157 CH.102HHT- NTM ngay 15.10.2025</t>
  </si>
  <si>
    <t>CH.330TD ntm 15.10 FT25289455350810 CKN 026996 - VND-TGTT-NGUYEN KHANH HUYEN - Ngan hang TMCP Ky thuong Viet Nam</t>
  </si>
  <si>
    <t>CH.339TN.NTM ngay 15.10 CKN 579433 - HOANG THU TRANG - Ngan hang TMCP Tien Phong</t>
  </si>
  <si>
    <t>CH.8 DC-NTM NGAY 15/10</t>
  </si>
  <si>
    <t>CH .472LD-NTM NGAY 15/10/25</t>
  </si>
  <si>
    <t>CH.496HD-NTM ngay 15.10.2025</t>
  </si>
  <si>
    <t>CH 49HV NTM NGAY 15.10</t>
  </si>
  <si>
    <t>EWX864018748 CH.30DTD-NTM 15 10</t>
  </si>
  <si>
    <t>CH88QL62- NTM NGAY 1510 CKN 182512 - NGUYEN NGOC DUY - Ngan hang TMCP Viet Nam Thinh Vuong</t>
  </si>
  <si>
    <t>EWX863623855 CH.87.2LTHG-NTM ngay 15 10 2025</t>
  </si>
  <si>
    <t>CH.13CDLDK-NTM NGAY 15.10.25</t>
  </si>
  <si>
    <t>HUYNH THI CAM TIEN CH.422 HHH NTM NGAY 15/10/2025</t>
  </si>
  <si>
    <t>CH.25TNV-NTM NGAY 15.10.25</t>
  </si>
  <si>
    <t>EWX863515483 CH.1ALL- NTM ngay 15.10.2025</t>
  </si>
  <si>
    <t>PHAM THI NHUT VY CH 446 NTT . NTM NGAY 15/10/2025</t>
  </si>
  <si>
    <t>CH.241 NTT-NTM NGAY 15.10 CKN 088460 - TRUONG NGOC TRAM ANH - Ngan hang TMCP Cong Thuong Viet Nam</t>
  </si>
  <si>
    <t>TRAN THI ANH TUYET CH.170 DBTT.NTM NGAY 15/10</t>
  </si>
  <si>
    <t>CH.07BL NTM 15/10</t>
  </si>
  <si>
    <t>Sum of  Sau phí 15</t>
  </si>
  <si>
    <t>Grab TT 75996826 2099024379518977 Ca Phe Muoi Chu Long Tran Hung Dao CKN 166979 - CONG TY TNHH GRAB - Ngan hang TMCP Cong Thuong Viet Nam</t>
  </si>
  <si>
    <t>Grab TT 75997123 2103520463947777 Ca Phe Muoi Chu Long Ton Duc Thang CKN 167499 - CONG TY TNHH GRAB - Ngan hang TMCP Cong Thuong Viet Nam</t>
  </si>
  <si>
    <t>Grab TT 75997136 2103520463896577 Ca Phe Muoi Chu Long TRUONG DINH CKN 168141 - CONG TY TNHH GRAB - Ngan hang TMCP Cong Thuong Viet Nam</t>
  </si>
  <si>
    <t>Grab TT 75997223 2099024312444929 Ca Phe Muoi Chu Long Nguyen An Ninh CKN 168188 - CONG TY TNHH GRAB - Ngan hang TMCP Cong Thuong Viet Nam</t>
  </si>
  <si>
    <t>Grab TT 75997268 2103520455557121 Ca Phe Muoi Chu Long Classic CKN 167598 - CONG TY TNHH GRAB - Ngan hang TMCP Cong Thuong Viet Nam</t>
  </si>
  <si>
    <t>Grab TT 75997303 2103520463962113 Ca Phe Muoi Chu Long Kha Van Can Thu Duc CKN 167623 - CONG TY TNHH GRAB - Ngan hang TMCP Cong Thuong Viet Nam</t>
  </si>
  <si>
    <t>Grab TT 75997336 2103520463994881 Ca Phe Muoi Chu Long Thanh Nhan CKN 168250 - CONG TY TNHH GRAB - Ngan hang TMCP Cong Thuong Viet Nam</t>
  </si>
  <si>
    <t>Grab TT 75997365 2103520463898625 Ca Phe Muoi Chu Long Nguyen Huu Canh CKN 168262 - CONG TY TNHH GRAB - Ngan hang TMCP Cong Thuong Viet Nam</t>
  </si>
  <si>
    <t>Grab TT 75997366 2103520455604225 Ca Phe Muoi Chu Long Huynh Tan Phat CKN 167665 - CONG TY TNHH GRAB - Ngan hang TMCP Cong Thuong Viet Nam</t>
  </si>
  <si>
    <t>Grab TT 75997444 2103520463915009 Ca Phe Muoi Chu Long Cu Chi CKN 168310 - CONG TY TNHH GRAB - Ngan hang TMCP Cong Thuong Viet Nam</t>
  </si>
  <si>
    <t>Grab TT 75997621 2103520463855617 Ca Phe Muoi Chu Long Doi Can CKN 167828 - CONG TY TNHH GRAB - Ngan hang TMCP Cong Thuong Viet Nam</t>
  </si>
  <si>
    <t>Grab TT 76001089 2174484220129281 Ca Phe Muoi Chu Long Thuan An CKN 171854 - CONG TY TNHH GRAB - Ngan hang TMCP Cong Thuong Viet Nam</t>
  </si>
  <si>
    <t>Grab TT 76001514 2184010105686017 Ca Phe Muoi Chu Long Tay Ninh CKN 172363 - CONG TY TNHH GRAB - Ngan hang TMCP Cong Thuong Viet Nam</t>
  </si>
  <si>
    <t>Grab TT 76001525 2184010105673729 Ca Phe Muoi Chu Long Long Thanh CKN 172369 - CONG TY TNHH GRAB - Ngan hang TMCP Cong Thuong Viet Nam</t>
  </si>
  <si>
    <t>Grab TT 76001613 2180366010345473 Ca Phe Muoi Chu Long Vo Van Kiet CKN 172427 - CONG TY TNHH GRAB - Ngan hang TMCP Cong Thuong Viet Nam</t>
  </si>
  <si>
    <t>Grab TT 76001679 2184010105679873 Ca Phe Muoi Chu Long Quang Ngai CKN 172461 - CONG TY TNHH GRAB - Ngan hang TMCP Cong Thuong Viet Nam</t>
  </si>
  <si>
    <t>Grab TT 76001705 2184010097295361 Ca Phe Muoi Chu Long Phan Thiet CKN 173228 - CONG TY TNHH GRAB - Ngan hang TMCP Cong Thuong Viet Nam</t>
  </si>
  <si>
    <t>Grab TT 76001725 2184010097307649 Ca Phe Muoi Chu Long Le Duan CKN 172486 - CONG TY TNHH GRAB - Ngan hang TMCP Cong Thuong Viet Nam</t>
  </si>
  <si>
    <t>Grab TT 76001774 2184010097305601 Ca Phe Muoi Chu Long Ba Ria CKN 172510 - CONG TY TNHH GRAB - Ngan hang TMCP Cong Thuong Viet Nam</t>
  </si>
  <si>
    <t>Grab TT 76001791 2184010097317889 Ca Phe Muoi Chu Long Long Xuyen CKN 172513 - CONG TY TNHH GRAB - Ngan hang TMCP Cong Thuong Viet Nam</t>
  </si>
  <si>
    <t>Grab TT 76001802 2184010105675777 Ca Phe Muoi Chu Long Ca Mau CKN 173279 - CONG TY TNHH GRAB - Ngan hang TMCP Cong Thuong Viet Nam</t>
  </si>
  <si>
    <t>Grab TT 76001853 2184010097289217 Ca Phe Muoi Chu Long Long An CKN 172539 - CONG TY TNHH GRAB - Ngan hang TMCP Cong Thuong Viet Nam</t>
  </si>
  <si>
    <t>Grab TT 76001906 2184010097313793 Ca Phe Muoi Chu Long Hoang Dieu CKN 173346 - CONG TY TNHH GRAB - Ngan hang TMCP Cong Thuong Viet Nam</t>
  </si>
  <si>
    <t>Grab TT 76001922 2184010097283073 Ca Phe Muoi Chu Long Kien Giang CKN 173357 - CONG TY TNHH GRAB - Ngan hang TMCP Cong Thuong Viet Nam</t>
  </si>
  <si>
    <t>Grab TT 76001932 2184010097319937 Ca Phe Muoi Chu Long Ben Tre CKN 172573 - CONG TY TNHH GRAB - Ngan hang TMCP Cong Thuong Viet Nam</t>
  </si>
  <si>
    <t>Grab TT 76001959 2184010097321985 Ca Phe Muoi Chu Long Vung Tau CKN 173381 - CONG TY TNHH GRAB - Ngan hang TMCP Cong Thuong Viet Nam</t>
  </si>
  <si>
    <t>Grab TT 76001988 2184010097360897 Ca Phe Muoi Chu Long My Tho CKN 173393 - CONG TY TNHH GRAB - Ngan hang TMCP Cong Thuong Viet Nam</t>
  </si>
  <si>
    <t>Grab TT 76001993 2184010097436673 Ca Phe Muoi Chu Long Binh Phuoc CKN 173397 - CONG TY TNHH GRAB - Ngan hang TMCP Cong Thuong Viet Nam</t>
  </si>
  <si>
    <t>Grab TT 76002010 2184010097315841 Ca Phe Muoi Chu Long Can Tho CKN 172613 - CONG TY TNHH GRAB - Ngan hang TMCP Cong Thuong Viet Nam</t>
  </si>
  <si>
    <t>Grab TT 76002120 2188237116440577 Ca Phe Muoi Chu Long Binh Duong CKN 172658 - CONG TY TNHH GRAB - Ngan hang TMCP Cong Thuong Viet Nam</t>
  </si>
  <si>
    <t>Grab TT 76002290 2184010097293313 Ca Phe Muoi Chu Long Bien Hoa CKN 172744 - CONG TY TNHH GRAB - Ngan hang TMCP Cong Thuong Viet Nam</t>
  </si>
  <si>
    <t>Grab TT 76002334 2188237116483585 Ca Phe Muoi Chu Long 101 Thich Quang Duc CKN 172774 - CONG TY TNHH GRAB - Ngan hang TMCP Cong Thuong Viet Nam</t>
  </si>
  <si>
    <t>Grab TT 76002369 2188237116418049 TRAM DUNG CHAN CHU LONG TRANG BOM CKN 172795 - CONG TY TNHH GRAB - Ngan hang TMCP Cong Thuong Viet Nam</t>
  </si>
  <si>
    <t>Grab TT 76002487 2188237116413953 Ca Phe Muoi Chu Long CMT8 Binh Duong CKN 172866 - CONG TY TNHH GRAB - Ngan hang TMCP Cong Thuong Viet Nam</t>
  </si>
  <si>
    <t>Grab TT 76003146 2200645688184833 Ca Phe Muoi Chu Long Nguyen Dinh Chieu CKN 175025 - CONG TY TNHH GRAB - Ngan hang TMCP Cong Thuong Viet Nam</t>
  </si>
  <si>
    <t>Grab TT 76003241 2194195989940225 Ca Phe Muoi Chu Long Pham Van Dong Tay Ninh CKN 175082 - CONG TY TNHH GRAB - Ngan hang TMCP Cong Thuong Viet Nam</t>
  </si>
  <si>
    <t>Grab TT 76003276 2200645696647169 Ca Phe Muoi Chu Long Binh Long CKN 175100 - CONG TY TNHH GRAB - Ngan hang TMCP Cong Thuong Viet Nam</t>
  </si>
  <si>
    <t>Grab TT 76003365 2200645696540673 Ca Phe Muoi Chu Long Ho Con Rua CKN 175151 - CONG TY TNHH GRAB - Ngan hang TMCP Cong Thuong Viet Nam</t>
  </si>
  <si>
    <t>Grab TT 76003455 2200645688256513 Ca Phe Muoi Chu Long CMT8 CKN 175209 - CONG TY TNHH GRAB - Ngan hang TMCP Cong Thuong Viet Nam</t>
  </si>
  <si>
    <t>Grab TT 76003464 2200645688188929 Ca Phe Muoi Chu Long Nguyen Hue CKN 175217 - CONG TY TNHH GRAB - Ngan hang TMCP Cong Thuong Viet Nam</t>
  </si>
  <si>
    <t>Grab TT 76003516 2200645688172545 Ca Phe Muoi Chu Long Ngo Tat To CKN 175253 - CONG TY TNHH GRAB - Ngan hang TMCP Cong Thuong Viet Nam</t>
  </si>
  <si>
    <t>Grab TT 76003527 2200645696653313 Ca Phe Muoi Chu Long 17A Ngo Tat To CKN 174462 - CONG TY TNHH GRAB - Ngan hang TMCP Cong Thuong Viet Nam</t>
  </si>
  <si>
    <t>Grab TT 76003550 2200645688193025 Ca Phe Muoi Chu Long Huynh Van Banh CKN 175271 - CONG TY TNHH GRAB - Ngan hang TMCP Cong Thuong Viet Nam</t>
  </si>
  <si>
    <t>Grab TT 76003566 2200645688203265 Ca Phe Muoi Chu Long Cong Hoa CKN 175278 - CONG TY TNHH GRAB - Ngan hang TMCP Cong Thuong Viet Nam</t>
  </si>
  <si>
    <t>Grab TT 76003562 2200645688190977 Ca Phe Muoi Chu Long Hau Giang CKN 174479 - CONG TY TNHH GRAB - Ngan hang TMCP Cong Thuong Viet Nam</t>
  </si>
  <si>
    <t>Grab TT 76003568 2200645688182785 Ca Phe Muoi Chu Long Lac Long Quan CKN 174481 - CONG TY TNHH GRAB - Ngan hang TMCP Cong Thuong Viet Nam</t>
  </si>
  <si>
    <t>Grab TT 76003791 2200645688180737 Ca Phe Muoi Chu Long Tan Hoa Dong CKN 174575 - CONG TY TNHH GRAB - Ngan hang TMCP Cong Thuong Viet Nam</t>
  </si>
  <si>
    <t>Grab TT 76004571 2212874047410177 Ca Phe Muoi Chu Long Duong Lang CKN 175901 - CONG TY TNHH GRAB - Ngan hang TMCP Cong Thuong Viet Nam</t>
  </si>
  <si>
    <t>Grab TT 76005111 2218832668186625 Ca Phe Muoi Chu Long Nguyen Van Cu Phu Quoc CKN 177243 - CONG TY TNHH GRAB - Ngan hang TMCP Cong Thuong Viet Nam</t>
  </si>
  <si>
    <t>Grab TT 76005344 2218832668170241 Ca Phe Muoi Chu Long Nguyen Trung Truc Phu Quoc CKN 177398 - CONG TY TNHH GRAB - Ngan hang TMCP Cong Thuong Viet Nam</t>
  </si>
  <si>
    <t>Grab TT 76008060 2245664234874881 Ca Phe Muoi Chu Long Doan Thi Diem CKN 178955 - CONG TY TNHH GRAB - Ngan hang TMCP Cong Thuong Viet Nam</t>
  </si>
  <si>
    <t>Grab TT 76008067 2245665325414401 Ca Phe Muoi Chu Long Ba Trieu CKN 179736 - CONG TY TNHH GRAB - Ngan hang TMCP Cong Thuong Viet Nam</t>
  </si>
  <si>
    <t>Grab TT 76008926 2245664218095617 Ca Phe Muoi Chu Long Hung Vuong CKN 180482 - CONG TY TNHH GRAB - Ngan hang TMCP Cong Thuong Viet Nam</t>
  </si>
  <si>
    <t>GSM GREEN AND SMART MOBILITY JSC 01K3JJFRMRDAGWC33HFTZTACDP GSM TT tien MC ngay 14 10</t>
  </si>
  <si>
    <t>GSM GREEN AND SMART MOBILITY JSC 01JWX0DSQC4PKWYFHDSKC7JXQ8 GSM TT tien MC ngay 14 10</t>
  </si>
  <si>
    <t>GSM GREEN AND SMART MOBILITY JSC 01K3JJFRMRDAGWC33HGCGSNCBZ GSM TT tien MC ngay 14 10</t>
  </si>
  <si>
    <t>GSM GREEN AND SMART MOBILITY JSC 01JWFNVEH099N7RPAG5M0MVTD4 GSM TT tien MC ngay 14 10</t>
  </si>
  <si>
    <t>GSM GREEN AND SMART MOBILITY JSC 01K3JJFRMRDAGWC33HG3ESQZKF GSM TT tien MC ngay 14 10</t>
  </si>
  <si>
    <t>GSM GREEN AND SMART MOBILITY JSC 01JWX02EP3YABMN5J8B2G9CPFR GSM TT tien MC ngay 14 10</t>
  </si>
  <si>
    <t>GSM GREEN AND SMART MOBILITY JSC 01K3JJFRMRDAGWC33HFY4HC06E GSM TT tien MC ngay 14 10</t>
  </si>
  <si>
    <t>GSM GREEN AND SMART MOBILITY JSC 01JWZ2HF6FVW67J2CVWYA4F8Y1 GSM TT tien MC ngay 14 10</t>
  </si>
  <si>
    <t>GSM GREEN AND SMART MOBILITY JSC 01K3JJFRMRDAGWC33HG0JKM51N GSM TT tien MC ngay 14 10</t>
  </si>
  <si>
    <t>GSM GREEN AND SMART MOBILITY JSC 01K3JJFRMRDAGWC33HFWBSR90B GSM TT tien MC ngay 14 10</t>
  </si>
  <si>
    <t>GSM GREEN AND SMART MOBILITY JSC 01K5862ZBKPXVT9JBF1N4Q5S8W GSM TT tien MC ngay 14 10</t>
  </si>
  <si>
    <t>CONG TY CO PHAN BE GROUP 3009827 beFood thanh toan ky14102025</t>
  </si>
  <si>
    <t>CONG TY CO PHAN BE GROUP 3009811 beFood thanh toan ky14102025</t>
  </si>
  <si>
    <t>CT CP GIAI PHAP THANH TOAN VIET NAM VNPAY TT 643117 CA PHE MUOI CHU LONG DV QR Offline ngay 15.10.25</t>
  </si>
  <si>
    <t>SHOPEEPAY CHUYEN TIEN 1978597907100237824 ShopeeFood thanh toan tu dong 15 10 2025 10673813 CKN 135092 - MBBANK IBFT - Ngan hang TMCP Quan Doi</t>
  </si>
  <si>
    <t>duong thanh long thanh toan mot phan cong no hd 667 ngay 23/09/2025 cong ty tnhh pp hang toan quoc vn</t>
  </si>
  <si>
    <t>PHI IB - CK NGOAI HE THONG NHAN TK</t>
  </si>
  <si>
    <t>CONG TY CO PHAN ZION TT GD qua vi Zalopay 151025 den 151025 PMR20251016015000053 Wallet ID 4345 P50244202 CT tu 0071001142274 CONG TY CO PHAN ZION toi 0961315526 CONG TY TNHH DUONG THANH LONG NHTMCP Sai go</t>
  </si>
  <si>
    <t>CONG TY CO PHAN ZION TT GD qua vi Zalopay 151025 den 151025 PMR20251016015000811 Bank ID 4345 P50244202 CT tu 0071001142275 CONG TY CO PHAN ZION toi 0961315526 CONG TY TNHH DUONG THANH LONG NHTMCP Sai gon</t>
  </si>
  <si>
    <t>CONG TY CP DICH VU DI DONG TRUC TUYEN MoMo TT DUONG THANH LONG tu 15/10/2025 den 15/10/2025. CT tu 0421000497559 CONG TY CP DICH VU DI DONG TRUC TUYEN toi 0961315526 CONG TY TNHH DUONG THANH LONG NHTMCP Sai gon Thuong Tin</t>
  </si>
  <si>
    <t>01K3JJFRMRDAGWC33HG0JKM51N GSM TT tien MC ngay 15 10 CKN 339892 - MBBANK IBFT - Ngan hang TMCP Quan Doi</t>
  </si>
  <si>
    <t>01K5862WVZB0FZX7P0YYSVCSGR GSM TT tien MC ngay 15 10 CKN 340417 - MBBANK IBFT - Ngan hang TMCP Quan Doi</t>
  </si>
  <si>
    <t>01K3JJFRMRDAGWC33HFY4HC06E GSM TT tien MC ngay 15 10 CKN 550544 - MBBANK IBFT - Ngan hang TMCP Quan Doi</t>
  </si>
  <si>
    <t>01K3JJFRMRDAGWC33HFWBSR90B GSM TT tien MC ngay 15 10 CKN 557839 - MBBANK IBFT - Ngan hang TMCP Quan Doi</t>
  </si>
  <si>
    <t>01K3JJFRMRDAGWC33HFTZTACDP GSM TT tien MC ngay 15 10 CKN 347501 - MBBANK IBFT - Ngan hang TMCP Quan Doi</t>
  </si>
  <si>
    <t>01K3JJFRMRDAGWC33HGCGSNCBZ GSM TT tien MC ngay 15 10 CKN 348949 - MBBANK IBFT - Ngan hang TMCP Quan Doi</t>
  </si>
  <si>
    <t>01K3JJFRMRDAGWC33HG3ESQZKF GSM TT tien MC ngay 15 10 CKN 562300 - MBBANK IBFT - Ngan hang TMCP Quan Doi</t>
  </si>
  <si>
    <t>01JWFNVEH099N7RPAG5M0MVTD4 GSM TT tien MC ngay 15 10 CKN 564366 - MBBANK IBFT - Ngan hang TMCP Quan Doi</t>
  </si>
  <si>
    <t>01JWZ2HF6FVW67J2CVWYA4F8Y1 GSM TT tien MC ngay 15 10 CKN 568190 - MBBANK IBFT - Ngan hang TMCP Quan Doi</t>
  </si>
  <si>
    <t>01JWX02EP3YABMN5J8B2G9CPFR GSM TT tien MC ngay 15 10 CKN 357984 - MBBANK IBFT - Ngan hang TMCP Quan Doi</t>
  </si>
  <si>
    <t>01JWX0DSQC4PKWYFHDSKC7JXQ8 GSM TT tien MC ngay 15 10 CKN 362293 - MBBANK IBFT - Ngan hang TMCP Quan Doi</t>
  </si>
  <si>
    <t>Grab TT 76105275 2099024379518977 Ca Phe Muoi Chu Long Tran Hung Dao CKN 284612 - CONG TY TNHH GRAB - Ngan hang TMCP Cong Thuong Viet Nam</t>
  </si>
  <si>
    <t>Grab TT 76105682 2103520455557121 Ca Phe Muoi Chu Long Classic CKN 284818 - CONG TY TNHH GRAB - Ngan hang TMCP Cong Thuong Viet Nam</t>
  </si>
  <si>
    <t>Grab TT 76105688 2099024312444929 Ca Phe Muoi Chu Long Nguyen An Ninh CKN 285635 - CONG TY TNHH GRAB - Ngan hang TMCP Cong Thuong Viet Nam</t>
  </si>
  <si>
    <t>Grab TT 76105694 2103520463947777 Ca Phe Muoi Chu Long Ton Duc Thang CKN 284821 - CONG TY TNHH GRAB - Ngan hang TMCP Cong Thuong Viet Nam</t>
  </si>
  <si>
    <t>Grab TT 76106032 2103520463962113 Ca Phe Muoi Chu Long Kha Van Can Thu Duc CKN 286027 - CONG TY TNHH GRAB - Ngan hang TMCP Cong Thuong Viet Nam</t>
  </si>
  <si>
    <t>Grab TT 76106244 2103520463994881 Ca Phe Muoi Chu Long Thanh Nhan CKN 286158 - CONG TY TNHH GRAB - Ngan hang TMCP Cong Thuong Viet Nam</t>
  </si>
  <si>
    <t>Grab TT 76106338 2103520463915009 Ca Phe Muoi Chu Long Cu Chi CKN 286208 - CONG TY TNHH GRAB - Ngan hang TMCP Cong Thuong Viet Nam</t>
  </si>
  <si>
    <t>Grab TT 76106386 2103520463898625 Ca Phe Muoi Chu Long Nguyen Huu Canh CKN 286239 - CONG TY TNHH GRAB - Ngan hang TMCP Cong Thuong Viet Nam</t>
  </si>
  <si>
    <t>Grab TT 76106452 2103520463896577 Ca Phe Muoi Chu Long TRUONG DINH CKN 286283 - CONG TY TNHH GRAB - Ngan hang TMCP Cong Thuong Viet Nam</t>
  </si>
  <si>
    <t>Grab TT 76106455 2103520463855617 Ca Phe Muoi Chu Long Doi Can CKN 285970 - CONG TY TNHH GRAB - Ngan hang TMCP Cong Thuong Viet Nam</t>
  </si>
  <si>
    <t>Grab TT 76106486 2103520455604225 Ca Phe Muoi Chu Long Huynh Tan Phat CKN 285987 - CONG TY TNHH GRAB - Ngan hang TMCP Cong Thuong Viet Nam</t>
  </si>
  <si>
    <t>Grab TT 76111982 2164275821203457 Ca Phe Muoi Chu Long Tinh Lo 8 Cu Chi CKN 292222 - CONG TY TNHH GRAB - Ngan hang TMCP Cong Thuong Viet Nam</t>
  </si>
  <si>
    <t>Grab TT 76112516 2184010097295361 Ca Phe Muoi Chu Long Phan Thiet CKN 292494 - CONG TY TNHH GRAB - Ngan hang TMCP Cong Thuong Viet Nam</t>
  </si>
  <si>
    <t>Grab TT 76112586 2184010097360897 Ca Phe Muoi Chu Long My Tho CKN 292540 - CONG TY TNHH GRAB - Ngan hang TMCP Cong Thuong Viet Nam</t>
  </si>
  <si>
    <t>Grab TT 76112614 2184010097293313 Ca Phe Muoi Chu Long Bien Hoa CKN 292555 - CONG TY TNHH GRAB - Ngan hang TMCP Cong Thuong Viet Nam</t>
  </si>
  <si>
    <t>Grab TT 76112664 2184010105686017 Ca Phe Muoi Chu Long Tay Ninh CKN 293105 - CONG TY TNHH GRAB - Ngan hang TMCP Cong Thuong Viet Nam</t>
  </si>
  <si>
    <t>Grab TT 76112669 2184010105675777 Ca Phe Muoi Chu Long Ca Mau CKN 293108 - CONG TY TNHH GRAB - Ngan hang TMCP Cong Thuong Viet Nam</t>
  </si>
  <si>
    <t>Grab TT 76112672 2184010105673729 Ca Phe Muoi Chu Long Long Thanh CKN 292587 - CONG TY TNHH GRAB - Ngan hang TMCP Cong Thuong Viet Nam</t>
  </si>
  <si>
    <t>Grab TT 76112688 2174484220129281 Ca Phe Muoi Chu Long Thuan An CKN 293119 - CONG TY TNHH GRAB - Ngan hang TMCP Cong Thuong Viet Nam</t>
  </si>
  <si>
    <t>Grab TT 76113435 2184010097317889 Ca Phe Muoi Chu Long Long Xuyen CKN 293518 - CONG TY TNHH GRAB - Ngan hang TMCP Cong Thuong Viet Nam</t>
  </si>
  <si>
    <t>Grab TT 76113468 2184010097283073 Ca Phe Muoi Chu Long Kien Giang CKN 292990 - CONG TY TNHH GRAB - Ngan hang TMCP Cong Thuong Viet Nam</t>
  </si>
  <si>
    <t>Grab TT 76113533 2184010097313793 Ca Phe Muoi Chu Long Hoang Dieu CKN 294023 - CONG TY TNHH GRAB - Ngan hang TMCP Cong Thuong Viet Nam</t>
  </si>
  <si>
    <t>Grab TT 76113534 2180366010345473 Ca Phe Muoi Chu Long Vo Van Kiet CKN 294024 - CONG TY TNHH GRAB - Ngan hang TMCP Cong Thuong Viet Nam</t>
  </si>
  <si>
    <t>Grab TT 76113537 2184010105679873 Ca Phe Muoi Chu Long Quang Ngai CKN 294027 - CONG TY TNHH GRAB - Ngan hang TMCP Cong Thuong Viet Nam</t>
  </si>
  <si>
    <t>Grab TT 76113595 2184010097319937 Ca Phe Muoi Chu Long Ben Tre CKN 294066 - CONG TY TNHH GRAB - Ngan hang TMCP Cong Thuong Viet Nam</t>
  </si>
  <si>
    <t>Grab TT 76113614 2184010097305601 Ca Phe Muoi Chu Long Ba Ria CKN 294077 - CONG TY TNHH GRAB - Ngan hang TMCP Cong Thuong Viet Nam</t>
  </si>
  <si>
    <t>Grab TT 76113747 2188237116413953 Ca Phe Muoi Chu Long CMT8 Binh Duong CKN 293696 - CONG TY TNHH GRAB - Ngan hang TMCP Cong Thuong Viet Nam</t>
  </si>
  <si>
    <t>Grab TT 76113837 2184010097315841 Ca Phe Muoi Chu Long Can Tho CKN 294192 - CONG TY TNHH GRAB - Ngan hang TMCP Cong Thuong Viet Nam</t>
  </si>
  <si>
    <t>Grab TT 76113849 2184010097289217 Ca Phe Muoi Chu Long Long An CKN 294201 - CONG TY TNHH GRAB - Ngan hang TMCP Cong Thuong Viet Nam</t>
  </si>
  <si>
    <t>Grab TT 76114016 2200645688188929 Ca Phe Muoi Chu Long Nguyen Hue CKN 294306 - CONG TY TNHH GRAB - Ngan hang TMCP Cong Thuong Viet Nam</t>
  </si>
  <si>
    <t>Grab TT 76114120 2188237116483585 Ca Phe Muoi Chu Long 101 Thich Quang Duc CKN 293899 - CONG TY TNHH GRAB - Ngan hang TMCP Cong Thuong Viet Nam</t>
  </si>
  <si>
    <t>Grab TT 76114213 2184010097321985 Ca Phe Muoi Chu Long Vung Tau CKN 293945 - CONG TY TNHH GRAB - Ngan hang TMCP Cong Thuong Viet Nam</t>
  </si>
  <si>
    <t>Grab TT 76114244 2200645688203265 Ca Phe Muoi Chu Long Cong Hoa CKN 294411 - CONG TY TNHH GRAB - Ngan hang TMCP Cong Thuong Viet Nam</t>
  </si>
  <si>
    <t>Grab TT 76114257 2184010097307649 Ca Phe Muoi Chu Long Le Duan CKN 293969 - CONG TY TNHH GRAB - Ngan hang TMCP Cong Thuong Viet Nam</t>
  </si>
  <si>
    <t>Grab TT 76114555 2188237116440577 Ca Phe Muoi Chu Long Binh Duong CKN 295122 - CONG TY TNHH GRAB - Ngan hang TMCP Cong Thuong Viet Nam</t>
  </si>
  <si>
    <t>Grab TT 76114649 2188237116418049 TRAM DUNG CHAN CHU LONG TRANG BOM CKN 295175 - CONG TY TNHH GRAB - Ngan hang TMCP Cong Thuong Viet Nam</t>
  </si>
  <si>
    <t>Grab TT 76114833 2200645688172545 Ca Phe Muoi Chu Long Ngo Tat To CKN 295261 - CONG TY TNHH GRAB - Ngan hang TMCP Cong Thuong Viet Nam</t>
  </si>
  <si>
    <t>Grab TT 76114846 2200645688184833 Ca Phe Muoi Chu Long Nguyen Dinh Chieu CKN 295270 - CONG TY TNHH GRAB - Ngan hang TMCP Cong Thuong Viet Nam</t>
  </si>
  <si>
    <t>Grab TT 76114857 2200645688180737 Ca Phe Muoi Chu Long Tan Hoa Dong CKN 295274 - CONG TY TNHH GRAB - Ngan hang TMCP Cong Thuong Viet Nam</t>
  </si>
  <si>
    <t>Grab TT 76114869 2200645688190977 Ca Phe Muoi Chu Long Hau Giang CKN 294743 - CONG TY TNHH GRAB - Ngan hang TMCP Cong Thuong Viet Nam</t>
  </si>
  <si>
    <t>Grab TT 76114865 2200645688182785 Ca Phe Muoi Chu Long Lac Long Quan CKN 295287 - CONG TY TNHH GRAB - Ngan hang TMCP Cong Thuong Viet Nam</t>
  </si>
  <si>
    <t>Grab TT 76115011 2200645696653313 Ca Phe Muoi Chu Long 17A Ngo Tat To CKN 294818 - CONG TY TNHH GRAB - Ngan hang TMCP Cong Thuong Viet Nam</t>
  </si>
  <si>
    <t>Grab TT 76115296 2194195989940225 Ca Phe Muoi Chu Long Pham Van Dong Tay Ninh CKN 295561 - CONG TY TNHH GRAB - Ngan hang TMCP Cong Thuong Viet Nam</t>
  </si>
  <si>
    <t>Grab TT 76115759 2200645688256513 Ca Phe Muoi Chu Long CMT8 CKN 295854 - CONG TY TNHH GRAB - Ngan hang TMCP Cong Thuong Viet Nam</t>
  </si>
  <si>
    <t>Grab TT 76115832 2200645696540673 Ca Phe Muoi Chu Long Ho Con Rua CKN 296201 - CONG TY TNHH GRAB - Ngan hang TMCP Cong Thuong Viet Nam</t>
  </si>
  <si>
    <t>Grab TT 76115894 2200645696647169 Ca Phe Muoi Chu Long Binh Long CKN 296249 - CONG TY TNHH GRAB - Ngan hang TMCP Cong Thuong Viet Nam</t>
  </si>
  <si>
    <t>Grab TT 76115892 2200645688193025 Ca Phe Muoi Chu Long Huynh Van Banh CKN 296250 - CONG TY TNHH GRAB - Ngan hang TMCP Cong Thuong Viet Nam</t>
  </si>
  <si>
    <t>Grab TT 76117029 2212874047410177 Ca Phe Muoi Chu Long Duong Lang CKN 297586 - CONG TY TNHH GRAB - Ngan hang TMCP Cong Thuong Viet Nam</t>
  </si>
  <si>
    <t>Grab TT 76117279 2218832668186625 Ca Phe Muoi Chu Long Nguyen Van Cu Phu Quoc CKN 296960 - CONG TY TNHH GRAB - Ngan hang TMCP Cong Thuong Viet Nam</t>
  </si>
  <si>
    <t>Grab TT 76117758 2218832668170241 Ca Phe Muoi Chu Long Nguyen Trung Truc Phu Quoc CKN 299003 - CONG TY TNHH GRAB - Ngan hang TMCP Cong Thuong Viet Nam</t>
  </si>
  <si>
    <t>Grab TT 76119191 2245665325414401 Ca Phe Muoi Chu Long Ba Trieu CKN 298955 - CONG TY TNHH GRAB - Ngan hang TMCP Cong Thuong Viet Nam</t>
  </si>
  <si>
    <t>Grab TT 76120400 2245664218095617 Ca Phe Muoi Chu Long Hung Vuong CKN 300641 - CONG TY TNHH GRAB - Ngan hang TMCP Cong Thuong Viet Nam</t>
  </si>
  <si>
    <t>CONG TY CO PHAN BE GROUP 3016340 beFood thanh toan ky15102025</t>
  </si>
  <si>
    <t>CONG TY CO PHAN BE GROUP 3016355 beFood thanh toan ky15102025</t>
  </si>
  <si>
    <t>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t>
  </si>
  <si>
    <t>CT CP GIAI PHAP THANH TOAN VIET NAM VNPAY TT 643117 CA PHE MUOI CHU LONG DV QR Offline ngay 15.10.25; CT CP GIAI PHAP THANH TOAN VIET NAM VNPAY TT 643117 CA PHE MUOI CHU LONG DV QR Offline ngay 15.10.25</t>
  </si>
  <si>
    <t>2.070.620</t>
  </si>
  <si>
    <t>354.850</t>
  </si>
  <si>
    <t>CH307 DNC NTN NGAY 15102025</t>
  </si>
  <si>
    <t>EWX864647119 CH.1414TL8-NTM 15 10</t>
  </si>
  <si>
    <t>TM.204HHG-NTM ngay 15-10 FT25289280070690 CKN 108802 - VND-TGTT-HO CAO DUY MINH - Ngan hang TMCP Ky thuong Viet Nam</t>
  </si>
  <si>
    <t>CH.32 THD NTM NGAY 15/10/2025</t>
  </si>
  <si>
    <t>CH884PRD -NTM NGAY 15/10</t>
  </si>
  <si>
    <t>CH378DL NTM NGAY 15.10.2025</t>
  </si>
  <si>
    <t>NGUYEN THI GIANG CH.17 TDT.NTM NGAY 15/10/2025</t>
  </si>
  <si>
    <t>CH.94HV-NTM NGAY 15/10</t>
  </si>
  <si>
    <t>CH.162BT - NOP TM NGAY 15/10</t>
  </si>
  <si>
    <t>CH.108 THD NTM NGAY 15.10.25</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</si>
</sst>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 _₫_-;\-* #,##0.00\ _₫_-;_-* &quot;-&quot;??\ _₫_-;_-@_-"/>
    <numFmt numFmtId="164" formatCode="_-* #,##0.00_-;\-* #,##0.00_-;_-* &quot;-&quot;??_-;_-@_-"/>
    <numFmt numFmtId="165" formatCode="&quot;NGÀY &quot;dd/mm"/>
    <numFmt numFmtId="166" formatCode="_-* #,##0_-;\-* #,##0_-;_-* &quot;-&quot;??_-;_-@_-"/>
    <numFmt numFmtId="167" formatCode="_-* #,##0\ _₫_-;\-* #,##0\ _₫_-;_-* &quot;-&quot;??\ _₫_-;_-@_-"/>
    <numFmt numFmtId="168" formatCode="dd/mm/yyyy;;"/>
    <numFmt numFmtId="169" formatCode="_-* #,##0\ _₫_-;\-* #,##0\ _₫_-;_-* &quot;-&quot;??\ _₫_-;_-@"/>
  </numFmts>
  <fonts count="46">
    <font>
      <sz val="11"/>
      <color theme="1"/>
      <name val="Calibri"/>
      <scheme val="minor"/>
    </font>
    <font>
      <sz val="11"/>
      <color theme="1"/>
      <name val="Calibri"/>
      <family val="2"/>
      <charset val="163"/>
      <scheme val="minor"/>
    </font>
    <font>
      <b/>
      <sz val="12"/>
      <color theme="1"/>
      <name val="Times New Roman"/>
      <family val="1"/>
    </font>
    <font>
      <sz val="11"/>
      <name val="Calibri"/>
      <family val="2"/>
    </font>
    <font>
      <sz val="12"/>
      <color theme="1"/>
      <name val="Times New Roman"/>
      <family val="1"/>
    </font>
    <font>
      <b/>
      <i/>
      <sz val="12"/>
      <color theme="1"/>
      <name val="Times New Roman"/>
      <family val="1"/>
    </font>
    <font>
      <sz val="11"/>
      <color theme="1"/>
      <name val="Calibri"/>
      <family val="2"/>
    </font>
    <font>
      <sz val="11"/>
      <color rgb="FF000000"/>
      <name val="Calibri"/>
      <family val="2"/>
    </font>
    <font>
      <b/>
      <i/>
      <sz val="12"/>
      <color rgb="FF00FF00"/>
      <name val="Times New Roman"/>
      <family val="1"/>
    </font>
    <font>
      <b/>
      <i/>
      <sz val="12"/>
      <color rgb="FFFF0000"/>
      <name val="Times New Roman"/>
      <family val="1"/>
    </font>
    <font>
      <sz val="11"/>
      <color theme="1"/>
      <name val="Calibri"/>
      <family val="2"/>
      <scheme val="minor"/>
    </font>
    <font>
      <b/>
      <sz val="11"/>
      <color theme="1"/>
      <name val="Calibri"/>
      <family val="2"/>
      <scheme val="minor"/>
    </font>
    <font>
      <sz val="11"/>
      <color indexed="8"/>
      <name val="Calibri"/>
      <family val="2"/>
      <scheme val="minor"/>
    </font>
    <font>
      <sz val="8"/>
      <name val="Calibri"/>
      <family val="2"/>
      <scheme val="minor"/>
    </font>
    <font>
      <sz val="10"/>
      <color rgb="FF000000"/>
      <name val="Calibri"/>
      <family val="2"/>
      <scheme val="minor"/>
    </font>
    <font>
      <b/>
      <sz val="12"/>
      <name val="Times New Roman"/>
      <family val="1"/>
    </font>
    <font>
      <b/>
      <sz val="12"/>
      <name val="Time'"/>
      <charset val="163"/>
    </font>
    <font>
      <sz val="8"/>
      <name val="Tahoma"/>
      <family val="2"/>
    </font>
    <font>
      <sz val="11"/>
      <color theme="1"/>
      <name val="Calibri"/>
      <family val="2"/>
      <scheme val="minor"/>
    </font>
    <font>
      <sz val="11"/>
      <color rgb="FF081B3A"/>
      <name val="Segoe UI"/>
      <family val="2"/>
    </font>
    <font>
      <sz val="10"/>
      <name val="Arial"/>
      <family val="2"/>
    </font>
    <font>
      <b/>
      <sz val="10"/>
      <color indexed="72"/>
      <name val="SansSerif"/>
    </font>
    <font>
      <sz val="12"/>
      <color rgb="FF000000"/>
      <name val="Cambria"/>
      <family val="1"/>
    </font>
    <font>
      <sz val="10"/>
      <color theme="1"/>
      <name val="SansSerif"/>
      <charset val="163"/>
    </font>
    <font>
      <b/>
      <sz val="10"/>
      <color theme="1"/>
      <name val="SansSerif"/>
      <charset val="163"/>
    </font>
    <font>
      <b/>
      <sz val="12"/>
      <color rgb="FF303233"/>
      <name val="Arial"/>
      <family val="2"/>
    </font>
    <font>
      <sz val="10"/>
      <name val="SansSerif"/>
      <charset val="163"/>
    </font>
    <font>
      <sz val="14"/>
      <color rgb="FF0077C8"/>
      <name val="Arial"/>
      <family val="2"/>
    </font>
    <font>
      <sz val="14"/>
      <color rgb="FF0077C8"/>
      <name val="Arial"/>
      <family val="2"/>
    </font>
    <font>
      <sz val="10"/>
      <color indexed="72"/>
      <name val="arial, helvetica, sans-serif"/>
    </font>
    <font>
      <b/>
      <sz val="11"/>
      <color rgb="FF3C3C3C"/>
      <name val="Arial"/>
      <family val="2"/>
    </font>
    <font>
      <sz val="14"/>
      <color rgb="FF0077C8"/>
      <name val="Arial"/>
      <family val="2"/>
    </font>
    <font>
      <sz val="10"/>
      <color indexed="72"/>
      <name val="SansSerif"/>
    </font>
    <font>
      <b/>
      <sz val="14"/>
      <name val="Calibri"/>
      <family val="2"/>
    </font>
    <font>
      <sz val="11"/>
      <color rgb="FFFF0000"/>
      <name val="Calibri"/>
      <family val="2"/>
      <scheme val="minor"/>
    </font>
    <font>
      <sz val="10"/>
      <color rgb="FFFF0000"/>
      <name val="SansSerif"/>
    </font>
    <font>
      <sz val="12"/>
      <color indexed="8"/>
      <name val="Calibri"/>
      <family val="2"/>
      <scheme val="minor"/>
    </font>
    <font>
      <b/>
      <sz val="12"/>
      <color theme="1"/>
      <name val="Calibri"/>
      <family val="2"/>
      <scheme val="minor"/>
    </font>
    <font>
      <sz val="12"/>
      <name val="Calibri"/>
      <family val="2"/>
    </font>
    <font>
      <sz val="12"/>
      <color theme="1"/>
      <name val="Calibri"/>
      <family val="2"/>
      <scheme val="minor"/>
    </font>
    <font>
      <sz val="12"/>
      <color theme="1"/>
      <name val="Calibri"/>
      <family val="2"/>
    </font>
    <font>
      <sz val="12"/>
      <name val="SansSerif"/>
      <charset val="163"/>
    </font>
    <font>
      <b/>
      <sz val="10"/>
      <color rgb="FF000000"/>
      <name val="SansSerif"/>
    </font>
    <font>
      <sz val="14"/>
      <color rgb="FF000000"/>
      <name val="Inter"/>
    </font>
    <font>
      <sz val="11"/>
      <color rgb="FF000000"/>
      <name val="Aptos Narrow"/>
      <family val="2"/>
      <charset val="163"/>
    </font>
    <font>
      <sz val="14"/>
      <color rgb="FF000000"/>
      <name val="Inter"/>
    </font>
  </fonts>
  <fills count="29">
    <fill>
      <patternFill patternType="none"/>
    </fill>
    <fill>
      <patternFill patternType="gray125"/>
    </fill>
    <fill>
      <patternFill patternType="solid">
        <fgColor rgb="FF00B0F0"/>
        <bgColor rgb="FF00B0F0"/>
      </patternFill>
    </fill>
    <fill>
      <patternFill patternType="solid">
        <fgColor rgb="FFFFFFFF"/>
        <bgColor rgb="FFFFFFFF"/>
      </patternFill>
    </fill>
    <fill>
      <patternFill patternType="solid">
        <fgColor rgb="FF00B0F0"/>
        <bgColor indexed="64"/>
      </patternFill>
    </fill>
    <fill>
      <patternFill patternType="solid">
        <fgColor theme="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bgColor rgb="FF00B0F0"/>
      </patternFill>
    </fill>
    <fill>
      <patternFill patternType="solid">
        <fgColor theme="9"/>
        <bgColor indexed="64"/>
      </patternFill>
    </fill>
    <fill>
      <patternFill patternType="solid">
        <fgColor rgb="FF7030A0"/>
        <bgColor indexed="64"/>
      </patternFill>
    </fill>
    <fill>
      <patternFill patternType="solid">
        <fgColor theme="4"/>
        <bgColor indexed="64"/>
      </patternFill>
    </fill>
    <fill>
      <patternFill patternType="solid">
        <fgColor indexed="9"/>
        <bgColor indexed="64"/>
      </patternFill>
    </fill>
    <fill>
      <patternFill patternType="solid">
        <fgColor theme="4" tint="0.39997558519241921"/>
        <bgColor indexed="64"/>
      </patternFill>
    </fill>
    <fill>
      <patternFill patternType="solid">
        <fgColor rgb="FFFF3399"/>
        <bgColor indexed="64"/>
      </patternFill>
    </fill>
    <fill>
      <patternFill patternType="solid">
        <fgColor rgb="FF0066FF"/>
        <bgColor indexed="64"/>
      </patternFill>
    </fill>
    <fill>
      <patternFill patternType="solid">
        <fgColor rgb="FFEF932D"/>
        <bgColor indexed="64"/>
      </patternFill>
    </fill>
    <fill>
      <patternFill patternType="solid">
        <fgColor rgb="FFFFFF00"/>
        <bgColor rgb="FFFFFFFF"/>
      </patternFill>
    </fill>
    <fill>
      <patternFill patternType="solid">
        <fgColor theme="7" tint="0.39997558519241921"/>
        <bgColor rgb="FF00B0F0"/>
      </patternFill>
    </fill>
    <fill>
      <patternFill patternType="solid">
        <fgColor theme="7" tint="0.39997558519241921"/>
        <bgColor indexed="64"/>
      </patternFill>
    </fill>
    <fill>
      <patternFill patternType="solid">
        <fgColor rgb="FF01B724"/>
        <bgColor indexed="64"/>
      </patternFill>
    </fill>
    <fill>
      <patternFill patternType="solid">
        <fgColor rgb="FF00FFFF"/>
        <bgColor indexed="64"/>
      </patternFill>
    </fill>
    <fill>
      <patternFill patternType="solid">
        <fgColor theme="0"/>
        <bgColor indexed="64"/>
      </patternFill>
    </fill>
    <fill>
      <patternFill patternType="solid">
        <fgColor theme="5" tint="0.59999389629810485"/>
        <bgColor rgb="FFFFFFFF"/>
      </patternFill>
    </fill>
    <fill>
      <patternFill patternType="solid">
        <fgColor theme="0"/>
        <bgColor rgb="FFFFFFFF"/>
      </patternFill>
    </fill>
    <fill>
      <patternFill patternType="solid">
        <fgColor theme="4" tint="0.39997558519241921"/>
        <bgColor rgb="FFFFFFFF"/>
      </patternFill>
    </fill>
    <fill>
      <patternFill patternType="solid">
        <fgColor rgb="FF92D050"/>
        <bgColor indexed="64"/>
      </patternFill>
    </fill>
    <fill>
      <patternFill patternType="solid">
        <fgColor theme="4" tint="0.59999389629810485"/>
        <bgColor indexed="64"/>
      </patternFill>
    </fill>
    <fill>
      <patternFill patternType="solid">
        <fgColor rgb="FFFFFFFF"/>
        <bgColor rgb="FF000000"/>
      </patternFill>
    </fill>
  </fills>
  <borders count="4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rgb="FF000000"/>
      </top>
      <bottom/>
      <diagonal/>
    </border>
    <border>
      <left style="thin">
        <color rgb="FF000000"/>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rgb="FF000000"/>
      </bottom>
      <diagonal/>
    </border>
    <border>
      <left style="thin">
        <color indexed="64"/>
      </left>
      <right/>
      <top style="thin">
        <color indexed="64"/>
      </top>
      <bottom style="thin">
        <color indexed="64"/>
      </bottom>
      <diagonal/>
    </border>
    <border>
      <left style="thin">
        <color indexed="61"/>
      </left>
      <right style="thin">
        <color indexed="61"/>
      </right>
      <top style="thin">
        <color indexed="61"/>
      </top>
      <bottom style="thin">
        <color indexed="61"/>
      </bottom>
      <diagonal/>
    </border>
    <border>
      <left style="thin">
        <color indexed="64"/>
      </left>
      <right/>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10">
    <xf numFmtId="0" fontId="0" fillId="0" borderId="0"/>
    <xf numFmtId="0" fontId="10" fillId="0" borderId="0"/>
    <xf numFmtId="0" fontId="12" fillId="0" borderId="0"/>
    <xf numFmtId="0" fontId="14" fillId="0" borderId="0"/>
    <xf numFmtId="164" fontId="14" fillId="0" borderId="0" applyFont="0" applyFill="0" applyBorder="0" applyAlignment="0" applyProtection="0"/>
    <xf numFmtId="164" fontId="18" fillId="0" borderId="0" applyFont="0" applyFill="0" applyBorder="0" applyAlignment="0" applyProtection="0"/>
    <xf numFmtId="43" fontId="10" fillId="0" borderId="0" applyFont="0" applyFill="0" applyBorder="0" applyAlignment="0" applyProtection="0"/>
    <xf numFmtId="0" fontId="20" fillId="0" borderId="0" applyNumberFormat="0" applyFont="0" applyFill="0" applyBorder="0" applyAlignment="0" applyProtection="0"/>
    <xf numFmtId="0" fontId="7" fillId="0" borderId="0"/>
    <xf numFmtId="0" fontId="1" fillId="0" borderId="0"/>
  </cellStyleXfs>
  <cellXfs count="511">
    <xf numFmtId="0" fontId="0" fillId="0" borderId="0" xfId="0"/>
    <xf numFmtId="3" fontId="4" fillId="0" borderId="0" xfId="0" applyNumberFormat="1" applyFont="1" applyAlignment="1">
      <alignment horizontal="center" vertical="center"/>
    </xf>
    <xf numFmtId="3" fontId="4" fillId="0" borderId="13" xfId="0" applyNumberFormat="1" applyFont="1" applyBorder="1" applyAlignment="1">
      <alignment horizontal="center"/>
    </xf>
    <xf numFmtId="3" fontId="2" fillId="2" borderId="13" xfId="0" applyNumberFormat="1" applyFont="1" applyFill="1" applyBorder="1" applyAlignment="1">
      <alignment horizontal="center"/>
    </xf>
    <xf numFmtId="3" fontId="6" fillId="0" borderId="0" xfId="0" applyNumberFormat="1" applyFont="1"/>
    <xf numFmtId="0" fontId="6" fillId="0" borderId="0" xfId="0" applyFont="1"/>
    <xf numFmtId="3" fontId="2" fillId="0" borderId="13" xfId="1" applyNumberFormat="1" applyFont="1" applyBorder="1" applyAlignment="1" applyProtection="1">
      <alignment horizontal="center"/>
      <protection locked="0" hidden="1"/>
    </xf>
    <xf numFmtId="3" fontId="2" fillId="3" borderId="13" xfId="1" applyNumberFormat="1" applyFont="1" applyFill="1" applyBorder="1" applyAlignment="1" applyProtection="1">
      <alignment horizontal="center" wrapText="1"/>
      <protection locked="0" hidden="1"/>
    </xf>
    <xf numFmtId="3" fontId="2" fillId="3" borderId="4" xfId="1" applyNumberFormat="1" applyFont="1" applyFill="1" applyBorder="1" applyAlignment="1" applyProtection="1">
      <alignment horizontal="center"/>
      <protection locked="0" hidden="1"/>
    </xf>
    <xf numFmtId="3" fontId="2" fillId="3" borderId="4" xfId="1" applyNumberFormat="1" applyFont="1" applyFill="1" applyBorder="1" applyAlignment="1" applyProtection="1">
      <alignment horizontal="center" wrapText="1"/>
      <protection locked="0" hidden="1"/>
    </xf>
    <xf numFmtId="0" fontId="3" fillId="0" borderId="3" xfId="1" applyFont="1" applyBorder="1" applyProtection="1">
      <protection locked="0" hidden="1"/>
    </xf>
    <xf numFmtId="3" fontId="6" fillId="0" borderId="0" xfId="1" applyNumberFormat="1" applyFont="1" applyProtection="1">
      <protection locked="0" hidden="1"/>
    </xf>
    <xf numFmtId="3" fontId="2" fillId="0" borderId="1" xfId="1" applyNumberFormat="1" applyFont="1" applyBorder="1" applyAlignment="1" applyProtection="1">
      <alignment horizontal="center"/>
      <protection locked="0" hidden="1"/>
    </xf>
    <xf numFmtId="3" fontId="2" fillId="0" borderId="16" xfId="1" applyNumberFormat="1" applyFont="1" applyBorder="1" applyAlignment="1" applyProtection="1">
      <alignment horizontal="center"/>
      <protection locked="0" hidden="1"/>
    </xf>
    <xf numFmtId="3" fontId="6" fillId="0" borderId="16" xfId="1" applyNumberFormat="1" applyFont="1" applyBorder="1" applyProtection="1">
      <protection locked="0" hidden="1"/>
    </xf>
    <xf numFmtId="0" fontId="6" fillId="0" borderId="0" xfId="1" applyFont="1" applyProtection="1">
      <protection locked="0" hidden="1"/>
    </xf>
    <xf numFmtId="0" fontId="10" fillId="0" borderId="0" xfId="1" applyProtection="1">
      <protection locked="0" hidden="1"/>
    </xf>
    <xf numFmtId="3" fontId="2" fillId="2" borderId="1" xfId="1" applyNumberFormat="1" applyFont="1" applyFill="1" applyBorder="1" applyAlignment="1" applyProtection="1">
      <alignment horizontal="center" wrapText="1"/>
      <protection locked="0" hidden="1"/>
    </xf>
    <xf numFmtId="3" fontId="4" fillId="0" borderId="0" xfId="1" applyNumberFormat="1" applyFont="1" applyAlignment="1" applyProtection="1">
      <alignment horizontal="center" vertical="center"/>
      <protection locked="0" hidden="1"/>
    </xf>
    <xf numFmtId="0" fontId="12" fillId="0" borderId="0" xfId="2" applyAlignment="1" applyProtection="1">
      <alignment horizontal="left"/>
      <protection locked="0" hidden="1"/>
    </xf>
    <xf numFmtId="3" fontId="4" fillId="0" borderId="16" xfId="1" applyNumberFormat="1" applyFont="1" applyBorder="1" applyAlignment="1" applyProtection="1">
      <alignment horizontal="center"/>
      <protection locked="0" hidden="1"/>
    </xf>
    <xf numFmtId="0" fontId="11" fillId="0" borderId="15" xfId="2" applyFont="1" applyBorder="1" applyAlignment="1" applyProtection="1">
      <alignment horizontal="left"/>
      <protection locked="0" hidden="1"/>
    </xf>
    <xf numFmtId="0" fontId="11" fillId="0" borderId="16" xfId="2" applyFont="1" applyBorder="1" applyAlignment="1" applyProtection="1">
      <alignment horizontal="left"/>
      <protection locked="0" hidden="1"/>
    </xf>
    <xf numFmtId="3" fontId="4" fillId="3" borderId="16" xfId="1" applyNumberFormat="1" applyFont="1" applyFill="1" applyBorder="1" applyAlignment="1" applyProtection="1">
      <alignment horizontal="center"/>
      <protection locked="0" hidden="1"/>
    </xf>
    <xf numFmtId="0" fontId="11" fillId="0" borderId="0" xfId="2" applyFont="1" applyAlignment="1" applyProtection="1">
      <alignment horizontal="left"/>
      <protection locked="0" hidden="1"/>
    </xf>
    <xf numFmtId="3" fontId="4" fillId="0" borderId="18" xfId="1" applyNumberFormat="1" applyFont="1" applyBorder="1" applyAlignment="1" applyProtection="1">
      <alignment horizontal="center"/>
      <protection locked="0" hidden="1"/>
    </xf>
    <xf numFmtId="0" fontId="12" fillId="0" borderId="16" xfId="2" applyBorder="1" applyAlignment="1" applyProtection="1">
      <alignment horizontal="left"/>
      <protection locked="0" hidden="1"/>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3" fontId="4" fillId="0" borderId="2" xfId="0" applyNumberFormat="1" applyFont="1" applyBorder="1" applyAlignment="1">
      <alignment horizontal="center"/>
    </xf>
    <xf numFmtId="3" fontId="5" fillId="3" borderId="6" xfId="0" applyNumberFormat="1" applyFont="1" applyFill="1" applyBorder="1" applyAlignment="1">
      <alignment vertical="center" wrapText="1"/>
    </xf>
    <xf numFmtId="0" fontId="14" fillId="0" borderId="0" xfId="3"/>
    <xf numFmtId="166" fontId="0" fillId="0" borderId="0" xfId="4" applyNumberFormat="1" applyFont="1" applyAlignment="1"/>
    <xf numFmtId="3" fontId="2" fillId="2" borderId="5" xfId="1" applyNumberFormat="1" applyFont="1" applyFill="1" applyBorder="1" applyAlignment="1" applyProtection="1">
      <alignment horizontal="center" wrapText="1"/>
      <protection locked="0" hidden="1"/>
    </xf>
    <xf numFmtId="0" fontId="14" fillId="0" borderId="0" xfId="3" applyAlignment="1" applyProtection="1">
      <alignment horizontal="left"/>
      <protection locked="0" hidden="1"/>
    </xf>
    <xf numFmtId="0" fontId="11" fillId="0" borderId="15" xfId="3" applyFont="1" applyBorder="1" applyAlignment="1" applyProtection="1">
      <alignment horizontal="left"/>
      <protection locked="0" hidden="1"/>
    </xf>
    <xf numFmtId="3" fontId="6" fillId="5" borderId="16" xfId="1" applyNumberFormat="1" applyFont="1" applyFill="1" applyBorder="1" applyProtection="1">
      <protection locked="0" hidden="1"/>
    </xf>
    <xf numFmtId="3" fontId="4" fillId="5" borderId="16" xfId="1" applyNumberFormat="1" applyFont="1" applyFill="1" applyBorder="1" applyAlignment="1" applyProtection="1">
      <alignment horizontal="center"/>
      <protection locked="0" hidden="1"/>
    </xf>
    <xf numFmtId="0" fontId="11" fillId="0" borderId="0" xfId="3" applyFont="1" applyAlignment="1" applyProtection="1">
      <alignment horizontal="left"/>
      <protection locked="0" hidden="1"/>
    </xf>
    <xf numFmtId="3" fontId="6" fillId="0" borderId="18" xfId="1" applyNumberFormat="1" applyFont="1" applyBorder="1" applyProtection="1">
      <protection locked="0" hidden="1"/>
    </xf>
    <xf numFmtId="0" fontId="14" fillId="0" borderId="16" xfId="3" applyBorder="1" applyAlignment="1" applyProtection="1">
      <alignment horizontal="left"/>
      <protection locked="0" hidden="1"/>
    </xf>
    <xf numFmtId="0" fontId="14" fillId="0" borderId="0" xfId="3" applyAlignment="1">
      <alignment horizontal="left"/>
    </xf>
    <xf numFmtId="0" fontId="14" fillId="5" borderId="16" xfId="3" applyFill="1" applyBorder="1" applyAlignment="1">
      <alignment horizontal="left"/>
    </xf>
    <xf numFmtId="0" fontId="14" fillId="0" borderId="16" xfId="3" applyBorder="1" applyAlignment="1">
      <alignment horizontal="left"/>
    </xf>
    <xf numFmtId="3" fontId="2" fillId="3" borderId="2" xfId="1" applyNumberFormat="1" applyFont="1" applyFill="1" applyBorder="1" applyAlignment="1" applyProtection="1">
      <alignment horizontal="center" wrapText="1"/>
      <protection locked="0" hidden="1"/>
    </xf>
    <xf numFmtId="0" fontId="11" fillId="5" borderId="16" xfId="2" applyFont="1" applyFill="1" applyBorder="1" applyAlignment="1" applyProtection="1">
      <alignment horizontal="left"/>
      <protection locked="0" hidden="1"/>
    </xf>
    <xf numFmtId="0" fontId="12" fillId="5" borderId="16" xfId="2" applyFill="1" applyBorder="1" applyAlignment="1" applyProtection="1">
      <alignment horizontal="left"/>
      <protection locked="0" hidden="1"/>
    </xf>
    <xf numFmtId="3" fontId="2" fillId="3" borderId="3" xfId="1" applyNumberFormat="1" applyFont="1" applyFill="1" applyBorder="1" applyAlignment="1" applyProtection="1">
      <alignment horizontal="center"/>
      <protection locked="0" hidden="1"/>
    </xf>
    <xf numFmtId="3" fontId="2" fillId="3" borderId="3" xfId="1" applyNumberFormat="1" applyFont="1" applyFill="1" applyBorder="1" applyAlignment="1" applyProtection="1">
      <alignment horizontal="center" wrapText="1"/>
      <protection locked="0" hidden="1"/>
    </xf>
    <xf numFmtId="3" fontId="6" fillId="0" borderId="28" xfId="1" applyNumberFormat="1" applyFont="1" applyBorder="1" applyProtection="1">
      <protection locked="0" hidden="1"/>
    </xf>
    <xf numFmtId="166" fontId="4" fillId="0" borderId="0" xfId="4" applyNumberFormat="1" applyFont="1" applyAlignment="1" applyProtection="1">
      <alignment horizontal="center" vertical="center"/>
      <protection locked="0" hidden="1"/>
    </xf>
    <xf numFmtId="3" fontId="4" fillId="6" borderId="0" xfId="1" applyNumberFormat="1" applyFont="1" applyFill="1" applyAlignment="1" applyProtection="1">
      <alignment horizontal="center" vertical="center"/>
      <protection locked="0" hidden="1"/>
    </xf>
    <xf numFmtId="0" fontId="14" fillId="6" borderId="16" xfId="3" applyFill="1" applyBorder="1" applyAlignment="1">
      <alignment horizontal="left"/>
    </xf>
    <xf numFmtId="3" fontId="6" fillId="6" borderId="16" xfId="1" applyNumberFormat="1" applyFont="1" applyFill="1" applyBorder="1" applyProtection="1">
      <protection locked="0" hidden="1"/>
    </xf>
    <xf numFmtId="3" fontId="4" fillId="6" borderId="16" xfId="1" applyNumberFormat="1" applyFont="1" applyFill="1" applyBorder="1" applyAlignment="1" applyProtection="1">
      <alignment horizontal="center"/>
      <protection locked="0" hidden="1"/>
    </xf>
    <xf numFmtId="3" fontId="4" fillId="0" borderId="12" xfId="0" applyNumberFormat="1" applyFont="1" applyBorder="1" applyAlignment="1">
      <alignment horizontal="center"/>
    </xf>
    <xf numFmtId="14" fontId="4" fillId="0" borderId="9" xfId="0" applyNumberFormat="1" applyFont="1" applyBorder="1" applyAlignment="1">
      <alignment horizontal="center"/>
    </xf>
    <xf numFmtId="0" fontId="10" fillId="0" borderId="19" xfId="0" applyFont="1" applyBorder="1" applyAlignment="1">
      <alignment vertical="center"/>
    </xf>
    <xf numFmtId="2" fontId="4" fillId="0" borderId="2" xfId="0" applyNumberFormat="1" applyFont="1" applyBorder="1" applyAlignment="1">
      <alignment horizontal="center"/>
    </xf>
    <xf numFmtId="2" fontId="4" fillId="0" borderId="9" xfId="0" applyNumberFormat="1" applyFont="1" applyBorder="1" applyAlignment="1">
      <alignment horizontal="center"/>
    </xf>
    <xf numFmtId="3" fontId="0" fillId="0" borderId="19" xfId="0" applyNumberFormat="1" applyBorder="1" applyAlignment="1">
      <alignment horizontal="center" vertical="center"/>
    </xf>
    <xf numFmtId="3" fontId="4" fillId="0" borderId="9" xfId="0" applyNumberFormat="1" applyFont="1" applyBorder="1" applyAlignment="1">
      <alignment horizontal="center"/>
    </xf>
    <xf numFmtId="0" fontId="0" fillId="6" borderId="19" xfId="0" applyFill="1" applyBorder="1" applyAlignment="1">
      <alignment horizontal="center" vertical="center"/>
    </xf>
    <xf numFmtId="0" fontId="0" fillId="0" borderId="19" xfId="0" applyBorder="1" applyAlignment="1">
      <alignment horizontal="center" vertical="center"/>
    </xf>
    <xf numFmtId="0" fontId="0" fillId="6" borderId="19" xfId="0" applyFill="1" applyBorder="1" applyAlignment="1">
      <alignment vertical="center"/>
    </xf>
    <xf numFmtId="0" fontId="0" fillId="0" borderId="0" xfId="0" applyAlignment="1"/>
    <xf numFmtId="0" fontId="0" fillId="0" borderId="19" xfId="0" applyBorder="1" applyAlignment="1">
      <alignment horizontal="center"/>
    </xf>
    <xf numFmtId="0" fontId="0" fillId="6" borderId="16" xfId="0" applyFill="1" applyBorder="1" applyAlignment="1">
      <alignment horizontal="center"/>
    </xf>
    <xf numFmtId="0" fontId="0" fillId="0" borderId="16" xfId="0" applyBorder="1" applyAlignment="1">
      <alignment horizontal="center"/>
    </xf>
    <xf numFmtId="3" fontId="7" fillId="0" borderId="12" xfId="0" applyNumberFormat="1" applyFont="1" applyBorder="1" applyAlignment="1">
      <alignment horizontal="center"/>
    </xf>
    <xf numFmtId="3" fontId="6" fillId="0" borderId="12" xfId="0" applyNumberFormat="1" applyFont="1" applyBorder="1" applyAlignment="1">
      <alignment horizontal="center"/>
    </xf>
    <xf numFmtId="3" fontId="6" fillId="0" borderId="13" xfId="0" applyNumberFormat="1" applyFont="1" applyBorder="1" applyAlignment="1">
      <alignment horizontal="center"/>
    </xf>
    <xf numFmtId="3" fontId="6" fillId="0" borderId="4" xfId="0" applyNumberFormat="1" applyFont="1" applyBorder="1" applyAlignment="1">
      <alignment horizontal="center"/>
    </xf>
    <xf numFmtId="3" fontId="7" fillId="0" borderId="13" xfId="0" applyNumberFormat="1" applyFont="1" applyBorder="1" applyAlignment="1">
      <alignment horizontal="center"/>
    </xf>
    <xf numFmtId="3" fontId="7" fillId="0" borderId="11" xfId="0" applyNumberFormat="1" applyFont="1" applyBorder="1" applyAlignment="1">
      <alignment horizontal="center"/>
    </xf>
    <xf numFmtId="3" fontId="6" fillId="3" borderId="4" xfId="0" applyNumberFormat="1" applyFont="1" applyFill="1" applyBorder="1" applyAlignment="1">
      <alignment horizontal="center"/>
    </xf>
    <xf numFmtId="3" fontId="7" fillId="3" borderId="11" xfId="0" applyNumberFormat="1" applyFont="1" applyFill="1" applyBorder="1" applyAlignment="1">
      <alignment horizontal="center"/>
    </xf>
    <xf numFmtId="3" fontId="7" fillId="3" borderId="13" xfId="0" applyNumberFormat="1" applyFont="1" applyFill="1" applyBorder="1" applyAlignment="1">
      <alignment horizontal="center"/>
    </xf>
    <xf numFmtId="3" fontId="6" fillId="0" borderId="0" xfId="0" applyNumberFormat="1" applyFont="1" applyAlignment="1">
      <alignment horizontal="center"/>
    </xf>
    <xf numFmtId="0" fontId="0" fillId="0" borderId="19" xfId="0" applyBorder="1" applyAlignment="1">
      <alignment vertical="center"/>
    </xf>
    <xf numFmtId="0" fontId="0" fillId="0" borderId="0" xfId="0" applyAlignment="1">
      <alignment vertical="center"/>
    </xf>
    <xf numFmtId="3" fontId="2" fillId="0" borderId="13" xfId="0" applyNumberFormat="1" applyFont="1" applyBorder="1" applyAlignment="1"/>
    <xf numFmtId="0" fontId="0" fillId="0" borderId="16" xfId="0" applyBorder="1" applyAlignment="1" applyProtection="1">
      <protection locked="0" hidden="1"/>
    </xf>
    <xf numFmtId="3" fontId="6" fillId="0" borderId="11" xfId="0" applyNumberFormat="1" applyFont="1" applyBorder="1" applyAlignment="1"/>
    <xf numFmtId="3" fontId="7" fillId="0" borderId="12" xfId="0" applyNumberFormat="1" applyFont="1" applyBorder="1" applyAlignment="1"/>
    <xf numFmtId="3" fontId="6" fillId="0" borderId="12" xfId="0" applyNumberFormat="1" applyFont="1" applyBorder="1" applyAlignment="1"/>
    <xf numFmtId="2" fontId="4" fillId="0" borderId="2" xfId="0" applyNumberFormat="1" applyFont="1" applyBorder="1" applyAlignment="1"/>
    <xf numFmtId="3" fontId="6" fillId="0" borderId="13" xfId="0" applyNumberFormat="1" applyFont="1" applyBorder="1" applyAlignment="1"/>
    <xf numFmtId="0" fontId="11" fillId="0" borderId="16" xfId="0" applyFont="1" applyBorder="1" applyAlignment="1" applyProtection="1">
      <protection locked="0" hidden="1"/>
    </xf>
    <xf numFmtId="3" fontId="6" fillId="0" borderId="4" xfId="0" applyNumberFormat="1" applyFont="1" applyBorder="1" applyAlignment="1"/>
    <xf numFmtId="3" fontId="6" fillId="3" borderId="4" xfId="0" applyNumberFormat="1" applyFont="1" applyFill="1" applyBorder="1" applyAlignment="1"/>
    <xf numFmtId="0" fontId="0" fillId="7" borderId="16" xfId="0" applyFill="1" applyBorder="1" applyAlignment="1">
      <alignment horizontal="center"/>
    </xf>
    <xf numFmtId="3" fontId="4" fillId="0" borderId="19" xfId="0" applyNumberFormat="1" applyFont="1" applyBorder="1" applyAlignment="1">
      <alignment horizontal="center"/>
    </xf>
    <xf numFmtId="14" fontId="4" fillId="0" borderId="19" xfId="0" applyNumberFormat="1" applyFont="1" applyBorder="1" applyAlignment="1">
      <alignment horizontal="center"/>
    </xf>
    <xf numFmtId="3" fontId="4" fillId="0" borderId="16" xfId="0" applyNumberFormat="1" applyFont="1" applyBorder="1" applyAlignment="1">
      <alignment horizontal="center"/>
    </xf>
    <xf numFmtId="0" fontId="0" fillId="0" borderId="19" xfId="0" applyBorder="1" applyAlignment="1">
      <alignment horizontal="left" vertical="center"/>
    </xf>
    <xf numFmtId="3" fontId="6" fillId="0" borderId="10" xfId="0" applyNumberFormat="1" applyFont="1" applyBorder="1" applyAlignment="1">
      <alignment horizontal="center"/>
    </xf>
    <xf numFmtId="3" fontId="6" fillId="0" borderId="3" xfId="0" applyNumberFormat="1" applyFont="1" applyBorder="1" applyAlignment="1">
      <alignment horizontal="center"/>
    </xf>
    <xf numFmtId="0" fontId="0" fillId="11" borderId="0" xfId="0" applyFill="1"/>
    <xf numFmtId="0" fontId="17" fillId="0" borderId="29" xfId="0" applyFont="1" applyBorder="1" applyAlignment="1">
      <alignment horizontal="left" vertical="top" wrapText="1"/>
    </xf>
    <xf numFmtId="14" fontId="0" fillId="0" borderId="0" xfId="0" applyNumberFormat="1"/>
    <xf numFmtId="49" fontId="0" fillId="0" borderId="0" xfId="0" applyNumberFormat="1"/>
    <xf numFmtId="0" fontId="0" fillId="0" borderId="31" xfId="0" applyBorder="1" applyAlignment="1">
      <alignment horizontal="center"/>
    </xf>
    <xf numFmtId="49" fontId="0" fillId="7" borderId="16" xfId="0" applyNumberFormat="1" applyFill="1" applyBorder="1" applyAlignment="1">
      <alignment horizontal="center" vertical="center"/>
    </xf>
    <xf numFmtId="49" fontId="0" fillId="0" borderId="16" xfId="0" applyNumberFormat="1" applyBorder="1" applyAlignment="1">
      <alignment horizontal="center" vertical="center"/>
    </xf>
    <xf numFmtId="49" fontId="0" fillId="6" borderId="16" xfId="0" applyNumberFormat="1" applyFill="1" applyBorder="1" applyAlignment="1">
      <alignment horizontal="center" vertical="center"/>
    </xf>
    <xf numFmtId="14" fontId="0" fillId="0" borderId="16" xfId="0" applyNumberFormat="1" applyBorder="1"/>
    <xf numFmtId="49" fontId="0" fillId="0" borderId="16" xfId="0" applyNumberFormat="1" applyBorder="1"/>
    <xf numFmtId="49" fontId="0" fillId="11" borderId="16" xfId="0" applyNumberFormat="1" applyFill="1" applyBorder="1"/>
    <xf numFmtId="49" fontId="0" fillId="6" borderId="16" xfId="0" applyNumberFormat="1" applyFill="1" applyBorder="1" applyAlignment="1">
      <alignment vertical="center"/>
    </xf>
    <xf numFmtId="49" fontId="0" fillId="0" borderId="16" xfId="0" applyNumberFormat="1" applyBorder="1" applyAlignment="1">
      <alignment vertical="center"/>
    </xf>
    <xf numFmtId="49" fontId="0" fillId="6" borderId="16" xfId="0" applyNumberFormat="1" applyFill="1" applyBorder="1" applyAlignment="1">
      <alignment horizontal="center"/>
    </xf>
    <xf numFmtId="49" fontId="0" fillId="0" borderId="16" xfId="0" applyNumberFormat="1" applyBorder="1" applyAlignment="1">
      <alignment horizontal="center"/>
    </xf>
    <xf numFmtId="49" fontId="0" fillId="7" borderId="16" xfId="0" applyNumberFormat="1" applyFill="1" applyBorder="1" applyAlignment="1">
      <alignment horizontal="center"/>
    </xf>
    <xf numFmtId="49" fontId="5" fillId="3" borderId="16" xfId="0" applyNumberFormat="1" applyFont="1" applyFill="1" applyBorder="1" applyAlignment="1">
      <alignment vertical="center" wrapText="1"/>
    </xf>
    <xf numFmtId="49" fontId="5" fillId="0" borderId="16" xfId="0" applyNumberFormat="1" applyFont="1" applyBorder="1" applyAlignment="1"/>
    <xf numFmtId="49" fontId="5" fillId="3" borderId="16" xfId="0" applyNumberFormat="1" applyFont="1" applyFill="1" applyBorder="1" applyAlignment="1">
      <alignment wrapText="1"/>
    </xf>
    <xf numFmtId="49" fontId="5" fillId="3" borderId="16" xfId="0" applyNumberFormat="1" applyFont="1" applyFill="1" applyBorder="1" applyAlignment="1"/>
    <xf numFmtId="14" fontId="0" fillId="6" borderId="16" xfId="0" applyNumberFormat="1" applyFill="1" applyBorder="1" applyAlignment="1">
      <alignment horizontal="center"/>
    </xf>
    <xf numFmtId="14" fontId="0" fillId="6" borderId="16" xfId="0" applyNumberFormat="1" applyFill="1" applyBorder="1" applyAlignment="1">
      <alignment horizontal="center" vertical="center"/>
    </xf>
    <xf numFmtId="14" fontId="0" fillId="11" borderId="16" xfId="0" applyNumberFormat="1" applyFill="1" applyBorder="1"/>
    <xf numFmtId="14" fontId="0" fillId="11" borderId="0" xfId="0" applyNumberFormat="1" applyFill="1"/>
    <xf numFmtId="1" fontId="0" fillId="0" borderId="16" xfId="0" applyNumberFormat="1" applyBorder="1"/>
    <xf numFmtId="1" fontId="0" fillId="0" borderId="0" xfId="0" applyNumberFormat="1"/>
    <xf numFmtId="166" fontId="0" fillId="6" borderId="16" xfId="5" applyNumberFormat="1" applyFont="1" applyFill="1" applyBorder="1" applyAlignment="1">
      <alignment horizontal="center" vertical="center"/>
    </xf>
    <xf numFmtId="166" fontId="0" fillId="0" borderId="16" xfId="5" applyNumberFormat="1" applyFont="1" applyBorder="1"/>
    <xf numFmtId="166" fontId="0" fillId="0" borderId="0" xfId="5" applyNumberFormat="1" applyFont="1"/>
    <xf numFmtId="166" fontId="0" fillId="6" borderId="16" xfId="5" applyNumberFormat="1" applyFont="1" applyFill="1" applyBorder="1" applyAlignment="1">
      <alignment horizontal="center"/>
    </xf>
    <xf numFmtId="166" fontId="0" fillId="11" borderId="16" xfId="5" applyNumberFormat="1" applyFont="1" applyFill="1" applyBorder="1"/>
    <xf numFmtId="166" fontId="0" fillId="11" borderId="0" xfId="5" applyNumberFormat="1" applyFont="1" applyFill="1"/>
    <xf numFmtId="1" fontId="0" fillId="0" borderId="16" xfId="0" applyNumberFormat="1" applyBorder="1" applyAlignment="1">
      <alignment horizontal="center" vertical="center"/>
    </xf>
    <xf numFmtId="3" fontId="0" fillId="0" borderId="0" xfId="0" applyNumberFormat="1"/>
    <xf numFmtId="2" fontId="0" fillId="0" borderId="0" xfId="0" applyNumberFormat="1"/>
    <xf numFmtId="3" fontId="2" fillId="2" borderId="1" xfId="1" applyNumberFormat="1" applyFont="1" applyFill="1" applyBorder="1" applyAlignment="1" applyProtection="1">
      <alignment horizontal="center" wrapText="1"/>
      <protection locked="0" hidden="1"/>
    </xf>
    <xf numFmtId="0" fontId="3" fillId="0" borderId="3" xfId="1" applyFont="1" applyBorder="1" applyProtection="1">
      <protection locked="0" hidden="1"/>
    </xf>
    <xf numFmtId="3" fontId="2" fillId="2" borderId="16" xfId="1" applyNumberFormat="1" applyFont="1" applyFill="1" applyBorder="1" applyAlignment="1" applyProtection="1">
      <alignment horizontal="center" wrapText="1"/>
      <protection locked="0" hidden="1"/>
    </xf>
    <xf numFmtId="0" fontId="0" fillId="6" borderId="0" xfId="0" applyFill="1"/>
    <xf numFmtId="0" fontId="0" fillId="0" borderId="0" xfId="0" applyFont="1" applyAlignment="1"/>
    <xf numFmtId="0" fontId="6" fillId="0" borderId="0" xfId="0" applyFont="1" applyAlignment="1"/>
    <xf numFmtId="3" fontId="6" fillId="0" borderId="0" xfId="0" applyNumberFormat="1" applyFont="1" applyAlignment="1"/>
    <xf numFmtId="3" fontId="2" fillId="0" borderId="13" xfId="0" applyNumberFormat="1" applyFont="1" applyBorder="1" applyAlignment="1">
      <alignment horizontal="center"/>
    </xf>
    <xf numFmtId="0" fontId="19" fillId="0" borderId="16" xfId="0" applyFont="1" applyBorder="1" applyAlignment="1"/>
    <xf numFmtId="3" fontId="2" fillId="0" borderId="8" xfId="0" applyNumberFormat="1" applyFont="1" applyBorder="1" applyAlignment="1">
      <alignment horizontal="center"/>
    </xf>
    <xf numFmtId="0" fontId="20" fillId="0" borderId="16" xfId="7" applyNumberFormat="1" applyFont="1" applyFill="1" applyBorder="1" applyAlignment="1"/>
    <xf numFmtId="3" fontId="2" fillId="3" borderId="3" xfId="0" applyNumberFormat="1" applyFont="1" applyFill="1" applyBorder="1" applyAlignment="1">
      <alignment horizontal="center" wrapText="1"/>
    </xf>
    <xf numFmtId="3" fontId="6" fillId="3" borderId="13" xfId="0" applyNumberFormat="1" applyFont="1" applyFill="1" applyBorder="1" applyAlignment="1"/>
    <xf numFmtId="3" fontId="5" fillId="3" borderId="16" xfId="0" applyNumberFormat="1" applyFont="1" applyFill="1" applyBorder="1" applyAlignment="1">
      <alignment horizontal="center" wrapText="1"/>
    </xf>
    <xf numFmtId="3" fontId="2" fillId="3" borderId="2" xfId="0" applyNumberFormat="1" applyFont="1" applyFill="1" applyBorder="1" applyAlignment="1">
      <alignment horizontal="center" wrapText="1"/>
    </xf>
    <xf numFmtId="0" fontId="0" fillId="0" borderId="0" xfId="0" applyNumberFormat="1" applyFont="1" applyFill="1" applyBorder="1" applyAlignment="1"/>
    <xf numFmtId="3" fontId="2" fillId="3" borderId="3" xfId="0" applyNumberFormat="1" applyFont="1" applyFill="1" applyBorder="1" applyAlignment="1">
      <alignment horizontal="center"/>
    </xf>
    <xf numFmtId="3" fontId="2" fillId="2" borderId="13" xfId="0" applyNumberFormat="1" applyFont="1" applyFill="1" applyBorder="1" applyAlignment="1">
      <alignment horizontal="center" wrapText="1"/>
    </xf>
    <xf numFmtId="0" fontId="21" fillId="12" borderId="0" xfId="0" applyNumberFormat="1" applyFont="1" applyFill="1" applyBorder="1" applyAlignment="1" applyProtection="1">
      <alignment horizontal="center" vertical="center" wrapText="1"/>
    </xf>
    <xf numFmtId="0" fontId="7" fillId="13" borderId="0" xfId="8" applyFill="1" applyAlignment="1">
      <alignment horizontal="left"/>
    </xf>
    <xf numFmtId="0" fontId="11" fillId="13" borderId="15" xfId="2" applyFont="1" applyFill="1" applyBorder="1" applyAlignment="1" applyProtection="1">
      <alignment horizontal="left"/>
      <protection locked="0" hidden="1"/>
    </xf>
    <xf numFmtId="3" fontId="2" fillId="2" borderId="1" xfId="0" applyNumberFormat="1" applyFont="1" applyFill="1" applyBorder="1" applyAlignment="1">
      <alignment horizontal="center" wrapText="1"/>
    </xf>
    <xf numFmtId="167" fontId="6" fillId="0" borderId="16" xfId="6" applyNumberFormat="1" applyFont="1" applyBorder="1" applyAlignment="1">
      <alignment horizontal="center" vertical="center" wrapText="1"/>
    </xf>
    <xf numFmtId="0" fontId="0" fillId="13" borderId="0" xfId="0" applyFill="1" applyAlignment="1">
      <alignment horizontal="left"/>
    </xf>
    <xf numFmtId="0" fontId="0" fillId="0" borderId="16" xfId="0" applyBorder="1" applyAlignment="1">
      <alignment horizontal="left"/>
    </xf>
    <xf numFmtId="3" fontId="5" fillId="3" borderId="16" xfId="0" applyNumberFormat="1" applyFont="1" applyFill="1" applyBorder="1" applyAlignment="1">
      <alignment horizontal="center"/>
    </xf>
    <xf numFmtId="3" fontId="2" fillId="0" borderId="4" xfId="0" applyNumberFormat="1" applyFont="1" applyBorder="1" applyAlignment="1">
      <alignment horizontal="center"/>
    </xf>
    <xf numFmtId="0" fontId="0" fillId="16" borderId="0" xfId="0" applyFill="1"/>
    <xf numFmtId="0" fontId="0" fillId="15" borderId="0" xfId="0" applyFill="1"/>
    <xf numFmtId="0" fontId="0" fillId="4" borderId="0" xfId="0" applyFill="1"/>
    <xf numFmtId="0" fontId="0" fillId="6" borderId="19" xfId="0" applyFill="1" applyBorder="1" applyAlignment="1">
      <alignment horizontal="center"/>
    </xf>
    <xf numFmtId="0" fontId="0" fillId="7" borderId="19" xfId="0" applyFill="1" applyBorder="1" applyAlignment="1">
      <alignment horizontal="center"/>
    </xf>
    <xf numFmtId="0" fontId="17" fillId="0" borderId="29" xfId="0" applyNumberFormat="1" applyFont="1" applyFill="1" applyBorder="1" applyAlignment="1" applyProtection="1">
      <alignment horizontal="left" vertical="top" wrapText="1"/>
    </xf>
    <xf numFmtId="0" fontId="10" fillId="0" borderId="0" xfId="0" applyFont="1"/>
    <xf numFmtId="0" fontId="12" fillId="0" borderId="28" xfId="2" applyBorder="1" applyAlignment="1" applyProtection="1">
      <alignment horizontal="left"/>
      <protection locked="0" hidden="1"/>
    </xf>
    <xf numFmtId="3" fontId="6" fillId="0" borderId="12" xfId="0" applyNumberFormat="1" applyFont="1" applyBorder="1" applyAlignment="1">
      <alignment horizontal="center" wrapText="1"/>
    </xf>
    <xf numFmtId="3" fontId="5" fillId="17" borderId="6" xfId="0" applyNumberFormat="1" applyFont="1" applyFill="1" applyBorder="1" applyAlignment="1">
      <alignment vertical="center" wrapText="1"/>
    </xf>
    <xf numFmtId="0" fontId="0" fillId="0" borderId="0" xfId="0" applyAlignment="1">
      <alignment horizontal="center" vertical="center"/>
    </xf>
    <xf numFmtId="0" fontId="0" fillId="6" borderId="16" xfId="0" applyFill="1" applyBorder="1" applyAlignment="1">
      <alignment horizontal="center" vertical="center"/>
    </xf>
    <xf numFmtId="0" fontId="17" fillId="0" borderId="29" xfId="0" applyNumberFormat="1" applyFont="1" applyFill="1" applyBorder="1" applyAlignment="1" applyProtection="1">
      <alignment horizontal="center" vertical="center" wrapText="1"/>
    </xf>
    <xf numFmtId="0" fontId="0" fillId="0" borderId="0" xfId="0" applyAlignment="1">
      <alignment wrapText="1"/>
    </xf>
    <xf numFmtId="0" fontId="0" fillId="4" borderId="0" xfId="0" applyFill="1" applyAlignment="1">
      <alignment wrapText="1"/>
    </xf>
    <xf numFmtId="0" fontId="0" fillId="6" borderId="16" xfId="0" applyFill="1" applyBorder="1" applyAlignment="1">
      <alignment horizontal="center" wrapText="1"/>
    </xf>
    <xf numFmtId="0" fontId="0" fillId="11" borderId="0" xfId="0" applyFill="1" applyAlignment="1">
      <alignment wrapText="1"/>
    </xf>
    <xf numFmtId="166" fontId="2" fillId="2" borderId="13" xfId="5" applyNumberFormat="1" applyFont="1" applyFill="1" applyBorder="1" applyAlignment="1">
      <alignment horizontal="center" wrapText="1"/>
    </xf>
    <xf numFmtId="166" fontId="6" fillId="0" borderId="13" xfId="5" applyNumberFormat="1" applyFont="1" applyBorder="1" applyAlignment="1"/>
    <xf numFmtId="166" fontId="2" fillId="2" borderId="13" xfId="5" applyNumberFormat="1" applyFont="1" applyFill="1" applyBorder="1" applyAlignment="1">
      <alignment horizontal="center"/>
    </xf>
    <xf numFmtId="166" fontId="6" fillId="0" borderId="0" xfId="5" applyNumberFormat="1" applyFont="1" applyAlignment="1"/>
    <xf numFmtId="166" fontId="0" fillId="0" borderId="0" xfId="5" applyNumberFormat="1" applyFont="1" applyAlignment="1"/>
    <xf numFmtId="14" fontId="4" fillId="0" borderId="0" xfId="1" applyNumberFormat="1" applyFont="1" applyAlignment="1" applyProtection="1">
      <alignment horizontal="center" vertical="center"/>
      <protection locked="0" hidden="1"/>
    </xf>
    <xf numFmtId="14" fontId="10" fillId="0" borderId="0" xfId="1" applyNumberFormat="1" applyProtection="1">
      <protection locked="0" hidden="1"/>
    </xf>
    <xf numFmtId="0" fontId="21" fillId="12" borderId="0" xfId="0" applyNumberFormat="1" applyFont="1" applyFill="1" applyBorder="1" applyAlignment="1" applyProtection="1">
      <alignment horizontal="center" vertical="center"/>
    </xf>
    <xf numFmtId="0" fontId="0" fillId="14" borderId="16" xfId="0" applyFill="1" applyBorder="1"/>
    <xf numFmtId="0" fontId="0" fillId="20" borderId="0" xfId="0" applyFill="1"/>
    <xf numFmtId="0" fontId="0" fillId="20" borderId="0" xfId="0" applyFill="1" applyAlignment="1">
      <alignment horizontal="center" vertical="center"/>
    </xf>
    <xf numFmtId="0" fontId="0" fillId="21" borderId="0" xfId="0" applyFill="1"/>
    <xf numFmtId="3" fontId="0" fillId="0" borderId="0" xfId="0" applyNumberFormat="1" applyAlignment="1">
      <alignment wrapText="1"/>
    </xf>
    <xf numFmtId="14" fontId="14" fillId="0" borderId="0" xfId="3" applyNumberFormat="1"/>
    <xf numFmtId="0" fontId="22" fillId="0" borderId="2" xfId="0" applyFont="1" applyBorder="1" applyAlignment="1">
      <alignment horizontal="left" vertical="center"/>
    </xf>
    <xf numFmtId="14" fontId="0" fillId="0" borderId="0" xfId="0" applyNumberFormat="1" applyAlignment="1">
      <alignment wrapText="1"/>
    </xf>
    <xf numFmtId="0" fontId="11" fillId="0" borderId="28" xfId="2" applyFont="1" applyBorder="1" applyAlignment="1" applyProtection="1">
      <alignment horizontal="left"/>
      <protection locked="0" hidden="1"/>
    </xf>
    <xf numFmtId="166" fontId="2" fillId="2" borderId="14" xfId="5" applyNumberFormat="1" applyFont="1" applyFill="1" applyBorder="1" applyAlignment="1" applyProtection="1">
      <alignment horizontal="center" vertical="center" wrapText="1"/>
      <protection locked="0" hidden="1"/>
    </xf>
    <xf numFmtId="0" fontId="12" fillId="6" borderId="0" xfId="2" applyFill="1" applyAlignment="1" applyProtection="1">
      <alignment horizontal="left"/>
      <protection locked="0" hidden="1"/>
    </xf>
    <xf numFmtId="166" fontId="6" fillId="0" borderId="0" xfId="5" applyNumberFormat="1" applyFont="1" applyAlignment="1" applyProtection="1">
      <alignment horizontal="center" vertical="center"/>
      <protection locked="0" hidden="1"/>
    </xf>
    <xf numFmtId="166" fontId="10" fillId="0" borderId="0" xfId="5" applyNumberFormat="1" applyFont="1" applyAlignment="1" applyProtection="1">
      <alignment horizontal="center" vertical="center"/>
      <protection locked="0" hidden="1"/>
    </xf>
    <xf numFmtId="1" fontId="0" fillId="0" borderId="16" xfId="5" applyNumberFormat="1" applyFont="1" applyFill="1" applyBorder="1" applyAlignment="1">
      <alignment horizontal="center" vertical="center"/>
    </xf>
    <xf numFmtId="1" fontId="0" fillId="0" borderId="16" xfId="0" applyNumberFormat="1" applyFont="1" applyFill="1" applyBorder="1" applyAlignment="1">
      <alignment horizontal="center" vertical="center"/>
    </xf>
    <xf numFmtId="3" fontId="2" fillId="2" borderId="6" xfId="1" applyNumberFormat="1" applyFont="1" applyFill="1" applyBorder="1" applyAlignment="1" applyProtection="1">
      <alignment horizontal="center" wrapText="1"/>
      <protection locked="0" hidden="1"/>
    </xf>
    <xf numFmtId="0" fontId="3" fillId="0" borderId="3" xfId="1" applyFont="1" applyBorder="1" applyProtection="1">
      <protection locked="0" hidden="1"/>
    </xf>
    <xf numFmtId="0" fontId="22" fillId="0" borderId="6" xfId="0" applyFont="1" applyBorder="1" applyAlignment="1">
      <alignment horizontal="left" vertical="center"/>
    </xf>
    <xf numFmtId="0" fontId="22" fillId="0" borderId="9" xfId="0" applyFont="1" applyBorder="1" applyAlignment="1">
      <alignment horizontal="left" vertical="center"/>
    </xf>
    <xf numFmtId="0" fontId="22" fillId="0" borderId="16" xfId="0" applyFont="1" applyBorder="1" applyAlignment="1">
      <alignment horizontal="left" vertical="center"/>
    </xf>
    <xf numFmtId="0" fontId="22" fillId="0" borderId="17" xfId="0" applyFont="1" applyBorder="1" applyAlignment="1">
      <alignment horizontal="left" vertical="center"/>
    </xf>
    <xf numFmtId="0" fontId="12" fillId="22" borderId="0" xfId="2" applyFill="1" applyAlignment="1" applyProtection="1">
      <alignment horizontal="left"/>
      <protection locked="0" hidden="1"/>
    </xf>
    <xf numFmtId="1" fontId="0" fillId="0" borderId="19" xfId="5" applyNumberFormat="1" applyFont="1" applyFill="1" applyBorder="1" applyAlignment="1">
      <alignment horizontal="center" vertical="center"/>
    </xf>
    <xf numFmtId="1" fontId="0" fillId="0" borderId="34" xfId="5" applyNumberFormat="1" applyFont="1" applyFill="1" applyBorder="1" applyAlignment="1">
      <alignment horizontal="center" vertical="center"/>
    </xf>
    <xf numFmtId="0" fontId="11" fillId="22" borderId="15" xfId="2" applyFont="1" applyFill="1" applyBorder="1" applyAlignment="1" applyProtection="1">
      <alignment horizontal="left"/>
      <protection locked="0" hidden="1"/>
    </xf>
    <xf numFmtId="3" fontId="2" fillId="2" borderId="18" xfId="1" applyNumberFormat="1" applyFont="1" applyFill="1" applyBorder="1" applyAlignment="1" applyProtection="1">
      <alignment horizontal="center" wrapText="1"/>
      <protection locked="0" hidden="1"/>
    </xf>
    <xf numFmtId="1" fontId="2" fillId="2" borderId="14" xfId="5" applyNumberFormat="1" applyFont="1" applyFill="1" applyBorder="1" applyAlignment="1" applyProtection="1">
      <alignment horizontal="center" vertical="center" wrapText="1"/>
      <protection locked="0" hidden="1"/>
    </xf>
    <xf numFmtId="1" fontId="0" fillId="0" borderId="16" xfId="5" applyNumberFormat="1" applyFont="1" applyFill="1" applyBorder="1" applyAlignment="1"/>
    <xf numFmtId="1" fontId="0" fillId="0" borderId="0" xfId="5" applyNumberFormat="1" applyFont="1" applyFill="1" applyBorder="1" applyAlignment="1"/>
    <xf numFmtId="1" fontId="0" fillId="0" borderId="18" xfId="5" applyNumberFormat="1" applyFont="1" applyFill="1" applyBorder="1" applyAlignment="1"/>
    <xf numFmtId="1" fontId="6" fillId="0" borderId="0" xfId="5" applyNumberFormat="1" applyFont="1" applyAlignment="1" applyProtection="1">
      <alignment horizontal="center" vertical="center"/>
      <protection locked="0" hidden="1"/>
    </xf>
    <xf numFmtId="1" fontId="10" fillId="0" borderId="0" xfId="5" applyNumberFormat="1" applyFont="1" applyAlignment="1" applyProtection="1">
      <alignment horizontal="center" vertical="center"/>
      <protection locked="0" hidden="1"/>
    </xf>
    <xf numFmtId="0" fontId="0" fillId="0" borderId="26" xfId="0" applyBorder="1" applyAlignment="1">
      <alignment horizontal="center" vertical="center"/>
    </xf>
    <xf numFmtId="0" fontId="0" fillId="7" borderId="16" xfId="0" applyFill="1" applyBorder="1" applyAlignment="1">
      <alignment horizontal="center" vertical="center"/>
    </xf>
    <xf numFmtId="0" fontId="21" fillId="12" borderId="16" xfId="0" applyNumberFormat="1" applyFont="1" applyFill="1" applyBorder="1" applyAlignment="1" applyProtection="1">
      <alignment horizontal="center" vertical="center" wrapText="1"/>
    </xf>
    <xf numFmtId="3" fontId="2" fillId="2" borderId="0" xfId="1" applyNumberFormat="1" applyFont="1" applyFill="1" applyBorder="1" applyAlignment="1" applyProtection="1">
      <alignment horizontal="center" wrapText="1"/>
      <protection locked="0" hidden="1"/>
    </xf>
    <xf numFmtId="3" fontId="6" fillId="0" borderId="0" xfId="1" applyNumberFormat="1" applyFont="1" applyBorder="1" applyAlignment="1" applyProtection="1">
      <alignment wrapText="1"/>
      <protection locked="0" hidden="1"/>
    </xf>
    <xf numFmtId="0" fontId="6" fillId="0" borderId="0" xfId="1" applyFont="1" applyBorder="1" applyAlignment="1" applyProtection="1">
      <alignment wrapText="1"/>
      <protection locked="0" hidden="1"/>
    </xf>
    <xf numFmtId="0" fontId="10" fillId="0" borderId="0" xfId="1" applyBorder="1" applyAlignment="1" applyProtection="1">
      <alignment wrapText="1"/>
      <protection locked="0" hidden="1"/>
    </xf>
    <xf numFmtId="14" fontId="23" fillId="0" borderId="0" xfId="0" applyNumberFormat="1" applyFont="1"/>
    <xf numFmtId="14" fontId="24" fillId="0" borderId="0" xfId="0" applyNumberFormat="1" applyFont="1"/>
    <xf numFmtId="49" fontId="11" fillId="0" borderId="0" xfId="0" applyNumberFormat="1" applyFont="1"/>
    <xf numFmtId="14" fontId="0" fillId="15" borderId="0" xfId="0" applyNumberFormat="1" applyFill="1"/>
    <xf numFmtId="0" fontId="11" fillId="6" borderId="15" xfId="2" applyFont="1" applyFill="1" applyBorder="1" applyAlignment="1" applyProtection="1">
      <alignment horizontal="left"/>
      <protection locked="0" hidden="1"/>
    </xf>
    <xf numFmtId="166" fontId="0" fillId="0" borderId="0" xfId="0" applyNumberFormat="1"/>
    <xf numFmtId="14" fontId="25" fillId="0" borderId="0" xfId="0" applyNumberFormat="1" applyFont="1"/>
    <xf numFmtId="0" fontId="26" fillId="12" borderId="0" xfId="0" applyNumberFormat="1" applyFont="1" applyFill="1" applyBorder="1" applyAlignment="1" applyProtection="1">
      <alignment horizontal="center" vertical="center" wrapText="1"/>
    </xf>
    <xf numFmtId="49" fontId="21" fillId="12" borderId="0" xfId="0" applyNumberFormat="1" applyFont="1" applyFill="1" applyBorder="1" applyAlignment="1" applyProtection="1">
      <alignment horizontal="center" vertical="center" wrapText="1"/>
    </xf>
    <xf numFmtId="49" fontId="14" fillId="0" borderId="0" xfId="3" applyNumberFormat="1"/>
    <xf numFmtId="3" fontId="27" fillId="0" borderId="0" xfId="0" applyNumberFormat="1" applyFont="1"/>
    <xf numFmtId="3" fontId="28" fillId="0" borderId="0" xfId="0" applyNumberFormat="1" applyFont="1"/>
    <xf numFmtId="3" fontId="2" fillId="2" borderId="38" xfId="1" applyNumberFormat="1" applyFont="1" applyFill="1" applyBorder="1" applyAlignment="1" applyProtection="1">
      <alignment horizontal="center" wrapText="1"/>
      <protection locked="0" hidden="1"/>
    </xf>
    <xf numFmtId="3" fontId="2" fillId="2" borderId="14" xfId="1" applyNumberFormat="1" applyFont="1" applyFill="1" applyBorder="1" applyAlignment="1" applyProtection="1">
      <alignment horizontal="center" wrapText="1"/>
      <protection locked="0" hidden="1"/>
    </xf>
    <xf numFmtId="1" fontId="2" fillId="2" borderId="36" xfId="5" applyNumberFormat="1" applyFont="1" applyFill="1" applyBorder="1" applyAlignment="1" applyProtection="1">
      <alignment horizontal="center" vertical="center" wrapText="1"/>
      <protection locked="0" hidden="1"/>
    </xf>
    <xf numFmtId="0" fontId="30" fillId="0" borderId="0" xfId="0" applyFont="1"/>
    <xf numFmtId="3" fontId="5" fillId="17" borderId="16" xfId="0" applyNumberFormat="1" applyFont="1" applyFill="1" applyBorder="1" applyAlignment="1">
      <alignment horizontal="center"/>
    </xf>
    <xf numFmtId="3" fontId="5" fillId="23" borderId="6" xfId="0" applyNumberFormat="1" applyFont="1" applyFill="1" applyBorder="1" applyAlignment="1">
      <alignment vertical="center" wrapText="1"/>
    </xf>
    <xf numFmtId="0" fontId="11" fillId="0" borderId="41" xfId="0" applyFont="1" applyBorder="1" applyAlignment="1" applyProtection="1">
      <protection locked="0" hidden="1"/>
    </xf>
    <xf numFmtId="168" fontId="0" fillId="0" borderId="0" xfId="0" applyNumberFormat="1"/>
    <xf numFmtId="168" fontId="0" fillId="16" borderId="0" xfId="0" applyNumberFormat="1" applyFill="1"/>
    <xf numFmtId="168" fontId="0" fillId="6" borderId="16" xfId="0" applyNumberFormat="1" applyFill="1" applyBorder="1" applyAlignment="1">
      <alignment horizontal="center"/>
    </xf>
    <xf numFmtId="168" fontId="0" fillId="15" borderId="0" xfId="0" applyNumberFormat="1" applyFill="1"/>
    <xf numFmtId="168" fontId="24" fillId="0" borderId="0" xfId="0" applyNumberFormat="1" applyFont="1"/>
    <xf numFmtId="168" fontId="0" fillId="11" borderId="0" xfId="0" applyNumberFormat="1" applyFill="1"/>
    <xf numFmtId="168" fontId="0" fillId="21" borderId="0" xfId="0" applyNumberFormat="1" applyFill="1"/>
    <xf numFmtId="168" fontId="0" fillId="4" borderId="0" xfId="0" applyNumberFormat="1" applyFill="1"/>
    <xf numFmtId="168" fontId="0" fillId="6" borderId="0" xfId="0" applyNumberFormat="1" applyFill="1"/>
    <xf numFmtId="168" fontId="0" fillId="20" borderId="0" xfId="0" applyNumberFormat="1" applyFill="1"/>
    <xf numFmtId="168" fontId="23" fillId="0" borderId="0" xfId="0" applyNumberFormat="1" applyFont="1"/>
    <xf numFmtId="168" fontId="10" fillId="0" borderId="0" xfId="0" applyNumberFormat="1" applyFont="1"/>
    <xf numFmtId="168" fontId="0" fillId="6" borderId="19" xfId="0" applyNumberFormat="1" applyFill="1" applyBorder="1" applyAlignment="1">
      <alignment horizontal="center"/>
    </xf>
    <xf numFmtId="168" fontId="4" fillId="0" borderId="0" xfId="1" applyNumberFormat="1" applyFont="1" applyAlignment="1" applyProtection="1">
      <alignment horizontal="center" vertical="center"/>
      <protection locked="0" hidden="1"/>
    </xf>
    <xf numFmtId="0" fontId="21" fillId="12" borderId="18" xfId="0" applyNumberFormat="1" applyFont="1" applyFill="1" applyBorder="1" applyAlignment="1" applyProtection="1">
      <alignment horizontal="center" vertical="center" wrapText="1"/>
    </xf>
    <xf numFmtId="3" fontId="6" fillId="0" borderId="0" xfId="0" applyNumberFormat="1" applyFont="1" applyBorder="1" applyAlignment="1">
      <alignment horizontal="center"/>
    </xf>
    <xf numFmtId="3" fontId="6" fillId="0" borderId="0" xfId="0" applyNumberFormat="1" applyFont="1" applyBorder="1"/>
    <xf numFmtId="0" fontId="6" fillId="0" borderId="0" xfId="0" applyFont="1" applyBorder="1"/>
    <xf numFmtId="0" fontId="0" fillId="0" borderId="0" xfId="0" applyBorder="1"/>
    <xf numFmtId="0" fontId="21" fillId="12" borderId="41" xfId="0" applyNumberFormat="1" applyFont="1" applyFill="1" applyBorder="1" applyAlignment="1" applyProtection="1">
      <alignment horizontal="center" vertical="center" wrapText="1"/>
    </xf>
    <xf numFmtId="168" fontId="0" fillId="6" borderId="35" xfId="0" applyNumberFormat="1" applyFill="1" applyBorder="1" applyAlignment="1">
      <alignment horizontal="center" vertical="center"/>
    </xf>
    <xf numFmtId="168" fontId="0" fillId="0" borderId="0" xfId="0" applyNumberFormat="1" applyAlignment="1">
      <alignment wrapText="1"/>
    </xf>
    <xf numFmtId="168" fontId="6" fillId="0" borderId="0" xfId="0" applyNumberFormat="1" applyFont="1" applyAlignment="1">
      <alignment horizontal="center"/>
    </xf>
    <xf numFmtId="168" fontId="6" fillId="0" borderId="0" xfId="0" applyNumberFormat="1" applyFont="1"/>
    <xf numFmtId="3" fontId="2" fillId="22" borderId="13" xfId="1" applyNumberFormat="1" applyFont="1" applyFill="1" applyBorder="1" applyAlignment="1" applyProtection="1">
      <alignment horizontal="center"/>
      <protection locked="0" hidden="1"/>
    </xf>
    <xf numFmtId="0" fontId="22" fillId="22" borderId="37" xfId="0" applyFont="1" applyFill="1" applyBorder="1" applyAlignment="1">
      <alignment horizontal="left" vertical="center"/>
    </xf>
    <xf numFmtId="3" fontId="4" fillId="22" borderId="39" xfId="1" applyNumberFormat="1" applyFont="1" applyFill="1" applyBorder="1" applyAlignment="1" applyProtection="1">
      <alignment horizontal="center"/>
      <protection locked="0" hidden="1"/>
    </xf>
    <xf numFmtId="3" fontId="2" fillId="24" borderId="13" xfId="1" applyNumberFormat="1" applyFont="1" applyFill="1" applyBorder="1" applyAlignment="1" applyProtection="1">
      <alignment horizontal="center" wrapText="1"/>
      <protection locked="0" hidden="1"/>
    </xf>
    <xf numFmtId="3" fontId="4" fillId="24" borderId="39" xfId="1" applyNumberFormat="1" applyFont="1" applyFill="1" applyBorder="1" applyAlignment="1" applyProtection="1">
      <alignment horizontal="center"/>
      <protection locked="0" hidden="1"/>
    </xf>
    <xf numFmtId="0" fontId="22" fillId="22" borderId="9" xfId="0" applyFont="1" applyFill="1" applyBorder="1" applyAlignment="1">
      <alignment horizontal="left" vertical="center"/>
    </xf>
    <xf numFmtId="0" fontId="22" fillId="22" borderId="6" xfId="0" applyFont="1" applyFill="1" applyBorder="1" applyAlignment="1">
      <alignment horizontal="left" vertical="center"/>
    </xf>
    <xf numFmtId="3" fontId="2" fillId="24" borderId="4" xfId="1" applyNumberFormat="1" applyFont="1" applyFill="1" applyBorder="1" applyAlignment="1" applyProtection="1">
      <alignment horizontal="center"/>
      <protection locked="0" hidden="1"/>
    </xf>
    <xf numFmtId="3" fontId="2" fillId="22" borderId="39" xfId="1" applyNumberFormat="1" applyFont="1" applyFill="1" applyBorder="1" applyAlignment="1" applyProtection="1">
      <alignment horizontal="center"/>
      <protection locked="0" hidden="1"/>
    </xf>
    <xf numFmtId="3" fontId="2" fillId="24" borderId="4" xfId="1" applyNumberFormat="1" applyFont="1" applyFill="1" applyBorder="1" applyAlignment="1" applyProtection="1">
      <alignment horizontal="center" wrapText="1"/>
      <protection locked="0" hidden="1"/>
    </xf>
    <xf numFmtId="0" fontId="22" fillId="22" borderId="2" xfId="0" applyFont="1" applyFill="1" applyBorder="1" applyAlignment="1">
      <alignment horizontal="left" vertical="center"/>
    </xf>
    <xf numFmtId="3" fontId="4" fillId="22" borderId="16" xfId="1" applyNumberFormat="1" applyFont="1" applyFill="1" applyBorder="1" applyAlignment="1" applyProtection="1">
      <alignment horizontal="center"/>
      <protection locked="0" hidden="1"/>
    </xf>
    <xf numFmtId="0" fontId="3" fillId="22" borderId="3" xfId="1" applyFont="1" applyFill="1" applyBorder="1" applyProtection="1">
      <protection locked="0" hidden="1"/>
    </xf>
    <xf numFmtId="3" fontId="6" fillId="22" borderId="0" xfId="1" applyNumberFormat="1" applyFont="1" applyFill="1" applyProtection="1">
      <protection locked="0" hidden="1"/>
    </xf>
    <xf numFmtId="3" fontId="2" fillId="22" borderId="1" xfId="1" applyNumberFormat="1" applyFont="1" applyFill="1" applyBorder="1" applyAlignment="1" applyProtection="1">
      <alignment horizontal="center"/>
      <protection locked="0" hidden="1"/>
    </xf>
    <xf numFmtId="0" fontId="11" fillId="22" borderId="0" xfId="2" applyFont="1" applyFill="1" applyAlignment="1" applyProtection="1">
      <alignment horizontal="left"/>
      <protection locked="0" hidden="1"/>
    </xf>
    <xf numFmtId="3" fontId="4" fillId="22" borderId="18" xfId="1" applyNumberFormat="1" applyFont="1" applyFill="1" applyBorder="1" applyAlignment="1" applyProtection="1">
      <alignment horizontal="center"/>
      <protection locked="0" hidden="1"/>
    </xf>
    <xf numFmtId="3" fontId="2" fillId="22" borderId="16" xfId="1" applyNumberFormat="1" applyFont="1" applyFill="1" applyBorder="1" applyAlignment="1" applyProtection="1">
      <alignment horizontal="center"/>
      <protection locked="0" hidden="1"/>
    </xf>
    <xf numFmtId="3" fontId="6" fillId="22" borderId="16" xfId="1" applyNumberFormat="1" applyFont="1" applyFill="1" applyBorder="1" applyProtection="1">
      <protection locked="0" hidden="1"/>
    </xf>
    <xf numFmtId="3" fontId="5" fillId="25" borderId="6" xfId="0" applyNumberFormat="1" applyFont="1" applyFill="1" applyBorder="1" applyAlignment="1">
      <alignment vertical="center" wrapText="1"/>
    </xf>
    <xf numFmtId="3" fontId="5" fillId="3" borderId="42" xfId="0" applyNumberFormat="1" applyFont="1" applyFill="1" applyBorder="1" applyAlignment="1">
      <alignment vertical="center" wrapText="1"/>
    </xf>
    <xf numFmtId="0" fontId="0" fillId="0" borderId="42" xfId="0" applyBorder="1" applyAlignment="1" applyProtection="1">
      <alignment horizontal="center"/>
      <protection locked="0" hidden="1"/>
    </xf>
    <xf numFmtId="0" fontId="11" fillId="0" borderId="42" xfId="0" applyFont="1" applyBorder="1" applyAlignment="1" applyProtection="1">
      <alignment horizontal="center"/>
      <protection locked="0" hidden="1"/>
    </xf>
    <xf numFmtId="0" fontId="6" fillId="0" borderId="0" xfId="0" applyFont="1" applyAlignment="1">
      <alignment horizontal="center"/>
    </xf>
    <xf numFmtId="0" fontId="22" fillId="22" borderId="42" xfId="0" applyFont="1" applyFill="1" applyBorder="1" applyAlignment="1">
      <alignment horizontal="left" vertical="center"/>
    </xf>
    <xf numFmtId="3" fontId="2" fillId="2" borderId="1" xfId="1" applyNumberFormat="1" applyFont="1" applyFill="1" applyBorder="1" applyAlignment="1" applyProtection="1">
      <alignment horizontal="center" wrapText="1"/>
      <protection locked="0" hidden="1"/>
    </xf>
    <xf numFmtId="0" fontId="3" fillId="0" borderId="3" xfId="1" applyFont="1" applyBorder="1" applyProtection="1">
      <protection locked="0" hidden="1"/>
    </xf>
    <xf numFmtId="3" fontId="31" fillId="0" borderId="0" xfId="0" applyNumberFormat="1" applyFont="1"/>
    <xf numFmtId="0" fontId="0" fillId="0" borderId="0" xfId="0" applyNumberFormat="1" applyFont="1" applyFill="1" applyBorder="1" applyAlignment="1"/>
    <xf numFmtId="0" fontId="20" fillId="22" borderId="16" xfId="7" applyNumberFormat="1" applyFont="1" applyFill="1" applyBorder="1" applyAlignment="1"/>
    <xf numFmtId="0" fontId="0" fillId="0" borderId="44" xfId="0" applyBorder="1" applyAlignment="1" applyProtection="1">
      <protection locked="0" hidden="1"/>
    </xf>
    <xf numFmtId="0" fontId="11" fillId="0" borderId="44" xfId="0" applyFont="1" applyBorder="1" applyAlignment="1" applyProtection="1">
      <protection locked="0" hidden="1"/>
    </xf>
    <xf numFmtId="0" fontId="11" fillId="26" borderId="44" xfId="0" applyFont="1" applyFill="1" applyBorder="1" applyAlignment="1" applyProtection="1">
      <protection locked="0" hidden="1"/>
    </xf>
    <xf numFmtId="0" fontId="11" fillId="22" borderId="44" xfId="0" applyFont="1" applyFill="1" applyBorder="1" applyAlignment="1" applyProtection="1">
      <protection locked="0" hidden="1"/>
    </xf>
    <xf numFmtId="0" fontId="11" fillId="6" borderId="44" xfId="0" applyFont="1" applyFill="1" applyBorder="1" applyAlignment="1" applyProtection="1">
      <protection locked="0" hidden="1"/>
    </xf>
    <xf numFmtId="0" fontId="0" fillId="7" borderId="44" xfId="0" applyFill="1" applyBorder="1" applyAlignment="1" applyProtection="1">
      <protection locked="0" hidden="1"/>
    </xf>
    <xf numFmtId="0" fontId="11" fillId="7" borderId="44" xfId="0" applyFont="1" applyFill="1" applyBorder="1" applyAlignment="1" applyProtection="1">
      <protection locked="0" hidden="1"/>
    </xf>
    <xf numFmtId="0" fontId="0" fillId="6" borderId="44" xfId="0" applyFill="1" applyBorder="1" applyAlignment="1" applyProtection="1">
      <protection locked="0" hidden="1"/>
    </xf>
    <xf numFmtId="169" fontId="22" fillId="0" borderId="13" xfId="0" applyNumberFormat="1" applyFont="1" applyBorder="1" applyAlignment="1">
      <alignment horizontal="left" vertical="center"/>
    </xf>
    <xf numFmtId="0" fontId="22" fillId="27" borderId="37" xfId="0" applyFont="1" applyFill="1" applyBorder="1" applyAlignment="1">
      <alignment horizontal="left" vertical="center"/>
    </xf>
    <xf numFmtId="3" fontId="4" fillId="27" borderId="39" xfId="1" applyNumberFormat="1" applyFont="1" applyFill="1" applyBorder="1" applyAlignment="1" applyProtection="1">
      <alignment horizontal="center"/>
      <protection locked="0" hidden="1"/>
    </xf>
    <xf numFmtId="0" fontId="22" fillId="27" borderId="17" xfId="0" applyFont="1" applyFill="1" applyBorder="1" applyAlignment="1">
      <alignment horizontal="left" vertical="center"/>
    </xf>
    <xf numFmtId="0" fontId="22" fillId="27" borderId="9" xfId="0" applyFont="1" applyFill="1" applyBorder="1" applyAlignment="1">
      <alignment horizontal="left" vertical="center"/>
    </xf>
    <xf numFmtId="169" fontId="22" fillId="27" borderId="13" xfId="0" applyNumberFormat="1" applyFont="1" applyFill="1" applyBorder="1" applyAlignment="1">
      <alignment horizontal="left" vertical="center"/>
    </xf>
    <xf numFmtId="168" fontId="14" fillId="0" borderId="0" xfId="3" applyNumberFormat="1"/>
    <xf numFmtId="0" fontId="14" fillId="0" borderId="0" xfId="3" applyAlignment="1">
      <alignment horizontal="center" vertical="center"/>
    </xf>
    <xf numFmtId="168" fontId="14" fillId="0" borderId="0" xfId="3" applyNumberFormat="1" applyAlignment="1">
      <alignment horizontal="center" vertical="center"/>
    </xf>
    <xf numFmtId="0" fontId="10" fillId="0" borderId="0" xfId="0" applyFont="1" applyAlignment="1">
      <alignment wrapText="1"/>
    </xf>
    <xf numFmtId="168" fontId="31" fillId="0" borderId="0" xfId="0" applyNumberFormat="1" applyFont="1"/>
    <xf numFmtId="0" fontId="0" fillId="0" borderId="0" xfId="0" applyNumberFormat="1" applyFont="1" applyFill="1" applyBorder="1" applyAlignment="1"/>
    <xf numFmtId="169" fontId="22" fillId="22" borderId="13" xfId="0" applyNumberFormat="1" applyFont="1" applyFill="1" applyBorder="1" applyAlignment="1">
      <alignment horizontal="left" vertical="center"/>
    </xf>
    <xf numFmtId="0" fontId="12" fillId="22" borderId="16" xfId="2" applyFill="1" applyBorder="1" applyAlignment="1" applyProtection="1">
      <alignment horizontal="left"/>
      <protection locked="0" hidden="1"/>
    </xf>
    <xf numFmtId="0" fontId="32" fillId="0" borderId="0" xfId="0" applyNumberFormat="1" applyFont="1" applyFill="1" applyBorder="1" applyAlignment="1" applyProtection="1">
      <alignment horizontal="left" vertical="top" wrapText="1"/>
    </xf>
    <xf numFmtId="0" fontId="0" fillId="0" borderId="0" xfId="0" applyFill="1"/>
    <xf numFmtId="0" fontId="21" fillId="0" borderId="0" xfId="0" applyNumberFormat="1" applyFont="1" applyFill="1" applyBorder="1" applyAlignment="1" applyProtection="1">
      <alignment horizontal="center" vertical="center" wrapText="1"/>
    </xf>
    <xf numFmtId="3" fontId="0" fillId="0" borderId="0" xfId="0" applyNumberFormat="1" applyFill="1"/>
    <xf numFmtId="14" fontId="21" fillId="0" borderId="0" xfId="0" applyNumberFormat="1" applyFont="1" applyFill="1" applyBorder="1" applyAlignment="1" applyProtection="1">
      <alignment horizontal="center" vertical="center" wrapText="1"/>
    </xf>
    <xf numFmtId="0" fontId="29" fillId="12" borderId="0" xfId="0" applyNumberFormat="1" applyFont="1" applyFill="1" applyBorder="1" applyAlignment="1" applyProtection="1">
      <alignment horizontal="left" vertical="center" wrapText="1"/>
    </xf>
    <xf numFmtId="0" fontId="0" fillId="0" borderId="0" xfId="0" applyNumberFormat="1" applyFont="1" applyFill="1" applyBorder="1" applyAlignment="1"/>
    <xf numFmtId="3" fontId="0" fillId="0" borderId="0" xfId="0" applyNumberFormat="1" applyFont="1" applyFill="1" applyBorder="1" applyAlignment="1"/>
    <xf numFmtId="0" fontId="35" fillId="0" borderId="0" xfId="0" applyNumberFormat="1" applyFont="1" applyFill="1" applyBorder="1" applyAlignment="1" applyProtection="1">
      <alignment horizontal="left" vertical="top" wrapText="1"/>
    </xf>
    <xf numFmtId="0" fontId="34" fillId="0" borderId="0" xfId="0" applyFont="1" applyFill="1"/>
    <xf numFmtId="0" fontId="29" fillId="0" borderId="0" xfId="0" applyNumberFormat="1" applyFont="1" applyFill="1" applyBorder="1" applyAlignment="1" applyProtection="1">
      <alignment vertical="center"/>
    </xf>
    <xf numFmtId="0" fontId="0" fillId="0" borderId="0" xfId="0" applyFill="1" applyAlignment="1"/>
    <xf numFmtId="3" fontId="6" fillId="0" borderId="37" xfId="1" applyNumberFormat="1" applyFont="1" applyBorder="1" applyProtection="1">
      <protection locked="0" hidden="1"/>
    </xf>
    <xf numFmtId="0" fontId="0" fillId="0" borderId="0" xfId="0" applyNumberFormat="1" applyFont="1" applyFill="1" applyBorder="1" applyAlignment="1"/>
    <xf numFmtId="0" fontId="29" fillId="12" borderId="0" xfId="0" applyNumberFormat="1" applyFont="1" applyFill="1" applyBorder="1" applyAlignment="1" applyProtection="1">
      <alignment vertical="center" wrapText="1"/>
    </xf>
    <xf numFmtId="14" fontId="0" fillId="0" borderId="0" xfId="0" applyNumberFormat="1" applyFill="1"/>
    <xf numFmtId="0" fontId="0" fillId="0" borderId="0" xfId="0" applyFont="1" applyAlignment="1">
      <alignment horizontal="left"/>
    </xf>
    <xf numFmtId="0" fontId="0" fillId="0" borderId="0" xfId="0" applyNumberFormat="1" applyFont="1" applyAlignment="1"/>
    <xf numFmtId="0" fontId="0" fillId="0" borderId="0" xfId="0" pivotButton="1" applyFont="1" applyAlignment="1"/>
    <xf numFmtId="167" fontId="0" fillId="0" borderId="0" xfId="5" applyNumberFormat="1" applyFont="1"/>
    <xf numFmtId="0" fontId="0" fillId="0" borderId="0" xfId="0" applyNumberFormat="1" applyFont="1" applyFill="1" applyBorder="1" applyAlignment="1"/>
    <xf numFmtId="3" fontId="5" fillId="24" borderId="16" xfId="0" applyNumberFormat="1" applyFont="1" applyFill="1" applyBorder="1" applyAlignment="1">
      <alignment horizontal="center" wrapText="1"/>
    </xf>
    <xf numFmtId="0" fontId="20" fillId="22" borderId="44" xfId="7" applyNumberFormat="1" applyFont="1" applyFill="1" applyBorder="1" applyAlignment="1"/>
    <xf numFmtId="0" fontId="0" fillId="22" borderId="44" xfId="0" applyNumberFormat="1" applyFont="1" applyFill="1" applyBorder="1" applyAlignment="1"/>
    <xf numFmtId="0" fontId="0" fillId="0" borderId="0" xfId="0" applyFill="1" applyAlignment="1">
      <alignment wrapText="1"/>
    </xf>
    <xf numFmtId="0" fontId="36" fillId="22" borderId="0" xfId="2" applyFont="1" applyFill="1" applyAlignment="1" applyProtection="1">
      <alignment horizontal="left"/>
      <protection locked="0" hidden="1"/>
    </xf>
    <xf numFmtId="0" fontId="37" fillId="22" borderId="15" xfId="2" applyFont="1" applyFill="1" applyBorder="1" applyAlignment="1" applyProtection="1">
      <alignment horizontal="left"/>
      <protection locked="0" hidden="1"/>
    </xf>
    <xf numFmtId="0" fontId="37" fillId="22" borderId="0" xfId="2" applyFont="1" applyFill="1" applyAlignment="1" applyProtection="1">
      <alignment horizontal="left"/>
      <protection locked="0" hidden="1"/>
    </xf>
    <xf numFmtId="0" fontId="36" fillId="22" borderId="28" xfId="2" applyFont="1" applyFill="1" applyBorder="1" applyAlignment="1" applyProtection="1">
      <alignment horizontal="left"/>
      <protection locked="0" hidden="1"/>
    </xf>
    <xf numFmtId="3" fontId="39" fillId="22" borderId="39" xfId="0" applyNumberFormat="1" applyFont="1" applyFill="1" applyBorder="1" applyAlignment="1">
      <alignment horizontal="center"/>
    </xf>
    <xf numFmtId="3" fontId="40" fillId="22" borderId="40" xfId="1" applyNumberFormat="1" applyFont="1" applyFill="1" applyBorder="1" applyProtection="1">
      <protection locked="0" hidden="1"/>
    </xf>
    <xf numFmtId="3" fontId="40" fillId="22" borderId="39" xfId="1" applyNumberFormat="1" applyFont="1" applyFill="1" applyBorder="1" applyProtection="1">
      <protection locked="0" hidden="1"/>
    </xf>
    <xf numFmtId="0" fontId="37" fillId="27" borderId="37" xfId="2" applyFont="1" applyFill="1" applyBorder="1" applyAlignment="1" applyProtection="1">
      <alignment horizontal="left"/>
      <protection locked="0" hidden="1"/>
    </xf>
    <xf numFmtId="1" fontId="39" fillId="27" borderId="39" xfId="5" applyNumberFormat="1" applyFont="1" applyFill="1" applyBorder="1" applyAlignment="1">
      <alignment horizontal="center" vertical="center"/>
    </xf>
    <xf numFmtId="3" fontId="40" fillId="27" borderId="40" xfId="1" applyNumberFormat="1" applyFont="1" applyFill="1" applyBorder="1" applyProtection="1">
      <protection locked="0" hidden="1"/>
    </xf>
    <xf numFmtId="3" fontId="40" fillId="27" borderId="39" xfId="1" applyNumberFormat="1" applyFont="1" applyFill="1" applyBorder="1" applyProtection="1">
      <protection locked="0" hidden="1"/>
    </xf>
    <xf numFmtId="0" fontId="36" fillId="22" borderId="37" xfId="2" applyFont="1" applyFill="1" applyBorder="1" applyAlignment="1" applyProtection="1">
      <alignment horizontal="left"/>
      <protection locked="0" hidden="1"/>
    </xf>
    <xf numFmtId="3" fontId="39" fillId="22" borderId="39" xfId="5" applyNumberFormat="1" applyFont="1" applyFill="1" applyBorder="1" applyAlignment="1">
      <alignment horizontal="center"/>
    </xf>
    <xf numFmtId="3" fontId="41" fillId="12" borderId="42" xfId="0" applyNumberFormat="1" applyFont="1" applyFill="1" applyBorder="1" applyAlignment="1" applyProtection="1">
      <alignment horizontal="center" vertical="center" wrapText="1"/>
    </xf>
    <xf numFmtId="3" fontId="39" fillId="27" borderId="39" xfId="5" applyNumberFormat="1" applyFont="1" applyFill="1" applyBorder="1" applyAlignment="1">
      <alignment horizontal="center"/>
    </xf>
    <xf numFmtId="0" fontId="37" fillId="22" borderId="39" xfId="2" applyFont="1" applyFill="1" applyBorder="1" applyAlignment="1" applyProtection="1">
      <alignment horizontal="left"/>
      <protection locked="0" hidden="1"/>
    </xf>
    <xf numFmtId="1" fontId="39" fillId="22" borderId="39" xfId="5" applyNumberFormat="1" applyFont="1" applyFill="1" applyBorder="1" applyAlignment="1">
      <alignment horizontal="center"/>
    </xf>
    <xf numFmtId="0" fontId="36" fillId="27" borderId="37" xfId="2" applyFont="1" applyFill="1" applyBorder="1" applyAlignment="1" applyProtection="1">
      <alignment horizontal="left"/>
      <protection locked="0" hidden="1"/>
    </xf>
    <xf numFmtId="0" fontId="39" fillId="22" borderId="37" xfId="2" applyFont="1" applyFill="1" applyBorder="1" applyAlignment="1" applyProtection="1">
      <alignment horizontal="left"/>
      <protection locked="0" hidden="1"/>
    </xf>
    <xf numFmtId="3" fontId="40" fillId="22" borderId="39" xfId="0" applyNumberFormat="1" applyFont="1" applyFill="1" applyBorder="1" applyAlignment="1">
      <alignment horizontal="center"/>
    </xf>
    <xf numFmtId="0" fontId="41" fillId="22" borderId="44" xfId="0" applyNumberFormat="1" applyFont="1" applyFill="1" applyBorder="1" applyAlignment="1" applyProtection="1">
      <alignment horizontal="left" vertical="center" wrapText="1"/>
    </xf>
    <xf numFmtId="0" fontId="39" fillId="22" borderId="38" xfId="2" applyFont="1" applyFill="1" applyBorder="1" applyAlignment="1" applyProtection="1">
      <alignment horizontal="left"/>
      <protection locked="0" hidden="1"/>
    </xf>
    <xf numFmtId="3" fontId="39" fillId="27" borderId="39" xfId="0" applyNumberFormat="1" applyFont="1" applyFill="1" applyBorder="1" applyAlignment="1">
      <alignment horizontal="center"/>
    </xf>
    <xf numFmtId="3" fontId="39" fillId="22" borderId="36" xfId="0" applyNumberFormat="1" applyFont="1" applyFill="1" applyBorder="1" applyAlignment="1">
      <alignment horizontal="center"/>
    </xf>
    <xf numFmtId="3" fontId="40" fillId="22" borderId="39" xfId="1" applyNumberFormat="1" applyFont="1" applyFill="1" applyBorder="1" applyAlignment="1" applyProtection="1">
      <alignment horizontal="center"/>
      <protection locked="0" hidden="1"/>
    </xf>
    <xf numFmtId="3" fontId="40" fillId="22" borderId="16" xfId="1" applyNumberFormat="1" applyFont="1" applyFill="1" applyBorder="1" applyProtection="1">
      <protection locked="0" hidden="1"/>
    </xf>
    <xf numFmtId="3" fontId="40" fillId="0" borderId="0" xfId="1" applyNumberFormat="1" applyFont="1" applyProtection="1">
      <protection locked="0" hidden="1"/>
    </xf>
    <xf numFmtId="1" fontId="40" fillId="0" borderId="0" xfId="5" applyNumberFormat="1" applyFont="1" applyBorder="1" applyAlignment="1" applyProtection="1">
      <alignment horizontal="center" vertical="center"/>
      <protection locked="0" hidden="1"/>
    </xf>
    <xf numFmtId="0" fontId="40" fillId="0" borderId="0" xfId="1" applyFont="1" applyProtection="1">
      <protection locked="0" hidden="1"/>
    </xf>
    <xf numFmtId="1" fontId="39" fillId="0" borderId="0" xfId="5" applyNumberFormat="1" applyFont="1" applyBorder="1" applyAlignment="1" applyProtection="1">
      <alignment horizontal="center" vertical="center"/>
      <protection locked="0" hidden="1"/>
    </xf>
    <xf numFmtId="0" fontId="39" fillId="0" borderId="0" xfId="1" applyFont="1" applyProtection="1">
      <protection locked="0" hidden="1"/>
    </xf>
    <xf numFmtId="0" fontId="42" fillId="28" borderId="0" xfId="0" applyFont="1" applyFill="1" applyAlignment="1">
      <alignment horizontal="center" vertical="center" wrapText="1"/>
    </xf>
    <xf numFmtId="3" fontId="43" fillId="0" borderId="0" xfId="0" applyNumberFormat="1" applyFont="1"/>
    <xf numFmtId="0" fontId="37" fillId="6" borderId="15" xfId="2" applyFont="1" applyFill="1" applyBorder="1" applyAlignment="1" applyProtection="1">
      <alignment horizontal="left"/>
      <protection locked="0" hidden="1"/>
    </xf>
    <xf numFmtId="0" fontId="44" fillId="0" borderId="0" xfId="0" applyFont="1"/>
    <xf numFmtId="0" fontId="0" fillId="0" borderId="0" xfId="0" applyNumberFormat="1" applyFont="1" applyFill="1" applyBorder="1" applyAlignment="1"/>
    <xf numFmtId="166" fontId="6" fillId="0" borderId="3" xfId="5" applyNumberFormat="1" applyFont="1" applyBorder="1" applyAlignment="1"/>
    <xf numFmtId="166" fontId="2" fillId="2" borderId="2" xfId="5" applyNumberFormat="1" applyFont="1" applyFill="1" applyBorder="1" applyAlignment="1">
      <alignment horizontal="center"/>
    </xf>
    <xf numFmtId="0" fontId="22" fillId="6" borderId="37" xfId="0" applyFont="1" applyFill="1" applyBorder="1" applyAlignment="1">
      <alignment horizontal="left" vertical="center"/>
    </xf>
    <xf numFmtId="3" fontId="39" fillId="6" borderId="36" xfId="0" applyNumberFormat="1" applyFont="1" applyFill="1" applyBorder="1" applyAlignment="1">
      <alignment horizontal="center"/>
    </xf>
    <xf numFmtId="169" fontId="22" fillId="6" borderId="13" xfId="0" applyNumberFormat="1" applyFont="1" applyFill="1" applyBorder="1" applyAlignment="1">
      <alignment horizontal="left" vertical="center"/>
    </xf>
    <xf numFmtId="3" fontId="4" fillId="6" borderId="39" xfId="1" applyNumberFormat="1" applyFont="1" applyFill="1" applyBorder="1" applyAlignment="1" applyProtection="1">
      <alignment horizontal="center"/>
      <protection locked="0" hidden="1"/>
    </xf>
    <xf numFmtId="0" fontId="0" fillId="11" borderId="30" xfId="0" applyFill="1" applyBorder="1" applyAlignment="1">
      <alignment horizontal="center"/>
    </xf>
    <xf numFmtId="0" fontId="0" fillId="11" borderId="0" xfId="0" applyFill="1" applyAlignment="1">
      <alignment horizontal="center"/>
    </xf>
    <xf numFmtId="49" fontId="16" fillId="4" borderId="16" xfId="0" applyNumberFormat="1" applyFont="1" applyFill="1" applyBorder="1" applyAlignment="1">
      <alignment horizontal="center"/>
    </xf>
    <xf numFmtId="49" fontId="16" fillId="9" borderId="16" xfId="0" applyNumberFormat="1" applyFont="1" applyFill="1" applyBorder="1" applyAlignment="1">
      <alignment horizontal="center"/>
    </xf>
    <xf numFmtId="49" fontId="0" fillId="10" borderId="16" xfId="0" applyNumberFormat="1" applyFill="1" applyBorder="1" applyAlignment="1">
      <alignment horizontal="center"/>
    </xf>
    <xf numFmtId="49" fontId="2" fillId="2" borderId="16" xfId="0" applyNumberFormat="1" applyFont="1" applyFill="1" applyBorder="1" applyAlignment="1">
      <alignment vertical="center" wrapText="1"/>
    </xf>
    <xf numFmtId="49" fontId="3" fillId="0" borderId="16" xfId="0" applyNumberFormat="1" applyFont="1" applyBorder="1" applyAlignment="1">
      <alignment vertical="center"/>
    </xf>
    <xf numFmtId="49" fontId="2" fillId="2" borderId="16" xfId="0" applyNumberFormat="1" applyFont="1" applyFill="1" applyBorder="1" applyAlignment="1">
      <alignment horizontal="center" vertical="center"/>
    </xf>
    <xf numFmtId="49" fontId="2" fillId="2" borderId="16" xfId="0" applyNumberFormat="1" applyFont="1" applyFill="1" applyBorder="1" applyAlignment="1">
      <alignment horizontal="center" wrapText="1"/>
    </xf>
    <xf numFmtId="49" fontId="2" fillId="8" borderId="16" xfId="0" applyNumberFormat="1" applyFont="1" applyFill="1" applyBorder="1" applyAlignment="1">
      <alignment horizontal="center" wrapText="1"/>
    </xf>
    <xf numFmtId="0" fontId="10" fillId="15" borderId="30" xfId="0" applyFont="1" applyFill="1" applyBorder="1" applyAlignment="1">
      <alignment horizontal="center"/>
    </xf>
    <xf numFmtId="0" fontId="0" fillId="15" borderId="0" xfId="0" applyFill="1" applyAlignment="1">
      <alignment horizontal="center"/>
    </xf>
    <xf numFmtId="0" fontId="10" fillId="16" borderId="30" xfId="0" applyFont="1" applyFill="1" applyBorder="1" applyAlignment="1">
      <alignment horizontal="center"/>
    </xf>
    <xf numFmtId="0" fontId="0" fillId="16" borderId="0" xfId="0" applyFill="1" applyAlignment="1">
      <alignment horizontal="center"/>
    </xf>
    <xf numFmtId="0" fontId="10" fillId="20" borderId="30" xfId="0" applyFont="1" applyFill="1" applyBorder="1" applyAlignment="1">
      <alignment horizontal="center"/>
    </xf>
    <xf numFmtId="0" fontId="0" fillId="20" borderId="0" xfId="0" applyFill="1" applyAlignment="1">
      <alignment horizontal="center"/>
    </xf>
    <xf numFmtId="0" fontId="10" fillId="6" borderId="30" xfId="0" applyFont="1" applyFill="1" applyBorder="1" applyAlignment="1">
      <alignment horizontal="center"/>
    </xf>
    <xf numFmtId="0" fontId="0" fillId="6" borderId="0" xfId="0" applyFill="1" applyAlignment="1">
      <alignment horizontal="center"/>
    </xf>
    <xf numFmtId="0" fontId="0" fillId="4" borderId="30" xfId="0" applyFill="1" applyBorder="1" applyAlignment="1">
      <alignment horizontal="center"/>
    </xf>
    <xf numFmtId="0" fontId="0" fillId="4" borderId="0" xfId="0" applyFill="1" applyAlignment="1">
      <alignment horizontal="center"/>
    </xf>
    <xf numFmtId="0" fontId="10" fillId="21" borderId="30" xfId="0" applyFont="1" applyFill="1" applyBorder="1" applyAlignment="1">
      <alignment horizontal="center"/>
    </xf>
    <xf numFmtId="0" fontId="0" fillId="21" borderId="0" xfId="0" applyFill="1" applyAlignment="1">
      <alignment horizontal="center"/>
    </xf>
    <xf numFmtId="0" fontId="10" fillId="11" borderId="30" xfId="0" applyFont="1" applyFill="1" applyBorder="1" applyAlignment="1">
      <alignment horizontal="center"/>
    </xf>
    <xf numFmtId="0" fontId="0" fillId="14" borderId="28" xfId="0" applyFill="1" applyBorder="1" applyAlignment="1">
      <alignment horizontal="center"/>
    </xf>
    <xf numFmtId="0" fontId="0" fillId="14" borderId="33" xfId="0" applyFill="1" applyBorder="1" applyAlignment="1">
      <alignment horizontal="center"/>
    </xf>
    <xf numFmtId="0" fontId="0" fillId="14" borderId="31" xfId="0" applyFill="1" applyBorder="1" applyAlignment="1">
      <alignment horizontal="center"/>
    </xf>
    <xf numFmtId="3" fontId="2" fillId="2" borderId="1" xfId="0" applyNumberFormat="1" applyFont="1" applyFill="1" applyBorder="1" applyAlignment="1">
      <alignment vertical="center" wrapText="1"/>
    </xf>
    <xf numFmtId="0" fontId="3" fillId="0" borderId="5" xfId="0" applyFont="1" applyBorder="1" applyAlignment="1">
      <alignment vertical="center"/>
    </xf>
    <xf numFmtId="0" fontId="3" fillId="0" borderId="12" xfId="0" applyFont="1" applyBorder="1" applyAlignment="1">
      <alignment vertical="center"/>
    </xf>
    <xf numFmtId="0" fontId="3" fillId="0" borderId="17" xfId="0" applyFont="1" applyBorder="1" applyAlignment="1">
      <alignment vertical="center"/>
    </xf>
    <xf numFmtId="0" fontId="16" fillId="9" borderId="28" xfId="0" applyFont="1" applyFill="1" applyBorder="1" applyAlignment="1">
      <alignment horizontal="center"/>
    </xf>
    <xf numFmtId="0" fontId="16" fillId="9" borderId="33" xfId="0" applyFont="1" applyFill="1" applyBorder="1" applyAlignment="1">
      <alignment horizontal="center"/>
    </xf>
    <xf numFmtId="0" fontId="16" fillId="9" borderId="31" xfId="0" applyFont="1" applyFill="1" applyBorder="1" applyAlignment="1">
      <alignment horizontal="center"/>
    </xf>
    <xf numFmtId="0" fontId="16" fillId="19" borderId="16" xfId="0" applyFont="1" applyFill="1" applyBorder="1" applyAlignment="1">
      <alignment horizontal="center"/>
    </xf>
    <xf numFmtId="3" fontId="2" fillId="18" borderId="16" xfId="0" applyNumberFormat="1" applyFont="1" applyFill="1" applyBorder="1" applyAlignment="1">
      <alignment horizontal="center" wrapText="1"/>
    </xf>
    <xf numFmtId="165" fontId="2" fillId="2" borderId="24" xfId="0" applyNumberFormat="1" applyFont="1" applyFill="1" applyBorder="1" applyAlignment="1">
      <alignment horizontal="center" vertical="center"/>
    </xf>
    <xf numFmtId="165" fontId="2" fillId="2" borderId="25" xfId="0" applyNumberFormat="1" applyFont="1" applyFill="1" applyBorder="1" applyAlignment="1">
      <alignment horizontal="center" vertical="center"/>
    </xf>
    <xf numFmtId="3" fontId="2" fillId="8" borderId="28" xfId="0" applyNumberFormat="1" applyFont="1" applyFill="1" applyBorder="1" applyAlignment="1">
      <alignment horizontal="center" wrapText="1"/>
    </xf>
    <xf numFmtId="3" fontId="2" fillId="8" borderId="33" xfId="0" applyNumberFormat="1" applyFont="1" applyFill="1" applyBorder="1" applyAlignment="1">
      <alignment horizontal="center" wrapText="1"/>
    </xf>
    <xf numFmtId="3" fontId="2" fillId="8" borderId="31" xfId="0" applyNumberFormat="1" applyFont="1" applyFill="1" applyBorder="1" applyAlignment="1">
      <alignment horizontal="center" wrapText="1"/>
    </xf>
    <xf numFmtId="0" fontId="11" fillId="14" borderId="16" xfId="0" applyFont="1" applyFill="1" applyBorder="1" applyAlignment="1">
      <alignment horizontal="center"/>
    </xf>
    <xf numFmtId="3" fontId="2" fillId="2" borderId="43" xfId="0" applyNumberFormat="1" applyFont="1" applyFill="1" applyBorder="1" applyAlignment="1">
      <alignment horizontal="center" vertical="center" wrapText="1"/>
    </xf>
    <xf numFmtId="3" fontId="2" fillId="2" borderId="34" xfId="0" applyNumberFormat="1" applyFont="1" applyFill="1" applyBorder="1" applyAlignment="1">
      <alignment horizontal="center" vertical="center" wrapText="1"/>
    </xf>
    <xf numFmtId="3" fontId="2" fillId="2" borderId="19" xfId="0" applyNumberFormat="1" applyFont="1" applyFill="1" applyBorder="1" applyAlignment="1">
      <alignment horizontal="center" vertical="center" wrapText="1"/>
    </xf>
    <xf numFmtId="3" fontId="2" fillId="2" borderId="1" xfId="1" applyNumberFormat="1" applyFont="1" applyFill="1" applyBorder="1" applyAlignment="1" applyProtection="1">
      <alignment horizontal="center" wrapText="1"/>
      <protection locked="0" hidden="1"/>
    </xf>
    <xf numFmtId="0" fontId="3" fillId="0" borderId="5" xfId="1" applyFont="1" applyBorder="1" applyProtection="1">
      <protection locked="0" hidden="1"/>
    </xf>
    <xf numFmtId="0" fontId="3" fillId="0" borderId="12" xfId="1" applyFont="1" applyBorder="1" applyProtection="1">
      <protection locked="0" hidden="1"/>
    </xf>
    <xf numFmtId="3" fontId="2" fillId="2" borderId="6" xfId="1" applyNumberFormat="1" applyFont="1" applyFill="1" applyBorder="1" applyAlignment="1" applyProtection="1">
      <alignment horizontal="center" wrapText="1"/>
      <protection locked="0" hidden="1"/>
    </xf>
    <xf numFmtId="0" fontId="38" fillId="0" borderId="17" xfId="1" applyFont="1" applyBorder="1" applyProtection="1">
      <protection locked="0" hidden="1"/>
    </xf>
    <xf numFmtId="0" fontId="38" fillId="0" borderId="9" xfId="1" applyFont="1" applyBorder="1" applyProtection="1">
      <protection locked="0" hidden="1"/>
    </xf>
    <xf numFmtId="3" fontId="2" fillId="24" borderId="1" xfId="1" applyNumberFormat="1" applyFont="1" applyFill="1" applyBorder="1" applyAlignment="1" applyProtection="1">
      <alignment horizontal="center" wrapText="1"/>
      <protection locked="0" hidden="1"/>
    </xf>
    <xf numFmtId="0" fontId="3" fillId="22" borderId="12" xfId="1" applyFont="1" applyFill="1" applyBorder="1" applyProtection="1">
      <protection locked="0" hidden="1"/>
    </xf>
    <xf numFmtId="3" fontId="2" fillId="24" borderId="8" xfId="1" applyNumberFormat="1" applyFont="1" applyFill="1" applyBorder="1" applyAlignment="1" applyProtection="1">
      <alignment horizontal="center" wrapText="1"/>
      <protection locked="0" hidden="1"/>
    </xf>
    <xf numFmtId="0" fontId="3" fillId="22" borderId="14" xfId="1" applyFont="1" applyFill="1" applyBorder="1" applyProtection="1">
      <protection locked="0" hidden="1"/>
    </xf>
    <xf numFmtId="0" fontId="3" fillId="22" borderId="11" xfId="1" applyFont="1" applyFill="1" applyBorder="1" applyProtection="1">
      <protection locked="0" hidden="1"/>
    </xf>
    <xf numFmtId="0" fontId="3" fillId="22" borderId="5" xfId="1" applyFont="1" applyFill="1" applyBorder="1" applyProtection="1">
      <protection locked="0" hidden="1"/>
    </xf>
    <xf numFmtId="3" fontId="2" fillId="2" borderId="16" xfId="1" applyNumberFormat="1" applyFont="1" applyFill="1" applyBorder="1" applyAlignment="1" applyProtection="1">
      <alignment horizontal="center" wrapText="1"/>
      <protection locked="0" hidden="1"/>
    </xf>
    <xf numFmtId="165" fontId="2" fillId="2" borderId="28" xfId="1" applyNumberFormat="1" applyFont="1" applyFill="1" applyBorder="1" applyAlignment="1" applyProtection="1">
      <alignment horizontal="center"/>
      <protection locked="0" hidden="1"/>
    </xf>
    <xf numFmtId="165" fontId="2" fillId="2" borderId="33" xfId="1" applyNumberFormat="1" applyFont="1" applyFill="1" applyBorder="1" applyAlignment="1" applyProtection="1">
      <alignment horizontal="center"/>
      <protection locked="0" hidden="1"/>
    </xf>
    <xf numFmtId="165" fontId="2" fillId="2" borderId="31" xfId="1" applyNumberFormat="1" applyFont="1" applyFill="1" applyBorder="1" applyAlignment="1" applyProtection="1">
      <alignment horizontal="center"/>
      <protection locked="0" hidden="1"/>
    </xf>
    <xf numFmtId="3" fontId="2" fillId="24" borderId="12" xfId="1" applyNumberFormat="1" applyFont="1" applyFill="1" applyBorder="1" applyAlignment="1" applyProtection="1">
      <alignment horizontal="center" wrapText="1"/>
      <protection locked="0" hidden="1"/>
    </xf>
    <xf numFmtId="3" fontId="2" fillId="24" borderId="5" xfId="1" applyNumberFormat="1" applyFont="1" applyFill="1" applyBorder="1" applyAlignment="1" applyProtection="1">
      <alignment horizontal="center" wrapText="1"/>
      <protection locked="0" hidden="1"/>
    </xf>
    <xf numFmtId="3" fontId="2" fillId="3" borderId="8" xfId="1" applyNumberFormat="1" applyFont="1" applyFill="1" applyBorder="1" applyAlignment="1" applyProtection="1">
      <alignment horizontal="center" wrapText="1"/>
      <protection locked="0" hidden="1"/>
    </xf>
    <xf numFmtId="0" fontId="3" fillId="0" borderId="14" xfId="1" applyFont="1" applyBorder="1" applyProtection="1">
      <protection locked="0" hidden="1"/>
    </xf>
    <xf numFmtId="0" fontId="3" fillId="0" borderId="11" xfId="1" applyFont="1" applyBorder="1" applyProtection="1">
      <protection locked="0" hidden="1"/>
    </xf>
    <xf numFmtId="3" fontId="2" fillId="3" borderId="1" xfId="1" applyNumberFormat="1" applyFont="1" applyFill="1" applyBorder="1" applyAlignment="1" applyProtection="1">
      <alignment horizontal="center" wrapText="1"/>
      <protection locked="0" hidden="1"/>
    </xf>
    <xf numFmtId="3" fontId="2" fillId="3" borderId="12" xfId="1" applyNumberFormat="1" applyFont="1" applyFill="1" applyBorder="1" applyAlignment="1" applyProtection="1">
      <alignment horizontal="center" wrapText="1"/>
      <protection locked="0" hidden="1"/>
    </xf>
    <xf numFmtId="3" fontId="2" fillId="3" borderId="5" xfId="1" applyNumberFormat="1" applyFont="1" applyFill="1" applyBorder="1" applyAlignment="1" applyProtection="1">
      <alignment horizontal="center" wrapText="1"/>
      <protection locked="0" hidden="1"/>
    </xf>
    <xf numFmtId="165" fontId="2" fillId="2" borderId="2" xfId="1" applyNumberFormat="1" applyFont="1" applyFill="1" applyBorder="1" applyAlignment="1" applyProtection="1">
      <alignment horizontal="center"/>
      <protection locked="0" hidden="1"/>
    </xf>
    <xf numFmtId="0" fontId="3" fillId="0" borderId="3" xfId="1" applyFont="1" applyBorder="1" applyProtection="1">
      <protection locked="0" hidden="1"/>
    </xf>
    <xf numFmtId="0" fontId="3" fillId="0" borderId="7" xfId="1" applyFont="1" applyBorder="1" applyProtection="1">
      <protection locked="0" hidden="1"/>
    </xf>
    <xf numFmtId="0" fontId="3" fillId="0" borderId="8" xfId="1" applyFont="1" applyBorder="1" applyProtection="1">
      <protection locked="0" hidden="1"/>
    </xf>
    <xf numFmtId="0" fontId="3" fillId="0" borderId="9" xfId="1" applyFont="1" applyBorder="1" applyProtection="1">
      <protection locked="0" hidden="1"/>
    </xf>
    <xf numFmtId="0" fontId="3" fillId="0" borderId="10" xfId="1" applyFont="1" applyBorder="1" applyProtection="1">
      <protection locked="0" hidden="1"/>
    </xf>
    <xf numFmtId="14" fontId="33" fillId="4" borderId="2" xfId="0" applyNumberFormat="1" applyFont="1" applyFill="1" applyBorder="1" applyAlignment="1">
      <alignment horizontal="center" vertical="center"/>
    </xf>
    <xf numFmtId="0" fontId="33" fillId="4" borderId="3" xfId="0" applyFont="1" applyFill="1" applyBorder="1" applyAlignment="1">
      <alignment horizontal="center" vertical="center"/>
    </xf>
    <xf numFmtId="3" fontId="2" fillId="2" borderId="6" xfId="0" applyNumberFormat="1" applyFont="1" applyFill="1" applyBorder="1" applyAlignment="1">
      <alignment horizontal="center" wrapText="1"/>
    </xf>
    <xf numFmtId="0" fontId="3" fillId="0" borderId="7" xfId="0" applyFont="1" applyBorder="1"/>
    <xf numFmtId="0" fontId="3" fillId="0" borderId="9" xfId="0" applyFont="1" applyBorder="1"/>
    <xf numFmtId="0" fontId="3" fillId="0" borderId="10" xfId="0" applyFont="1" applyBorder="1"/>
    <xf numFmtId="3" fontId="2" fillId="2" borderId="2" xfId="0" applyNumberFormat="1" applyFont="1" applyFill="1" applyBorder="1" applyAlignment="1">
      <alignment horizontal="center"/>
    </xf>
    <xf numFmtId="0" fontId="3" fillId="0" borderId="3" xfId="0" applyFont="1" applyBorder="1"/>
    <xf numFmtId="0" fontId="3" fillId="0" borderId="11" xfId="0" applyFont="1" applyBorder="1"/>
    <xf numFmtId="3" fontId="2" fillId="2" borderId="1" xfId="0" applyNumberFormat="1" applyFont="1" applyFill="1" applyBorder="1" applyAlignment="1">
      <alignment horizontal="center" wrapText="1"/>
    </xf>
    <xf numFmtId="0" fontId="3" fillId="0" borderId="5" xfId="0" applyFont="1" applyBorder="1"/>
    <xf numFmtId="0" fontId="3" fillId="0" borderId="12" xfId="0" applyFont="1" applyBorder="1"/>
    <xf numFmtId="3" fontId="2" fillId="3" borderId="7" xfId="0" applyNumberFormat="1" applyFont="1" applyFill="1" applyBorder="1" applyAlignment="1">
      <alignment horizontal="center" wrapText="1"/>
    </xf>
    <xf numFmtId="3" fontId="2" fillId="3" borderId="6" xfId="0" applyNumberFormat="1" applyFont="1" applyFill="1" applyBorder="1" applyAlignment="1">
      <alignment horizontal="center" wrapText="1"/>
    </xf>
    <xf numFmtId="0" fontId="3" fillId="0" borderId="17" xfId="0" applyFont="1" applyBorder="1"/>
    <xf numFmtId="3" fontId="2" fillId="3" borderId="17" xfId="0" applyNumberFormat="1" applyFont="1" applyFill="1" applyBorder="1" applyAlignment="1">
      <alignment horizontal="center" wrapText="1"/>
    </xf>
    <xf numFmtId="0" fontId="3" fillId="0" borderId="0" xfId="0" applyFont="1" applyBorder="1"/>
    <xf numFmtId="3" fontId="2" fillId="0" borderId="1" xfId="0" applyNumberFormat="1" applyFont="1" applyBorder="1" applyAlignment="1">
      <alignment horizontal="center"/>
    </xf>
    <xf numFmtId="165" fontId="2" fillId="2" borderId="6" xfId="1" applyNumberFormat="1" applyFont="1" applyFill="1" applyBorder="1" applyAlignment="1" applyProtection="1">
      <alignment horizontal="center"/>
      <protection locked="0" hidden="1"/>
    </xf>
    <xf numFmtId="3" fontId="2" fillId="2" borderId="20" xfId="1" applyNumberFormat="1" applyFont="1" applyFill="1" applyBorder="1" applyAlignment="1" applyProtection="1">
      <alignment horizontal="center" vertical="center" wrapText="1"/>
      <protection locked="0" hidden="1"/>
    </xf>
    <xf numFmtId="3" fontId="2" fillId="2" borderId="21" xfId="1" applyNumberFormat="1" applyFont="1" applyFill="1" applyBorder="1" applyAlignment="1" applyProtection="1">
      <alignment horizontal="center" vertical="center" wrapText="1"/>
      <protection locked="0" hidden="1"/>
    </xf>
    <xf numFmtId="3" fontId="2" fillId="2" borderId="22" xfId="1" applyNumberFormat="1" applyFont="1" applyFill="1" applyBorder="1" applyAlignment="1" applyProtection="1">
      <alignment horizontal="center" vertical="center" wrapText="1"/>
      <protection locked="0" hidden="1"/>
    </xf>
    <xf numFmtId="3" fontId="2" fillId="2" borderId="24" xfId="1" applyNumberFormat="1" applyFont="1" applyFill="1" applyBorder="1" applyAlignment="1" applyProtection="1">
      <alignment horizontal="center" vertical="center" wrapText="1"/>
      <protection locked="0" hidden="1"/>
    </xf>
    <xf numFmtId="3" fontId="2" fillId="2" borderId="25" xfId="1" applyNumberFormat="1" applyFont="1" applyFill="1" applyBorder="1" applyAlignment="1" applyProtection="1">
      <alignment horizontal="center" vertical="center" wrapText="1"/>
      <protection locked="0" hidden="1"/>
    </xf>
    <xf numFmtId="3" fontId="2" fillId="2" borderId="26" xfId="1" applyNumberFormat="1" applyFont="1" applyFill="1" applyBorder="1" applyAlignment="1" applyProtection="1">
      <alignment horizontal="center" vertical="center" wrapText="1"/>
      <protection locked="0" hidden="1"/>
    </xf>
    <xf numFmtId="0" fontId="15" fillId="4" borderId="23" xfId="1" applyFont="1" applyFill="1" applyBorder="1" applyAlignment="1" applyProtection="1">
      <alignment horizontal="center" vertical="center"/>
      <protection locked="0" hidden="1"/>
    </xf>
    <xf numFmtId="0" fontId="15" fillId="4" borderId="8" xfId="1" applyFont="1" applyFill="1" applyBorder="1" applyAlignment="1" applyProtection="1">
      <alignment horizontal="center" vertical="center"/>
      <protection locked="0" hidden="1"/>
    </xf>
    <xf numFmtId="0" fontId="15" fillId="4" borderId="27" xfId="1" applyFont="1" applyFill="1" applyBorder="1" applyAlignment="1" applyProtection="1">
      <alignment horizontal="center" vertical="center"/>
      <protection locked="0" hidden="1"/>
    </xf>
    <xf numFmtId="0" fontId="15" fillId="4" borderId="11" xfId="1" applyFont="1" applyFill="1" applyBorder="1" applyAlignment="1" applyProtection="1">
      <alignment horizontal="center" vertical="center"/>
      <protection locked="0" hidden="1"/>
    </xf>
    <xf numFmtId="3" fontId="2" fillId="3" borderId="7" xfId="1" applyNumberFormat="1" applyFont="1" applyFill="1" applyBorder="1" applyAlignment="1" applyProtection="1">
      <alignment horizontal="center" wrapText="1"/>
      <protection locked="0" hidden="1"/>
    </xf>
    <xf numFmtId="0" fontId="3" fillId="0" borderId="0" xfId="1" applyFont="1" applyProtection="1">
      <protection locked="0" hidden="1"/>
    </xf>
    <xf numFmtId="3" fontId="2" fillId="3" borderId="6" xfId="1" applyNumberFormat="1" applyFont="1" applyFill="1" applyBorder="1" applyAlignment="1" applyProtection="1">
      <alignment horizontal="center" wrapText="1"/>
      <protection locked="0" hidden="1"/>
    </xf>
    <xf numFmtId="0" fontId="3" fillId="0" borderId="17" xfId="1" applyFont="1" applyBorder="1" applyProtection="1">
      <protection locked="0" hidden="1"/>
    </xf>
    <xf numFmtId="3" fontId="2" fillId="3" borderId="17" xfId="1" applyNumberFormat="1" applyFont="1" applyFill="1" applyBorder="1" applyAlignment="1" applyProtection="1">
      <alignment horizontal="center" wrapText="1"/>
      <protection locked="0" hidden="1"/>
    </xf>
    <xf numFmtId="3" fontId="2" fillId="3" borderId="9" xfId="1" applyNumberFormat="1" applyFont="1" applyFill="1" applyBorder="1" applyAlignment="1" applyProtection="1">
      <alignment horizontal="center" wrapText="1"/>
      <protection locked="0" hidden="1"/>
    </xf>
    <xf numFmtId="0" fontId="0" fillId="4" borderId="17" xfId="0"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29" fillId="12" borderId="0" xfId="0" applyNumberFormat="1" applyFont="1" applyFill="1" applyBorder="1" applyAlignment="1" applyProtection="1">
      <alignment horizontal="left" vertical="center" wrapText="1"/>
    </xf>
    <xf numFmtId="0" fontId="0" fillId="0" borderId="0" xfId="0" applyNumberFormat="1" applyFont="1" applyFill="1" applyBorder="1" applyAlignment="1"/>
    <xf numFmtId="0" fontId="3" fillId="4" borderId="6" xfId="0" applyFont="1" applyFill="1" applyBorder="1" applyAlignment="1">
      <alignment horizontal="center"/>
    </xf>
    <xf numFmtId="0" fontId="3" fillId="4" borderId="7" xfId="0" applyFont="1" applyFill="1" applyBorder="1" applyAlignment="1">
      <alignment horizontal="center"/>
    </xf>
    <xf numFmtId="0" fontId="3" fillId="4" borderId="17" xfId="0" applyFont="1" applyFill="1" applyBorder="1" applyAlignment="1">
      <alignment horizontal="center"/>
    </xf>
    <xf numFmtId="0" fontId="3" fillId="4" borderId="0" xfId="0" applyFont="1" applyFill="1" applyBorder="1" applyAlignment="1">
      <alignment horizontal="center"/>
    </xf>
    <xf numFmtId="0" fontId="3" fillId="4" borderId="9" xfId="0" applyFont="1" applyFill="1" applyBorder="1" applyAlignment="1">
      <alignment horizontal="center"/>
    </xf>
    <xf numFmtId="0" fontId="3" fillId="4" borderId="10" xfId="0" applyFont="1" applyFill="1" applyBorder="1" applyAlignment="1">
      <alignment horizontal="center"/>
    </xf>
    <xf numFmtId="3" fontId="2" fillId="2" borderId="5" xfId="0" applyNumberFormat="1" applyFont="1" applyFill="1" applyBorder="1" applyAlignment="1">
      <alignment horizontal="center" wrapText="1"/>
    </xf>
    <xf numFmtId="3" fontId="2" fillId="2" borderId="32" xfId="0" applyNumberFormat="1" applyFont="1" applyFill="1" applyBorder="1" applyAlignment="1">
      <alignment horizontal="center" wrapText="1"/>
    </xf>
    <xf numFmtId="3" fontId="45" fillId="0" borderId="0" xfId="0" applyNumberFormat="1" applyFont="1"/>
  </cellXfs>
  <cellStyles count="10">
    <cellStyle name="Comma" xfId="5" builtinId="3"/>
    <cellStyle name="Comma 2" xfId="4"/>
    <cellStyle name="Comma 3" xfId="6"/>
    <cellStyle name="Normal" xfId="0" builtinId="0"/>
    <cellStyle name="Normal 2" xfId="1"/>
    <cellStyle name="Normal 2 2" xfId="7"/>
    <cellStyle name="Normal 3" xfId="2"/>
    <cellStyle name="Normal 4" xfId="3"/>
    <cellStyle name="Normal 5" xfId="8"/>
    <cellStyle name="Normal 6" xfId="9"/>
  </cellStyles>
  <dxfs count="37">
    <dxf>
      <fill>
        <patternFill>
          <bgColor rgb="FFFFFF00"/>
        </patternFill>
      </fill>
    </dxf>
    <dxf>
      <fill>
        <patternFill>
          <bgColor rgb="FFFF0000"/>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59996337778862885"/>
        </patternFill>
      </fill>
    </dxf>
    <dxf>
      <fill>
        <patternFill>
          <bgColor rgb="FFFF0000"/>
        </patternFill>
      </fill>
    </dxf>
    <dxf>
      <fill>
        <patternFill>
          <bgColor theme="9" tint="0.59996337778862885"/>
        </patternFill>
      </fill>
    </dxf>
    <dxf>
      <fill>
        <patternFill>
          <bgColor rgb="FFFF0000"/>
        </patternFill>
      </fill>
    </dxf>
    <dxf>
      <fill>
        <patternFill>
          <bgColor theme="9" tint="0.59996337778862885"/>
        </patternFill>
      </fill>
    </dxf>
    <dxf>
      <fill>
        <patternFill>
          <bgColor rgb="FFFF0000"/>
        </patternFill>
      </fill>
    </dxf>
    <dxf>
      <fill>
        <patternFill>
          <bgColor rgb="FFFF0000"/>
        </patternFill>
      </fill>
    </dxf>
    <dxf>
      <fill>
        <patternFill>
          <bgColor theme="7" tint="0.59996337778862885"/>
        </patternFill>
      </fill>
    </dxf>
    <dxf>
      <fill>
        <patternFill>
          <bgColor rgb="FFFFFF00"/>
        </patternFill>
      </fill>
    </dxf>
    <dxf>
      <fill>
        <patternFill>
          <bgColor rgb="FFFF0000"/>
        </patternFill>
      </fill>
    </dxf>
    <dxf>
      <font>
        <color rgb="FF9C0006"/>
      </font>
      <fill>
        <patternFill>
          <bgColor rgb="FFFFC7CE"/>
        </patternFill>
      </fill>
    </dxf>
    <dxf>
      <fill>
        <patternFill>
          <bgColor rgb="FFFF0000"/>
        </patternFill>
      </fill>
    </dxf>
    <dxf>
      <fill>
        <patternFill>
          <bgColor rgb="FF92D050"/>
        </patternFill>
      </fill>
    </dxf>
    <dxf>
      <fill>
        <patternFill>
          <bgColor theme="7" tint="0.59996337778862885"/>
        </patternFill>
      </fill>
    </dxf>
    <dxf>
      <fill>
        <patternFill>
          <bgColor theme="9" tint="0.59996337778862885"/>
        </patternFill>
      </fill>
    </dxf>
    <dxf>
      <font>
        <color rgb="FF9C0006"/>
      </font>
      <fill>
        <patternFill>
          <bgColor rgb="FFFFC7CE"/>
        </patternFill>
      </fill>
    </dxf>
    <dxf>
      <fill>
        <patternFill>
          <bgColor rgb="FFFF0000"/>
        </patternFill>
      </fill>
    </dxf>
    <dxf>
      <numFmt numFmtId="167" formatCode="_-* #,##0\ _₫_-;\-* #,##0\ _₫_-;_-* &quot;-&quot;??\ _₫_-;_-@_-"/>
    </dxf>
    <dxf>
      <numFmt numFmtId="167" formatCode="_-* #,##0\ _₫_-;\-* #,##0\ _₫_-;_-* &quot;-&quot;??\ _₫_-;_-@_-"/>
    </dxf>
    <dxf>
      <font>
        <color rgb="FF9C0006"/>
      </font>
      <fill>
        <patternFill>
          <bgColor rgb="FFFFC7CE"/>
        </patternFill>
      </fill>
    </dxf>
    <dxf>
      <fill>
        <patternFill>
          <bgColor theme="9" tint="0.59996337778862885"/>
        </patternFill>
      </fill>
    </dxf>
    <dxf>
      <fill>
        <patternFill>
          <bgColor rgb="FFFF0000"/>
        </patternFill>
      </fill>
    </dxf>
    <dxf>
      <fill>
        <patternFill>
          <bgColor theme="9" tint="0.59996337778862885"/>
        </patternFill>
      </fill>
    </dxf>
    <dxf>
      <fill>
        <patternFill>
          <bgColor rgb="FFFF0000"/>
        </patternFill>
      </fill>
    </dxf>
    <dxf>
      <fill>
        <patternFill>
          <bgColor theme="9" tint="0.59996337778862885"/>
        </patternFill>
      </fill>
    </dxf>
    <dxf>
      <fill>
        <patternFill>
          <bgColor rgb="FFFF0000"/>
        </patternFill>
      </fill>
    </dxf>
    <dxf>
      <fill>
        <patternFill>
          <bgColor rgb="FFFFFF00"/>
        </patternFill>
      </fill>
    </dxf>
    <dxf>
      <fill>
        <patternFill>
          <bgColor rgb="FFFF0000"/>
        </patternFill>
      </fill>
    </dxf>
  </dxfs>
  <tableStyles count="0" defaultTableStyle="TableStyleMedium2" defaultPivotStyle="PivotStyleLight16"/>
  <colors>
    <mruColors>
      <color rgb="FFEF932D"/>
      <color rgb="FF0066FF"/>
      <color rgb="FF00FFFF"/>
      <color rgb="FF01B724"/>
      <color rgb="FFFF3399"/>
      <color rgb="FF00FE7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7.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Y&#7871;nVyLife/CPMCL/M&#7850;U%20B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
      <sheetName val="BE_DUONG"/>
      <sheetName val="BE_CA"/>
    </sheetNames>
    <sheetDataSet>
      <sheetData sheetId="0" refreshError="1"/>
      <sheetData sheetId="1" refreshError="1">
        <row r="5">
          <cell r="D5">
            <v>2229000</v>
          </cell>
          <cell r="E5">
            <v>1771000</v>
          </cell>
          <cell r="G5">
            <v>0</v>
          </cell>
          <cell r="H5">
            <v>458000</v>
          </cell>
          <cell r="I5">
            <v>442750</v>
          </cell>
        </row>
        <row r="8">
          <cell r="D8">
            <v>225000</v>
          </cell>
          <cell r="E8">
            <v>185000</v>
          </cell>
          <cell r="G8">
            <v>0</v>
          </cell>
          <cell r="H8">
            <v>40000</v>
          </cell>
          <cell r="I8">
            <v>46250</v>
          </cell>
        </row>
        <row r="9">
          <cell r="D9">
            <v>1134000</v>
          </cell>
          <cell r="E9">
            <v>901000</v>
          </cell>
          <cell r="G9">
            <v>0</v>
          </cell>
          <cell r="H9">
            <v>233000</v>
          </cell>
          <cell r="I9">
            <v>225250</v>
          </cell>
        </row>
        <row r="10">
          <cell r="D10">
            <v>3288000</v>
          </cell>
          <cell r="E10">
            <v>2562000</v>
          </cell>
          <cell r="G10">
            <v>0</v>
          </cell>
          <cell r="H10">
            <v>726000</v>
          </cell>
          <cell r="I10">
            <v>640500</v>
          </cell>
        </row>
        <row r="11">
          <cell r="D11">
            <v>533000</v>
          </cell>
          <cell r="E11">
            <v>403000</v>
          </cell>
          <cell r="G11">
            <v>0</v>
          </cell>
          <cell r="H11">
            <v>130000</v>
          </cell>
          <cell r="I11">
            <v>100750</v>
          </cell>
        </row>
        <row r="12">
          <cell r="D12">
            <v>1235000</v>
          </cell>
          <cell r="E12">
            <v>969000</v>
          </cell>
          <cell r="G12">
            <v>0</v>
          </cell>
          <cell r="H12">
            <v>266000</v>
          </cell>
          <cell r="I12">
            <v>242250</v>
          </cell>
        </row>
        <row r="16">
          <cell r="D16">
            <v>522000</v>
          </cell>
          <cell r="E16">
            <v>429000</v>
          </cell>
          <cell r="G16">
            <v>0</v>
          </cell>
          <cell r="H16">
            <v>93000</v>
          </cell>
          <cell r="I16">
            <v>107250</v>
          </cell>
        </row>
        <row r="17">
          <cell r="D17">
            <v>457000</v>
          </cell>
          <cell r="E17">
            <v>357000</v>
          </cell>
          <cell r="G17">
            <v>0</v>
          </cell>
          <cell r="H17">
            <v>100000</v>
          </cell>
          <cell r="I17">
            <v>89250</v>
          </cell>
        </row>
        <row r="18">
          <cell r="D18">
            <v>98000</v>
          </cell>
          <cell r="E18">
            <v>80000</v>
          </cell>
          <cell r="G18">
            <v>0</v>
          </cell>
          <cell r="H18">
            <v>18000</v>
          </cell>
          <cell r="I18">
            <v>20000</v>
          </cell>
        </row>
        <row r="20">
          <cell r="D20">
            <v>756000</v>
          </cell>
          <cell r="E20">
            <v>587000</v>
          </cell>
          <cell r="G20">
            <v>0</v>
          </cell>
          <cell r="H20">
            <v>169000</v>
          </cell>
          <cell r="I20">
            <v>146750</v>
          </cell>
        </row>
        <row r="21">
          <cell r="D21">
            <v>903000</v>
          </cell>
          <cell r="E21">
            <v>702000</v>
          </cell>
          <cell r="G21">
            <v>0</v>
          </cell>
          <cell r="H21">
            <v>201000</v>
          </cell>
          <cell r="I21">
            <v>175500</v>
          </cell>
        </row>
        <row r="24">
          <cell r="D24">
            <v>1277000</v>
          </cell>
          <cell r="E24">
            <v>989000</v>
          </cell>
          <cell r="G24">
            <v>0</v>
          </cell>
          <cell r="H24">
            <v>288000</v>
          </cell>
          <cell r="I24">
            <v>247250</v>
          </cell>
        </row>
      </sheetData>
      <sheetData sheetId="2" refreshError="1">
        <row r="7">
          <cell r="D7">
            <v>659000</v>
          </cell>
          <cell r="E7">
            <v>508000</v>
          </cell>
          <cell r="G7">
            <v>0</v>
          </cell>
          <cell r="H7">
            <v>151000</v>
          </cell>
          <cell r="I7">
            <v>127000</v>
          </cell>
        </row>
        <row r="14">
          <cell r="D14">
            <v>1091000</v>
          </cell>
          <cell r="E14">
            <v>821000</v>
          </cell>
          <cell r="G14">
            <v>0</v>
          </cell>
          <cell r="H14">
            <v>270000</v>
          </cell>
          <cell r="I14">
            <v>205250</v>
          </cell>
        </row>
        <row r="15">
          <cell r="D15">
            <v>954000</v>
          </cell>
          <cell r="E15">
            <v>775000</v>
          </cell>
          <cell r="G15">
            <v>0</v>
          </cell>
          <cell r="H15">
            <v>179000</v>
          </cell>
          <cell r="I15">
            <v>193750</v>
          </cell>
        </row>
        <row r="19">
          <cell r="D19">
            <v>1052000</v>
          </cell>
          <cell r="E19">
            <v>831000</v>
          </cell>
          <cell r="G19">
            <v>0</v>
          </cell>
          <cell r="H19">
            <v>221000</v>
          </cell>
          <cell r="I19">
            <v>207750</v>
          </cell>
        </row>
        <row r="23">
          <cell r="D23">
            <v>342000</v>
          </cell>
          <cell r="E23">
            <v>266000</v>
          </cell>
          <cell r="G23">
            <v>0</v>
          </cell>
          <cell r="H23">
            <v>76000</v>
          </cell>
          <cell r="I23">
            <v>66500</v>
          </cell>
        </row>
        <row r="45">
          <cell r="D45">
            <v>1387000</v>
          </cell>
          <cell r="E45">
            <v>1087000</v>
          </cell>
          <cell r="G45">
            <v>0</v>
          </cell>
          <cell r="H45">
            <v>300000</v>
          </cell>
          <cell r="I45">
            <v>271750</v>
          </cell>
        </row>
        <row r="46">
          <cell r="D46">
            <v>1451000</v>
          </cell>
          <cell r="E46">
            <v>1129000</v>
          </cell>
          <cell r="G46">
            <v>0</v>
          </cell>
          <cell r="H46">
            <v>322000</v>
          </cell>
          <cell r="I46">
            <v>282250</v>
          </cell>
        </row>
        <row r="47">
          <cell r="D47">
            <v>1293000</v>
          </cell>
          <cell r="E47">
            <v>1026000</v>
          </cell>
          <cell r="G47">
            <v>0</v>
          </cell>
          <cell r="H47">
            <v>267000</v>
          </cell>
          <cell r="I47">
            <v>256500</v>
          </cell>
        </row>
        <row r="48">
          <cell r="D48">
            <v>1671000</v>
          </cell>
          <cell r="E48">
            <v>1334000</v>
          </cell>
          <cell r="G48">
            <v>0</v>
          </cell>
          <cell r="H48">
            <v>337000</v>
          </cell>
          <cell r="I48">
            <v>333500</v>
          </cell>
        </row>
        <row r="49">
          <cell r="D49">
            <v>2292000</v>
          </cell>
          <cell r="E49">
            <v>1828000</v>
          </cell>
          <cell r="G49">
            <v>0</v>
          </cell>
          <cell r="H49">
            <v>464000</v>
          </cell>
          <cell r="I49">
            <v>457000</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Vip/Documents/TONG%20HOP%20APP_VI/Shopee/Th&#225;ng%2010/14.10.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Vip/Documents/TONG%20HOP%20APP_VI/MoMo/Th&#225;ng%2010/15.10.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Vip/Documents/TONG%20HOP%20APP_VI/BE%20DOANH%20THU/BE%20C&#192;/15.10.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Users/Vip/Documents/TONG%20HOP%20APP_VI/BE%20DOANH%20THU/BE%20DUONG/15.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Users/Vip/Documents/TONG%20HOP%20APP_VI/DoanhThu_SM/TongHop_DoanhThu.xlsm" TargetMode="External"/><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2" Type="http://schemas.openxmlformats.org/officeDocument/2006/relationships/externalLinkPath" Target="/Users/Vip/Downloads/Chi%20ti&#7871;t%20thanh%20to&#225;n%20t&#7915;%20ng&#224;y%2015-10-2025%20&#273;&#7871;n%20ng&#224;y%2015-10-2025&#160;.xlsx" TargetMode="External"/><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2" Type="http://schemas.openxmlformats.org/officeDocument/2006/relationships/externalLinkPath" Target="/Users/Vip/Documents/TONG%20HOP%20APP_VI/VnPay/th&#225;ng%2010/15.10.xlsx" TargetMode="External"/><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r:id="rId1" refreshedBy="Vip" refreshedDate="45945.425373958336" createdVersion="4" refreshedVersion="4" minRefreshableVersion="3" recordCount="2279">
  <cacheSource type="worksheet">
    <worksheetSource ref="A1:L1048576" sheet="Shopeefood_Income_Details_Merch" r:id="rId2"/>
  </cacheSource>
  <cacheFields count="12">
    <cacheField name="STT" numFmtId="0">
      <sharedItems containsString="0" containsBlank="1" containsNumber="1" containsInteger="1" minValue="1" maxValue="2278"/>
    </cacheField>
    <cacheField name="Mã Đơn Hàng" numFmtId="0">
      <sharedItems containsBlank="1"/>
    </cacheField>
    <cacheField name="ID cửa hàng" numFmtId="0">
      <sharedItems containsString="0" containsBlank="1" containsNumber="1" containsInteger="1" minValue="10216423" maxValue="10358040"/>
    </cacheField>
    <cacheField name="Tên cửa hàng" numFmtId="0">
      <sharedItems containsBlank="1" count="49">
        <s v="Cà Phê Muối Chú Long - 417 Cộng Hoà"/>
        <s v="Cà Phê Muối Chú Long - Nguyễn Huệ"/>
        <s v="Cà Phê Muối Chú Long - Hậu Giang"/>
        <s v="Cà Phê Muối Chú Long - Đội Cấn"/>
        <s v="Cà Phê Muối Chú Long - Ngô Tất Tố"/>
        <s v="Cà Phê Muối Chú Long - Hoàng Diệu"/>
        <s v="Cà Phê Muối Chú Long - Đường Láng"/>
        <s v="Cà Phê Muối Chú Long - Phan Thiết"/>
        <s v="Cà Phê Muối Chú Long - Thanh Nhàn"/>
        <s v="Cà Phê Muối Chú Long - Nguyễn Hữu Cảnh"/>
        <s v="Cà Phê Muối Chú Long - Hà Huy Giáp"/>
        <s v="Cà Phê Muối Chú Long - Classic"/>
        <s v="Cà Phê Muối Chú Long - Quảng Ngãi"/>
        <s v="Cà Phê Muối Chú Long - Cách Mạng Tháng 8"/>
        <s v="Cà Phê Muối Chú Long - 17A Ngô Tất Tố"/>
        <s v="Cà Phê Muối Chú Long - Nguyễn Đình Chiểu"/>
        <s v="Cà Phê Muối Chú Long - Cần Thơ"/>
        <s v="Cà Phê Muối Chú Long - Huỳnh Tấn Phát"/>
        <s v="Cà Phê Muối Chú Long - Lê Duẩn"/>
        <s v="Cà Phê Muối Chú Long - Bình Long"/>
        <s v="Cà Phê Muối Chú Long - Tôn Đức Thắng"/>
        <s v="Cà Phê Muối Chú Long - 1349 Cách Mạng Tháng 8"/>
        <s v="Cà Phê Muối Chú Long - 130 Thích Quảng Đức"/>
        <s v="Cà Phê Muối Chú Long - Tiền Giang"/>
        <s v="Cà Phê Muối Chú Long - Vĩnh Long"/>
        <s v="Cà Phê Muối Chú Long - Huỳnh Văn Bánh"/>
        <s v="Cà Phê Muối Chú Long - Kha Vạn Cân"/>
        <s v="Cà Phê Muối Chú Long - Lạc Long Quân"/>
        <s v="Cà Phê Muối Chú Long - Thích Quảng Đức"/>
        <s v="Cà Phê Muối Chú Long - Công Trường Quốc Tế"/>
        <s v="Cà Phê Muối Chú Long - Đoàn Thị Điểm"/>
        <s v="Cà Phê Muối Chú Long - Võ Văn Kiệt"/>
        <s v="Cà Phê Muối Chú Long - Bến Tre"/>
        <s v="Cà Phê Muối Chú Long - Tây Ninh"/>
        <s v="Cà Phê Muối Chú Long - Trương Định"/>
        <s v="Cà Phê Muối Chú Long - Tân Hoà Đông"/>
        <s v="Cà Phê Muối Chú Long - Trần Hưng Đạo"/>
        <s v="Cà Phê Muối Chú Long - Đồng Xoài"/>
        <s v="Cà Phê Muối Chú Long - Vũng Tàu"/>
        <s v="Cà Phê Muối Chú Long - Bà Triệu"/>
        <s v="Cà Phê Muối Chú Long - Kiên Giang"/>
        <s v="Cà Phê Muối Chú Long - Cà Mau"/>
        <s v="Cà Phê Muối Chú Long - Thuận An"/>
        <s v="Cà Phê Muối Chú Long - Long An"/>
        <s v="Cà Phê Muối Chú Long - Long Xuyên"/>
        <s v="Cà Phê Muối Chú Long - Hùng Vương"/>
        <s v="Cà Phê Muối Chú Long - Trà Vinh"/>
        <s v="Cà Phê Muối Chú Long - Bà Rịa"/>
        <m/>
      </sharedItems>
    </cacheField>
    <cacheField name="Thời gian hoàn thành/ huỷ đơn" numFmtId="0">
      <sharedItems containsBlank="1"/>
    </cacheField>
    <cacheField name="Giá trị đơn hàng" numFmtId="0">
      <sharedItems containsString="0" containsBlank="1" containsNumber="1" containsInteger="1" minValue="22000" maxValue="651000"/>
    </cacheField>
    <cacheField name="Khuyến mại từ quán" numFmtId="0">
      <sharedItems containsString="0" containsBlank="1" containsNumber="1" containsInteger="1" minValue="0" maxValue="91500"/>
    </cacheField>
    <cacheField name="Phí dịch vụ" numFmtId="0">
      <sharedItems containsString="0" containsBlank="1" containsNumber="1" containsInteger="1" minValue="0" maxValue="0"/>
    </cacheField>
    <cacheField name="Phí vận chuyển trả cho quán" numFmtId="0">
      <sharedItems containsString="0" containsBlank="1" containsNumber="1" containsInteger="1" minValue="0" maxValue="0"/>
    </cacheField>
    <cacheField name="Chiết khấu" numFmtId="0">
      <sharedItems containsString="0" containsBlank="1" containsNumber="1" containsInteger="1" minValue="3683" maxValue="148037"/>
    </cacheField>
    <cacheField name="Thuế khấu trừ" numFmtId="0">
      <sharedItems containsString="0" containsBlank="1" containsNumber="1" containsInteger="1" minValue="0" maxValue="0"/>
    </cacheField>
    <cacheField name="Thực thu" numFmtId="0">
      <sharedItems containsString="0" containsBlank="1" containsNumber="1" containsInteger="1" minValue="11318" maxValue="45496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Vip" refreshedDate="45947.364303009257" createdVersion="4" refreshedVersion="4" minRefreshableVersion="3" recordCount="78">
  <cacheSource type="worksheet">
    <worksheetSource ref="A1:E1048576" sheet="Sheet1" r:id="rId2"/>
  </cacheSource>
  <cacheFields count="5">
    <cacheField name="Tên quán" numFmtId="0">
      <sharedItems containsBlank="1" count="76">
        <s v="CÀ PHÊ MUỐI CHÚ LONG- KHA VẠN CÂN"/>
        <s v="CÀ PHÊ MUỐI CHÚ LONG - 462 NGUYỄN AN NINH"/>
        <s v="CÀ PHÊ MUỐI CHÚ LONG - 544 TRƯƠNG ĐỊNH"/>
        <s v="CÀ PHÊ MUỐI CHÚ LONG - LÊ VĂN LƯƠNG"/>
        <s v="CÀ PHÊ MUỐI CHÚ LONG - HUỲNH TẤN PHÁT"/>
        <s v="CÀ PHÊ MUỐI CHÚ LONG - 137A NGUYỄN HỮU CẢNH"/>
        <s v="CÀ PHÊ MUỐI CHÚ LONG - 17 TÔN ĐỨC THẮNG"/>
        <s v="CÀ PHÊ MUỐI CHÚ LONG - CỦ CHI"/>
        <s v="CÀ PHÊ MUỐI CHÚ LONG HÀ NỘI - 339 THANH NHÀN"/>
        <s v="CÀ PHÊ MUỐI CHÚ LONG - ĐỘI CẤN"/>
        <s v="CÀ PHÊ MUỐI CHÚ LONG - 446 TRẦN HƯNG ĐẠO"/>
        <s v="CÀ PHÊ MUỐI CHÚ LONG - NGUYỄN HUỆ"/>
        <s v="CÀ PHÊ MUỐI CHÚ LONG - 301 NĐC"/>
        <s v="CÀ PHÊ MUỐI CHÚ LONG - 417 CỘNG HÒA"/>
        <s v="CÀ PHÊ MUỐI CHÚ LONG - 194 CMT8"/>
        <s v="CÀ PHÊ MUỐI CHÚ LONG - HỒ CON RÙA"/>
        <s v="CÀ PHÊ MUỐI CHÚ LONG - 71 HẬU GIANG"/>
        <s v="CÀ PHÊ MUỐI CHÚ LONG - BÌNH LONG"/>
        <s v="CÀ PHÊ MUỐI CHÚ LONG - 161 NGÔ TẤT TỐ"/>
        <s v="CÀ PHÊ MUỐI CHÚ LONG - 187 LẠC LONG QUÂN"/>
        <s v="CÀ PHÊ MUỐI CHÚ LONG - 190 HUỲNH VĂN BÁNH"/>
        <s v="CÀ PHÊ MUỐI CHÚ LONG - 33C TÂN HÒA ĐÔNG"/>
        <s v="Cà Phê Muối Chú Long - 17A Ngô Tất Tố"/>
        <s v="CÀ PHÊ MUỐI CHÚ LONG - TÂN KỲ TÂN QUÝ"/>
        <s v="CÀ PHÊ MUỐI CHÚ LONG - HÓC MÔN"/>
        <s v="CÀ PHÊ MUỐI CHÚ LONG - 585 QUANG TRUNG"/>
        <s v="Cà Phê Muối Chú Long - Võ Văn Kiệt"/>
        <s v="CÀ PHÊ MUỐI CHÚ LONG - 1414 TỈNH LỘ 8 CỦ CHI"/>
        <s v="CÀ PHÊ MUỐI CHÚ LONG - HÒA LÂN BÌNH DƯƠNG"/>
        <s v="CÀ PHÊ MUỐI CHÚ LONG - HÀ HUY GIÁP"/>
        <s v="CÀ PHÊ MUỐI CHÚ LONG - VŨNG TÀU"/>
        <s v="CÀ PHÊ MUỐI CHÚ LONG - CẦN THƠ"/>
        <s v="CÀ PHÊ MUỐI CHÚ LONG - 601 CMT8 TÂY NINH"/>
        <s v="CÀ PHÊ MUỐI CHÚ LONG - BÀ RỊA"/>
        <s v="CÀ PHÊ MUỐI CHÚ LONG - PHÚ RIỀNG ĐỎ BP"/>
        <s v="CÀ PHÊ MUỐI CHÚ LONG - 1349 CMT8"/>
        <s v="CÀ PHÊ MUỐI CHÚ LONG - LONG AN"/>
        <s v="CÀ PHÊ MUỐI CHÚ LONG - PHAN THIẾT"/>
        <s v="CÀ PHÊ MUỐI CHÚ LONG - LONG XUYÊN"/>
        <s v="CÀ PHÊ MUỐI CHÚ LONG - LONG THÀNH"/>
        <s v="CÀ PHÊ MUỐI CHÚ LONG - 472 Lê Duẫn"/>
        <s v="Cà Phê Muối Chú Long - Hoàng Diệu"/>
        <s v="CÀ PHÊ MUỐI CHÚ LONG - 371 QUANG TRUNG - QUẢNG NGÃI"/>
        <s v="CÀ PHÊ MUỐI CHÚ LONG - KIÊN GIANG"/>
        <s v="CÀ PHÊ MUỐI CHÚ LONG - TIỀN GIANG"/>
        <s v="CÀ PHÊ MUỐI CHÚ LONG - BẾN TRE"/>
        <s v="CÀ PHÊ MUỐI CHÚ LONG - CÀ MAU"/>
        <s v="CÀ PHÊ MUỐI CHÚ LONG - VĨNH LONG"/>
        <s v="CÀ PHÊ MUỐI CHÚ LONG - LÊ VĂN SỸ"/>
        <s v="CÀ PHÊ MUỐI CHÚ LONG - 101 THÍCH QUẢNG ĐỨC"/>
        <s v="CÀ PHÊ MUỐI CHÚ LONG - 244 THÍCH QUẢNG ĐỨC"/>
        <s v="CÀ PHÊ MUỐI CHÚ LONG - TRẢNG BOM"/>
        <s v="CÀ PHÊ MUỐI CHÚ LONG - ĐẶNG NGUYÊN CẨN"/>
        <s v="CÀ PHÊ MUỐI CHÚ LONG - 67 HẬU GIANG"/>
        <s v="CÀ PHÊ MUỐI CHÚ LONG - 421 CỘNG HÒA"/>
        <s v="CÀ PHÊ MUỐI CHÚ LONG - 303 NĐC"/>
        <s v="CÀ PHÊ MUỐI CHÚ LONG - 172 HUỲNH VĂN BÁNH"/>
        <s v="CÀ PHÊ MUỐI CHÚ LONG - 03 PHẠM VĂN BẠCH"/>
        <s v="CÀ PHÊ MUỐI CHÚ LONG - 177 CỘNG HÒA"/>
        <s v="CÀ PHÊ MUỐI CHÚ LONG - 680 TRƯỜNG CHINH"/>
        <s v="CÀ PHÊ MUỐI CHÚ LONG - 633 TRƯỜNG CHINH"/>
        <s v="CÀ PHÊ MUỐI CHÚ LONG - 664 CỘNG HÒA"/>
        <s v="CÀ PHÊ MUỐI CHÚ LONG - 466 CỘNG HÒA"/>
        <s v="CÀ PHÊ MUỐI CHÚ LONG - 600 CỘNG HÒA"/>
        <s v="CÀ PHÊ MUỐI CHÚ LONG - 66 NGUYỄN HUỆ"/>
        <s v="CÀ PHÊ MUỐI CHÚ LONG - 118 THÍCH QUẢNG ĐỨC - BD"/>
        <s v="CÀ PHÊ MUỐI CHÚ LONG - 606 CỘNG HÒA"/>
        <s v="Cà Phê Muối Chú Long - Phạm Văn Đồng Tây Ninh"/>
        <s v="Cà Phê Muối Chú Long - Đường Láng"/>
        <s v="Cà Phê Muối Chú Long -Nguyễn Trung Trực Phú Quốc"/>
        <s v="Cà Phê Muối Chú Long -Nguyễn Văn Cừ Phú Quốc"/>
        <s v="Cà Phê Muối Chú Long - Trà Vinh"/>
        <s v="Cà Phê Muối Chú Long - Bà Triệu"/>
        <s v="Cà Phê Muối Chú Long - Đoàn Thị Điểm"/>
        <s v="Cà Phê Muối Chú Long - Hùng Vương"/>
        <m/>
      </sharedItems>
    </cacheField>
    <cacheField name="Phí 15" numFmtId="0">
      <sharedItems containsString="0" containsBlank="1" containsNumber="1" minValue="0" maxValue="59559.5"/>
    </cacheField>
    <cacheField name="Phí 30" numFmtId="0">
      <sharedItems containsString="0" containsBlank="1" containsNumber="1" containsInteger="1" minValue="0" maxValue="0"/>
    </cacheField>
    <cacheField name="Phí 31" numFmtId="0">
      <sharedItems containsString="0" containsBlank="1" containsNumber="1" containsInteger="1" minValue="0" maxValue="0"/>
    </cacheField>
    <cacheField name=" Sau phí 15" numFmtId="0">
      <sharedItems containsString="0" containsBlank="1" containsNumber="1" minValue="0" maxValue="10299440.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Vip" refreshedDate="45947.372239467593" createdVersion="4" refreshedVersion="4" minRefreshableVersion="3" recordCount="250">
  <cacheSource type="worksheet">
    <worksheetSource ref="A12:H262" sheet="Sheet 1" r:id="rId2"/>
  </cacheSource>
  <cacheFields count="8">
    <cacheField name="Thời gian tạo" numFmtId="0">
      <sharedItems/>
    </cacheField>
    <cacheField name="Mã cửa hàng" numFmtId="0">
      <sharedItems/>
    </cacheField>
    <cacheField name="Cửa hàng" numFmtId="0">
      <sharedItems count="10">
        <s v="Cà Phê Muối Chú Long - Nguyễn Hữu Cảnh"/>
        <s v="Cà Phê Muối Chú Long - Kha Vạn Cân"/>
        <s v="Cà Phê Muối Chú Long - Thanh Nhàn"/>
        <s v="Cà Phê Muối Chú Long - Huỳnh Tấn Phát"/>
        <s v="Cà Phê Muối Chú Long - Đường Láng"/>
        <s v="Cà Phê Muối Chú Long - Trương Định"/>
        <s v="Cà Phê Muối Chú Long - Đội Cấn"/>
        <s v="Cà Phê Muối Chú Long - Tôn Đức Thắng"/>
        <s v="Cà Phê Muối Chú Long - Võ Văn Kiệt"/>
        <s v="Cà Phê Muối Chú Long - Lê Văn Lương"/>
      </sharedItems>
    </cacheField>
    <cacheField name="Loại giao dịch" numFmtId="0">
      <sharedItems/>
    </cacheField>
    <cacheField name="Mã đơn hàng" numFmtId="0">
      <sharedItems/>
    </cacheField>
    <cacheField name="Trạng thái giao dịch" numFmtId="0">
      <sharedItems/>
    </cacheField>
    <cacheField name="Giá trị giao dịch" numFmtId="167">
      <sharedItems containsSemiMixedTypes="0" containsString="0" containsNumber="1" containsInteger="1" minValue="21750" maxValue="228000"/>
    </cacheField>
    <cacheField name="Lý do"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Vip" refreshedDate="45947.373392939815" createdVersion="4" refreshedVersion="4" minRefreshableVersion="3" recordCount="127">
  <cacheSource type="worksheet">
    <worksheetSource ref="A12:H139" sheet="Sheet 1" r:id="rId2"/>
  </cacheSource>
  <cacheFields count="8">
    <cacheField name="Thời gian tạo" numFmtId="0">
      <sharedItems/>
    </cacheField>
    <cacheField name="Mã cửa hàng" numFmtId="0">
      <sharedItems/>
    </cacheField>
    <cacheField name="Cửa hàng" numFmtId="0">
      <sharedItems count="12">
        <s v="Cà Phê Muối Chú Long - Bình Long"/>
        <s v="Cà Phê Muối Chú Long - Nguyễn Đình Chiểu"/>
        <s v="Cà Phê Muối Chú Long - Nguyễn Huệ"/>
        <s v="Cà Phê Muối Chú Long - Cộng Hòa"/>
        <s v="Cà Phê Muối Chú Long - Huỳnh Văn Bánh"/>
        <s v="Cà Phê Muối Chú Long - Hậu Giang"/>
        <s v="Cà Phê Muối Chú Long - Tân Hòa Đông"/>
        <s v="Cà Phê Muối Chú Long - 161 Ngô Tất Tố"/>
        <s v="Cà Phê Muối Chú Long - Lạc Long Quân"/>
        <s v="Cà Phê Muối Chú Long - Công Trường Quốc Tế"/>
        <s v="Cà Phê Muối Chú Long - 17A Ngô Tất Tố"/>
        <s v="Cà Phê Muối Chú Long - CMT8"/>
      </sharedItems>
    </cacheField>
    <cacheField name="Loại giao dịch" numFmtId="0">
      <sharedItems/>
    </cacheField>
    <cacheField name="Mã đơn hàng" numFmtId="0">
      <sharedItems/>
    </cacheField>
    <cacheField name="Trạng thái giao dịch" numFmtId="0">
      <sharedItems/>
    </cacheField>
    <cacheField name="Giá trị giao dịch" numFmtId="0">
      <sharedItems containsSemiMixedTypes="0" containsString="0" containsNumber="1" containsInteger="1" minValue="16500" maxValue="204000"/>
    </cacheField>
    <cacheField name="Lý do"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Vip" refreshedDate="45947.376883449077" createdVersion="4" refreshedVersion="4" minRefreshableVersion="3" recordCount="106">
  <cacheSource type="worksheet">
    <worksheetSource ref="A1:S1048576" sheet="1510" r:id="rId2"/>
  </cacheSource>
  <cacheFields count="19">
    <cacheField name="STT" numFmtId="0">
      <sharedItems containsString="0" containsBlank="1" containsNumber="1" containsInteger="1" minValue="1" maxValue="16"/>
    </cacheField>
    <cacheField name="Mã Đơn Hàng" numFmtId="0">
      <sharedItems containsBlank="1"/>
    </cacheField>
    <cacheField name="Mã Rút Gọn" numFmtId="0">
      <sharedItems containsBlank="1"/>
    </cacheField>
    <cacheField name="ID cửa hàng" numFmtId="0">
      <sharedItems containsBlank="1"/>
    </cacheField>
    <cacheField name="Tên cửa hàng" numFmtId="0">
      <sharedItems containsBlank="1" count="14">
        <s v="Cà Phê Muối Chú Long - Tôn Đức Thắng"/>
        <s v="Cà Phê Muối Chú Long - Thanh Nhàn"/>
        <s v="Cà Phê Muối Chú Long - Trương Định"/>
        <s v="Cà Phê Muối Chú Long - Đội Cấn"/>
        <s v="Cà Phê Muối Chú Long - Classic Lê Văn Lương"/>
        <s v="Cà Phê Muối Chú Long - Võ Văn Kiệt"/>
        <s v="Cà Phê Muối Chú Long - Hoàng Diệu"/>
        <s v="Cà Phê Muối Chú Long - Huỳnh Tấn Phát"/>
        <s v="Cà Phê Muối Chú Long - Kha Vạn Cân"/>
        <s v="Cà Phê Muối Chú Long - Đường Láng"/>
        <s v="Cà Phê Muối Chú Long - Quang Trung Gò Vấp"/>
        <s v="Cà Phê Muối Chú Long - Tân Kỳ Tân Quý"/>
        <s v="Cà Phê Muối Chú Long - Hùng Vương"/>
        <m/>
      </sharedItems>
    </cacheField>
    <cacheField name="Thời gian hoàn thành/ huỷ đơn" numFmtId="0">
      <sharedItems containsBlank="1"/>
    </cacheField>
    <cacheField name="Trạng thái" numFmtId="0">
      <sharedItems containsBlank="1"/>
    </cacheField>
    <cacheField name="Giá trị đơn hàng" numFmtId="0">
      <sharedItems containsString="0" containsBlank="1" containsNumber="1" containsInteger="1" minValue="29000" maxValue="265000"/>
    </cacheField>
    <cacheField name="Khuyến mại từ quán" numFmtId="0">
      <sharedItems containsNonDate="0" containsString="0" containsBlank="1"/>
    </cacheField>
    <cacheField name="Giảm giá món" numFmtId="0">
      <sharedItems containsString="0" containsBlank="1" containsNumber="1" containsInteger="1" minValue="0" maxValue="88000"/>
    </cacheField>
    <cacheField name="Tổng tiền cofund KM" numFmtId="0">
      <sharedItems containsString="0" containsBlank="1" containsNumber="1" containsInteger="1" minValue="0" maxValue="27500"/>
    </cacheField>
    <cacheField name="Tổng tiền cofund KM Giao hàng" numFmtId="0">
      <sharedItems containsString="0" containsBlank="1" containsNumber="1" containsInteger="1" minValue="0" maxValue="0"/>
    </cacheField>
    <cacheField name="Tổng tiền cofund KM Món ăn" numFmtId="0">
      <sharedItems containsString="0" containsBlank="1" containsNumber="1" containsInteger="1" minValue="0" maxValue="27500"/>
    </cacheField>
    <cacheField name="Doanh thu ròng" numFmtId="0">
      <sharedItems containsString="0" containsBlank="1" containsNumber="1" containsInteger="1" minValue="22000" maxValue="237500"/>
    </cacheField>
    <cacheField name="Chiết khấu" numFmtId="0">
      <sharedItems containsString="0" containsBlank="1" containsNumber="1" containsInteger="1" minValue="0" maxValue="38000"/>
    </cacheField>
    <cacheField name="VAT" numFmtId="0">
      <sharedItems containsString="0" containsBlank="1" containsNumber="1" containsInteger="1" minValue="0" maxValue="2460"/>
    </cacheField>
    <cacheField name="PIT" numFmtId="0">
      <sharedItems containsString="0" containsBlank="1" containsNumber="1" containsInteger="1" minValue="0" maxValue="1230"/>
    </cacheField>
    <cacheField name="Thực thu" numFmtId="0">
      <sharedItems containsString="0" containsBlank="1" containsNumber="1" containsInteger="1" minValue="18480" maxValue="199500"/>
    </cacheField>
    <cacheField name="File ngu?n"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Vip" refreshedDate="45947.379306134259" createdVersion="4" refreshedVersion="4" minRefreshableVersion="3" recordCount="547">
  <cacheSource type="worksheet">
    <worksheetSource ref="A4:D551" sheet="Sheet1" r:id="rId2"/>
  </cacheSource>
  <cacheFields count="4">
    <cacheField name="cửa hàng" numFmtId="0">
      <sharedItems count="22">
        <s v="Cà Phê Muối Chú Long - Tôn Đức Thắng"/>
        <s v="Cà Phê Muối Chú Long- Hùng Vương"/>
        <s v="Cà Phê Muối Chú Long - Đội Cấn"/>
        <s v="Cà Phê Muối Chú Long - Rạch Giá"/>
        <s v="Cà Phê Muối Chú Long - Thuận An"/>
        <s v="Cà Phê Muối Chú Long - N.V.Cừ PQ"/>
        <s v="Cà Phê Muối Chú Long - Cà Mau"/>
        <s v="Cà Phê Muối Chú Long - Bà Rịa"/>
        <s v="Cà Phê Muối Chú Long - Hoàng Diệu"/>
        <s v="Cà Phê Muối Chú Long - N.T.Trực "/>
        <s v="Cà Phê Muối Chú Long - Phan Thiết"/>
        <s v="Cà Phê Muối Chú Long - Long Xuyên"/>
        <s v="Cà Phê Muối Chú Long - Cần Thơ"/>
        <s v="Cà Phê Muối Chú Long - Tân An"/>
        <s v="Cà Phê Muối Chú Long - Vĩnh Long"/>
        <s v="Cà Phê Muối Chú Long - Củ Chi"/>
        <s v="Cà Phê Muối Chú Long - P.V.Đồng"/>
        <s v="Cà Phê Muối Chú Long - Tỉnh lộ 8 Củ Chi"/>
        <s v="Cà Phê Muối Chú Long-Đường Láng"/>
        <s v="Cà Phê Muối Chú Long - CMT8 Tây Ninh"/>
        <s v="Cà Phê Muối Chú Long - CMT8 Bình Dương"/>
        <s v="Cà Phê Muối Chú Long - Đ.T.Điễm"/>
      </sharedItems>
    </cacheField>
    <cacheField name="số tiền" numFmtId="0">
      <sharedItems containsSemiMixedTypes="0" containsString="0" containsNumber="1" containsInteger="1" minValue="4000" maxValue="2000000"/>
    </cacheField>
    <cacheField name="phí" numFmtId="0">
      <sharedItems containsSemiMixedTypes="0" containsString="0" containsNumber="1" containsInteger="1" minValue="22" maxValue="11000"/>
    </cacheField>
    <cacheField name="thực thu" numFmtId="0">
      <sharedItems containsSemiMixedTypes="0" containsString="0" containsNumber="1" containsInteger="1" minValue="3978" maxValue="198900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Vip" refreshedDate="45947.380978472225" createdVersion="4" refreshedVersion="4" minRefreshableVersion="3" recordCount="67">
  <cacheSource type="worksheet">
    <worksheetSource ref="A3:AV70" sheet="Sheet1" r:id="rId2"/>
  </cacheSource>
  <cacheFields count="48">
    <cacheField name="STT" numFmtId="0">
      <sharedItems containsSemiMixedTypes="0" containsString="0" containsNumber="1" containsInteger="1" minValue="1" maxValue="67"/>
    </cacheField>
    <cacheField name="Thời gian GD" numFmtId="0">
      <sharedItems/>
    </cacheField>
    <cacheField name="Mã giao dịch" numFmtId="0">
      <sharedItems containsSemiMixedTypes="0" containsString="0" containsNumber="1" containsInteger="1" minValue="775337320" maxValue="776066822"/>
    </cacheField>
    <cacheField name="Chi nhánh" numFmtId="0">
      <sharedItems count="7">
        <s v="CÀ PHÊ MUỐI CHÚ LONG - HOÀNG DIỆU 496 HOÀNG DIỆU"/>
        <s v="CÀ PHÊ MUỐI CHÚ LONG -  BÌNH LONG"/>
        <s v="CÀ PHÊ MUỐI CHÚ LONG - TỈNH LỘ 8 CỦ CHI"/>
        <s v="CÀ PHÊ MUỐI CHÚ LONG - VŨNG TÀU 102 HOÀNG HOA THÁM"/>
        <s v="CÀ PHÊ MUỐI CHÚ LONG - LÊ VĂN SỸ 120 LÊ VĂN SỸ"/>
        <s v="CÀ PHÊ MUỐI CHÚ LONG - BÀ RỊA 615 CÁCH MẠNG THÁNG 8"/>
        <s v="CÀ PHÊ MUỐI CHÚ LONG - KHA VẠN CÂN 1200A KHA VẠN CÂN"/>
      </sharedItems>
    </cacheField>
    <cacheField name="Mã điểm thu" numFmtId="0">
      <sharedItems/>
    </cacheField>
    <cacheField name="Điểm thu" numFmtId="0">
      <sharedItems/>
    </cacheField>
    <cacheField name="Số hóa đơn" numFmtId="0">
      <sharedItems/>
    </cacheField>
    <cacheField name="Số hợp đồng" numFmtId="0">
      <sharedItems/>
    </cacheField>
    <cacheField name="Mã đơn hàng" numFmtId="0">
      <sharedItems/>
    </cacheField>
    <cacheField name="Mã trừ tiền/Mã chuẩn chi" numFmtId="0">
      <sharedItems/>
    </cacheField>
    <cacheField name="Mã tham chiếu" numFmtId="0">
      <sharedItems/>
    </cacheField>
    <cacheField name="Mã thiết bị" numFmtId="0">
      <sharedItems/>
    </cacheField>
    <cacheField name="Mã khuyến mại" numFmtId="0">
      <sharedItems/>
    </cacheField>
    <cacheField name="Số điện thoại" numFmtId="0">
      <sharedItems/>
    </cacheField>
    <cacheField name="Tên khách hàng" numFmtId="0">
      <sharedItems containsBlank="1"/>
    </cacheField>
    <cacheField name="Số TK/Thẻ" numFmtId="0">
      <sharedItems/>
    </cacheField>
    <cacheField name="Loại giao dịch" numFmtId="0">
      <sharedItems containsNonDate="0" containsString="0" containsBlank="1"/>
    </cacheField>
    <cacheField name="MID Bank" numFmtId="0">
      <sharedItems/>
    </cacheField>
    <cacheField name="TID Bank" numFmtId="0">
      <sharedItems/>
    </cacheField>
    <cacheField name="MCC" numFmtId="0">
      <sharedItems/>
    </cacheField>
    <cacheField name="Kênh thanh toán KTS" numFmtId="0">
      <sharedItems containsNonDate="0" containsString="0" containsBlank="1"/>
    </cacheField>
    <cacheField name="Số tiền trước KM" numFmtId="3">
      <sharedItems containsSemiMixedTypes="0" containsString="0" containsNumber="1" containsInteger="1" minValue="15000" maxValue="100000"/>
    </cacheField>
    <cacheField name="Số tiền khuyến mại" numFmtId="3">
      <sharedItems containsSemiMixedTypes="0" containsString="0" containsNumber="1" containsInteger="1" minValue="0" maxValue="0"/>
    </cacheField>
    <cacheField name="Số tiền sau KM" numFmtId="3">
      <sharedItems containsSemiMixedTypes="0" containsString="0" containsNumber="1" containsInteger="1" minValue="15000" maxValue="100000"/>
    </cacheField>
    <cacheField name="Số tiền hạch toán thu hộ" numFmtId="3">
      <sharedItems containsSemiMixedTypes="0" containsString="0" containsNumber="1" containsInteger="1" minValue="15000" maxValue="100000"/>
    </cacheField>
    <cacheField name="Ngày hạch toán thu hộ" numFmtId="0">
      <sharedItems/>
    </cacheField>
    <cacheField name="Số tiền phí thu hộ" numFmtId="3">
      <sharedItems containsSemiMixedTypes="0" containsString="0" containsNumber="1" containsInteger="1" minValue="132" maxValue="880"/>
    </cacheField>
    <cacheField name="Số tiền sau khi trừ phí" numFmtId="3">
      <sharedItems containsSemiMixedTypes="0" containsString="0" containsNumber="1" containsInteger="1" minValue="14868" maxValue="99120"/>
    </cacheField>
    <cacheField name="Ngày hạch toán phí thu hộ" numFmtId="0">
      <sharedItems/>
    </cacheField>
    <cacheField name="Chi tiết sản phẩm" numFmtId="0">
      <sharedItems/>
    </cacheField>
    <cacheField name="Thông tin đặt hàng" numFmtId="0">
      <sharedItems/>
    </cacheField>
    <cacheField name="Ngân hàng" numFmtId="0">
      <sharedItems/>
    </cacheField>
    <cacheField name="Loại thẻ/Tài khoản" numFmtId="0">
      <sharedItems/>
    </cacheField>
    <cacheField name="Loại phát hành" numFmtId="0">
      <sharedItems containsNonDate="0" containsString="0" containsBlank="1"/>
    </cacheField>
    <cacheField name="Nguồn tiền" numFmtId="0">
      <sharedItems/>
    </cacheField>
    <cacheField name="Dịch vụ" numFmtId="0">
      <sharedItems/>
    </cacheField>
    <cacheField name="Kênh thanh toán" numFmtId="0">
      <sharedItems/>
    </cacheField>
    <cacheField name="YC trả góp" numFmtId="0">
      <sharedItems/>
    </cacheField>
    <cacheField name="Trạng thái trả góp" numFmtId="0">
      <sharedItems/>
    </cacheField>
    <cacheField name="Kỳ hạn" numFmtId="0">
      <sharedItems/>
    </cacheField>
    <cacheField name="Số tiền phí trả góp" numFmtId="3">
      <sharedItems containsNonDate="0" containsString="0" containsBlank="1"/>
    </cacheField>
    <cacheField name="Ngày hạch toán phí trả góp" numFmtId="0">
      <sharedItems/>
    </cacheField>
    <cacheField name="Trạng thái" numFmtId="0">
      <sharedItems/>
    </cacheField>
    <cacheField name="Thời gian đối soát" numFmtId="0">
      <sharedItems/>
    </cacheField>
    <cacheField name="Ghi chú" numFmtId="0">
      <sharedItems/>
    </cacheField>
    <cacheField name="Thông tin bổ sung" numFmtId="0">
      <sharedItems/>
    </cacheField>
    <cacheField name="Mã lỗi bank" numFmtId="0">
      <sharedItems/>
    </cacheField>
    <cacheField name="Tài khoản thụ hưởng/ số Ví"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79">
  <r>
    <n v="1"/>
    <s v="12105-004839224"/>
    <n v="10216423"/>
    <x v="0"/>
    <s v="14/10/2025 09:11:55"/>
    <n v="29000"/>
    <n v="8700"/>
    <n v="0"/>
    <n v="0"/>
    <n v="4984"/>
    <n v="0"/>
    <n v="15316"/>
  </r>
  <r>
    <n v="2"/>
    <s v="13105-846698330"/>
    <n v="10219545"/>
    <x v="1"/>
    <s v="14/10/2025 00:19:26"/>
    <n v="130000"/>
    <n v="0"/>
    <n v="0"/>
    <n v="0"/>
    <n v="31915"/>
    <n v="0"/>
    <n v="98085"/>
  </r>
  <r>
    <n v="3"/>
    <s v="14105-005019260"/>
    <n v="10225902"/>
    <x v="2"/>
    <s v="14/10/2025 00:21:01"/>
    <n v="51000"/>
    <n v="15000"/>
    <n v="0"/>
    <n v="0"/>
    <n v="8838"/>
    <n v="0"/>
    <n v="27162"/>
  </r>
  <r>
    <n v="4"/>
    <s v="14105-020921648"/>
    <n v="10219545"/>
    <x v="1"/>
    <s v="14/10/2025 01:12:21"/>
    <n v="58000"/>
    <n v="15000"/>
    <n v="0"/>
    <n v="0"/>
    <n v="10557"/>
    <n v="0"/>
    <n v="32444"/>
  </r>
  <r>
    <n v="5"/>
    <s v="14105-119554995"/>
    <n v="10219545"/>
    <x v="1"/>
    <s v="14/10/2025 04:08:51"/>
    <n v="29000"/>
    <n v="8700"/>
    <n v="0"/>
    <n v="0"/>
    <n v="4984"/>
    <n v="0"/>
    <n v="15316"/>
  </r>
  <r>
    <n v="6"/>
    <s v="14105-165271072"/>
    <n v="10225902"/>
    <x v="2"/>
    <s v="14/10/2025 05:34:18"/>
    <n v="36000"/>
    <n v="10800"/>
    <n v="0"/>
    <n v="0"/>
    <n v="6187"/>
    <n v="0"/>
    <n v="19013"/>
  </r>
  <r>
    <n v="7"/>
    <s v="14105-186291966"/>
    <n v="10219545"/>
    <x v="1"/>
    <s v="14/10/2025 05:52:26"/>
    <n v="51000"/>
    <n v="15000"/>
    <n v="0"/>
    <n v="0"/>
    <n v="8838"/>
    <n v="0"/>
    <n v="27162"/>
  </r>
  <r>
    <n v="8"/>
    <s v="14105-192762457"/>
    <n v="10321524"/>
    <x v="3"/>
    <s v="14/10/2025 06:22:10"/>
    <n v="47000"/>
    <n v="0"/>
    <n v="0"/>
    <n v="0"/>
    <n v="11539"/>
    <n v="0"/>
    <n v="35462"/>
  </r>
  <r>
    <n v="9"/>
    <s v="14105-195895880"/>
    <n v="10225885"/>
    <x v="4"/>
    <s v="14/10/2025 05:47:57"/>
    <n v="22000"/>
    <n v="0"/>
    <n v="0"/>
    <n v="0"/>
    <n v="5401"/>
    <n v="0"/>
    <n v="16599"/>
  </r>
  <r>
    <n v="10"/>
    <s v="14105-196427555"/>
    <n v="10298824"/>
    <x v="5"/>
    <s v="14/10/2025 05:46:21"/>
    <n v="47000"/>
    <n v="14100"/>
    <n v="0"/>
    <n v="0"/>
    <n v="8077"/>
    <n v="0"/>
    <n v="24823"/>
  </r>
  <r>
    <n v="11"/>
    <s v="14105-197909845"/>
    <n v="10219545"/>
    <x v="1"/>
    <s v="14/10/2025 05:46:22"/>
    <n v="116000"/>
    <n v="20000"/>
    <n v="0"/>
    <n v="0"/>
    <n v="23568"/>
    <n v="0"/>
    <n v="72432"/>
  </r>
  <r>
    <n v="12"/>
    <s v="14105-202196790"/>
    <n v="10350108"/>
    <x v="6"/>
    <s v="14/10/2025 07:01:38"/>
    <n v="36000"/>
    <n v="0"/>
    <n v="0"/>
    <n v="0"/>
    <n v="8838"/>
    <n v="0"/>
    <n v="27162"/>
  </r>
  <r>
    <n v="13"/>
    <s v="14105-203983749"/>
    <n v="10292422"/>
    <x v="7"/>
    <s v="14/10/2025 05:51:56"/>
    <n v="22000"/>
    <n v="0"/>
    <n v="0"/>
    <n v="0"/>
    <n v="5401"/>
    <n v="0"/>
    <n v="16599"/>
  </r>
  <r>
    <n v="14"/>
    <s v="14105-204010696"/>
    <n v="10321523"/>
    <x v="8"/>
    <s v="14/10/2025 05:54:52"/>
    <n v="29000"/>
    <n v="0"/>
    <n v="0"/>
    <n v="0"/>
    <n v="7120"/>
    <n v="0"/>
    <n v="21881"/>
  </r>
  <r>
    <n v="15"/>
    <s v="14105-206462179"/>
    <n v="10235659"/>
    <x v="9"/>
    <s v="14/10/2025 06:07:56"/>
    <n v="58000"/>
    <n v="11000"/>
    <n v="0"/>
    <n v="0"/>
    <n v="11539"/>
    <n v="0"/>
    <n v="35462"/>
  </r>
  <r>
    <n v="16"/>
    <s v="14105-207388808"/>
    <n v="10235663"/>
    <x v="10"/>
    <s v="14/10/2025 06:01:02"/>
    <n v="161000"/>
    <n v="42000"/>
    <n v="0"/>
    <n v="0"/>
    <n v="29215"/>
    <n v="0"/>
    <n v="89786"/>
  </r>
  <r>
    <n v="17"/>
    <s v="14105-207529303"/>
    <n v="10287867"/>
    <x v="11"/>
    <s v="14/10/2025 05:58:37"/>
    <n v="60000"/>
    <n v="11000"/>
    <n v="0"/>
    <n v="0"/>
    <n v="12030"/>
    <n v="0"/>
    <n v="36971"/>
  </r>
  <r>
    <n v="18"/>
    <s v="14105-209232283"/>
    <n v="10219545"/>
    <x v="1"/>
    <s v="14/10/2025 06:31:50"/>
    <n v="37000"/>
    <n v="0"/>
    <n v="0"/>
    <n v="0"/>
    <n v="9084"/>
    <n v="0"/>
    <n v="27917"/>
  </r>
  <r>
    <n v="19"/>
    <s v="14105-209850596"/>
    <n v="10219545"/>
    <x v="1"/>
    <s v="14/10/2025 06:04:58"/>
    <n v="29000"/>
    <n v="0"/>
    <n v="0"/>
    <n v="0"/>
    <n v="7120"/>
    <n v="0"/>
    <n v="21881"/>
  </r>
  <r>
    <n v="20"/>
    <s v="14105-214184927"/>
    <n v="10292422"/>
    <x v="7"/>
    <s v="14/10/2025 06:04:12"/>
    <n v="29000"/>
    <n v="8700"/>
    <n v="0"/>
    <n v="0"/>
    <n v="4984"/>
    <n v="0"/>
    <n v="15316"/>
  </r>
  <r>
    <n v="21"/>
    <s v="14105-215409512"/>
    <n v="10225902"/>
    <x v="2"/>
    <s v="14/10/2025 06:21:49"/>
    <n v="58000"/>
    <n v="15000"/>
    <n v="0"/>
    <n v="0"/>
    <n v="10557"/>
    <n v="0"/>
    <n v="32444"/>
  </r>
  <r>
    <n v="22"/>
    <s v="14105-215728587"/>
    <n v="10354882"/>
    <x v="12"/>
    <s v="14/10/2025 06:09:05"/>
    <n v="22000"/>
    <n v="0"/>
    <n v="0"/>
    <n v="0"/>
    <n v="5401"/>
    <n v="0"/>
    <n v="16599"/>
  </r>
  <r>
    <n v="23"/>
    <s v="14105-215957421"/>
    <n v="10225895"/>
    <x v="13"/>
    <s v="14/10/2025 06:07:33"/>
    <n v="44000"/>
    <n v="0"/>
    <n v="0"/>
    <n v="0"/>
    <n v="10802"/>
    <n v="0"/>
    <n v="33198"/>
  </r>
  <r>
    <n v="24"/>
    <s v="14105-216483219"/>
    <n v="10225902"/>
    <x v="2"/>
    <s v="14/10/2025 06:20:38"/>
    <n v="47000"/>
    <n v="0"/>
    <n v="0"/>
    <n v="0"/>
    <n v="11539"/>
    <n v="0"/>
    <n v="35462"/>
  </r>
  <r>
    <n v="25"/>
    <s v="14105-216641619"/>
    <n v="10232123"/>
    <x v="14"/>
    <s v="14/10/2025 06:28:51"/>
    <n v="123000"/>
    <n v="20000"/>
    <n v="0"/>
    <n v="0"/>
    <n v="25287"/>
    <n v="0"/>
    <n v="77714"/>
  </r>
  <r>
    <n v="26"/>
    <s v="14105-216785651"/>
    <n v="10225902"/>
    <x v="2"/>
    <s v="14/10/2025 06:25:14"/>
    <n v="87000"/>
    <n v="15000"/>
    <n v="0"/>
    <n v="0"/>
    <n v="17676"/>
    <n v="0"/>
    <n v="54324"/>
  </r>
  <r>
    <n v="27"/>
    <s v="14105-217755557"/>
    <n v="10232123"/>
    <x v="14"/>
    <s v="14/10/2025 06:25:41"/>
    <n v="22000"/>
    <n v="7000"/>
    <n v="0"/>
    <n v="0"/>
    <n v="3683"/>
    <n v="0"/>
    <n v="11318"/>
  </r>
  <r>
    <n v="28"/>
    <s v="14105-219232456"/>
    <n v="10225898"/>
    <x v="15"/>
    <s v="14/10/2025 06:25:51"/>
    <n v="225000"/>
    <n v="54000"/>
    <n v="0"/>
    <n v="0"/>
    <n v="41981"/>
    <n v="0"/>
    <n v="129020"/>
  </r>
  <r>
    <n v="29"/>
    <s v="14105-219761218"/>
    <n v="10269971"/>
    <x v="16"/>
    <s v="14/10/2025 06:39:28"/>
    <n v="58000"/>
    <n v="0"/>
    <n v="0"/>
    <n v="0"/>
    <n v="14239"/>
    <n v="0"/>
    <n v="43761"/>
  </r>
  <r>
    <n v="30"/>
    <s v="14105-220868913"/>
    <n v="10324687"/>
    <x v="17"/>
    <s v="14/10/2025 06:27:53"/>
    <n v="29000"/>
    <n v="7000"/>
    <n v="0"/>
    <n v="0"/>
    <n v="5401"/>
    <n v="0"/>
    <n v="16599"/>
  </r>
  <r>
    <n v="31"/>
    <s v="14105-220979303"/>
    <n v="10235659"/>
    <x v="9"/>
    <s v="14/10/2025 06:26:14"/>
    <n v="22000"/>
    <n v="7000"/>
    <n v="0"/>
    <n v="0"/>
    <n v="3683"/>
    <n v="0"/>
    <n v="11318"/>
  </r>
  <r>
    <n v="32"/>
    <s v="14105-221685502"/>
    <n v="10299524"/>
    <x v="18"/>
    <s v="14/10/2025 06:31:22"/>
    <n v="91000"/>
    <n v="15000"/>
    <n v="0"/>
    <n v="0"/>
    <n v="18658"/>
    <n v="0"/>
    <n v="57342"/>
  </r>
  <r>
    <n v="33"/>
    <s v="14105-222165620"/>
    <n v="10321523"/>
    <x v="8"/>
    <s v="14/10/2025 07:04:10"/>
    <n v="58000"/>
    <n v="11000"/>
    <n v="0"/>
    <n v="0"/>
    <n v="11539"/>
    <n v="0"/>
    <n v="35462"/>
  </r>
  <r>
    <n v="34"/>
    <s v="14105-223302978"/>
    <n v="10225898"/>
    <x v="15"/>
    <s v="14/10/2025 06:31:30"/>
    <n v="87000"/>
    <n v="15000"/>
    <n v="0"/>
    <n v="0"/>
    <n v="17676"/>
    <n v="0"/>
    <n v="54324"/>
  </r>
  <r>
    <n v="35"/>
    <s v="14105-225442761"/>
    <n v="10321523"/>
    <x v="8"/>
    <s v="14/10/2025 07:00:04"/>
    <n v="29000"/>
    <n v="7000"/>
    <n v="0"/>
    <n v="0"/>
    <n v="5401"/>
    <n v="0"/>
    <n v="16599"/>
  </r>
  <r>
    <n v="36"/>
    <s v="14105-226393553"/>
    <n v="10287867"/>
    <x v="11"/>
    <s v="14/10/2025 06:38:04"/>
    <n v="66000"/>
    <n v="15000"/>
    <n v="0"/>
    <n v="0"/>
    <n v="12521"/>
    <n v="0"/>
    <n v="38480"/>
  </r>
  <r>
    <n v="37"/>
    <s v="14105-227851761"/>
    <n v="10225898"/>
    <x v="15"/>
    <s v="14/10/2025 06:34:42"/>
    <n v="29000"/>
    <n v="0"/>
    <n v="0"/>
    <n v="0"/>
    <n v="7120"/>
    <n v="0"/>
    <n v="21881"/>
  </r>
  <r>
    <n v="38"/>
    <s v="14105-228669417"/>
    <n v="10230171"/>
    <x v="19"/>
    <s v="14/10/2025 06:31:47"/>
    <n v="87000"/>
    <n v="15000"/>
    <n v="0"/>
    <n v="0"/>
    <n v="17676"/>
    <n v="0"/>
    <n v="54324"/>
  </r>
  <r>
    <n v="39"/>
    <s v="14105-228717848"/>
    <n v="10216423"/>
    <x v="0"/>
    <s v="14/10/2025 06:39:11"/>
    <n v="51000"/>
    <n v="11000"/>
    <n v="0"/>
    <n v="0"/>
    <n v="9820"/>
    <n v="0"/>
    <n v="30180"/>
  </r>
  <r>
    <n v="40"/>
    <s v="14105-229761635"/>
    <n v="10235663"/>
    <x v="10"/>
    <s v="14/10/2025 06:42:00"/>
    <n v="116000"/>
    <n v="20000"/>
    <n v="0"/>
    <n v="0"/>
    <n v="23568"/>
    <n v="0"/>
    <n v="72432"/>
  </r>
  <r>
    <n v="41"/>
    <s v="14105-231372344"/>
    <n v="10321524"/>
    <x v="3"/>
    <s v="14/10/2025 06:57:35"/>
    <n v="58000"/>
    <n v="0"/>
    <n v="0"/>
    <n v="0"/>
    <n v="14239"/>
    <n v="0"/>
    <n v="43761"/>
  </r>
  <r>
    <n v="42"/>
    <s v="14105-231633181"/>
    <n v="10298769"/>
    <x v="20"/>
    <s v="14/10/2025 07:12:34"/>
    <n v="22000"/>
    <n v="5000"/>
    <n v="0"/>
    <n v="0"/>
    <n v="4174"/>
    <n v="0"/>
    <n v="12827"/>
  </r>
  <r>
    <n v="43"/>
    <s v="14105-233249640"/>
    <n v="10225902"/>
    <x v="2"/>
    <s v="14/10/2025 06:50:38"/>
    <n v="58000"/>
    <n v="14000"/>
    <n v="0"/>
    <n v="0"/>
    <n v="10802"/>
    <n v="0"/>
    <n v="33198"/>
  </r>
  <r>
    <n v="44"/>
    <s v="14105-237082998"/>
    <n v="10285817"/>
    <x v="21"/>
    <s v="14/10/2025 06:47:13"/>
    <n v="44000"/>
    <n v="10000"/>
    <n v="0"/>
    <n v="0"/>
    <n v="8347"/>
    <n v="0"/>
    <n v="25653"/>
  </r>
  <r>
    <n v="45"/>
    <s v="14105-237307917"/>
    <n v="10299524"/>
    <x v="18"/>
    <s v="14/10/2025 06:55:39"/>
    <n v="58000"/>
    <n v="15000"/>
    <n v="0"/>
    <n v="0"/>
    <n v="10557"/>
    <n v="0"/>
    <n v="32444"/>
  </r>
  <r>
    <n v="46"/>
    <s v="14105-237542430"/>
    <n v="10233716"/>
    <x v="22"/>
    <s v="14/10/2025 06:55:49"/>
    <n v="44000"/>
    <n v="0"/>
    <n v="0"/>
    <n v="0"/>
    <n v="10802"/>
    <n v="0"/>
    <n v="33198"/>
  </r>
  <r>
    <n v="47"/>
    <s v="14105-237920435"/>
    <n v="10235663"/>
    <x v="10"/>
    <s v="14/10/2025 06:42:52"/>
    <n v="44000"/>
    <n v="13200"/>
    <n v="0"/>
    <n v="0"/>
    <n v="7561"/>
    <n v="0"/>
    <n v="23239"/>
  </r>
  <r>
    <n v="48"/>
    <s v="14105-238846376"/>
    <n v="10225902"/>
    <x v="2"/>
    <s v="14/10/2025 07:11:45"/>
    <n v="109000"/>
    <n v="0"/>
    <n v="0"/>
    <n v="0"/>
    <n v="26760"/>
    <n v="0"/>
    <n v="82241"/>
  </r>
  <r>
    <n v="49"/>
    <s v="14105-238933812"/>
    <n v="10219545"/>
    <x v="1"/>
    <s v="14/10/2025 06:49:04"/>
    <n v="166000"/>
    <n v="48000"/>
    <n v="0"/>
    <n v="0"/>
    <n v="28969"/>
    <n v="0"/>
    <n v="89031"/>
  </r>
  <r>
    <n v="50"/>
    <s v="14105-239233805"/>
    <n v="10235663"/>
    <x v="10"/>
    <s v="14/10/2025 06:44:04"/>
    <n v="44000"/>
    <n v="13200"/>
    <n v="0"/>
    <n v="0"/>
    <n v="7561"/>
    <n v="0"/>
    <n v="23239"/>
  </r>
  <r>
    <n v="51"/>
    <s v="14105-239232983"/>
    <n v="10313967"/>
    <x v="23"/>
    <s v="14/10/2025 06:49:44"/>
    <n v="29000"/>
    <n v="7250"/>
    <n v="0"/>
    <n v="0"/>
    <n v="5340"/>
    <n v="0"/>
    <n v="16410"/>
  </r>
  <r>
    <n v="52"/>
    <s v="14105-240108815"/>
    <n v="10233716"/>
    <x v="22"/>
    <s v="14/10/2025 06:52:16"/>
    <n v="58000"/>
    <n v="11000"/>
    <n v="0"/>
    <n v="0"/>
    <n v="11539"/>
    <n v="0"/>
    <n v="35462"/>
  </r>
  <r>
    <n v="53"/>
    <s v="14105-240692550"/>
    <n v="10225902"/>
    <x v="2"/>
    <s v="14/10/2025 07:14:36"/>
    <n v="66000"/>
    <n v="15000"/>
    <n v="0"/>
    <n v="0"/>
    <n v="12521"/>
    <n v="0"/>
    <n v="38480"/>
  </r>
  <r>
    <n v="54"/>
    <s v="14105-240774519"/>
    <n v="10230171"/>
    <x v="19"/>
    <s v="14/10/2025 06:54:55"/>
    <n v="58000"/>
    <n v="15000"/>
    <n v="0"/>
    <n v="0"/>
    <n v="10557"/>
    <n v="0"/>
    <n v="32444"/>
  </r>
  <r>
    <n v="55"/>
    <s v="14105-240890196"/>
    <n v="10354882"/>
    <x v="12"/>
    <s v="14/10/2025 06:54:00"/>
    <n v="22000"/>
    <n v="0"/>
    <n v="0"/>
    <n v="0"/>
    <n v="5401"/>
    <n v="0"/>
    <n v="16599"/>
  </r>
  <r>
    <n v="56"/>
    <s v="14105-243007690"/>
    <n v="10321439"/>
    <x v="24"/>
    <s v="14/10/2025 06:56:50"/>
    <n v="58000"/>
    <n v="10000"/>
    <n v="0"/>
    <n v="0"/>
    <n v="11784"/>
    <n v="0"/>
    <n v="36216"/>
  </r>
  <r>
    <n v="57"/>
    <s v="14105-243120924"/>
    <n v="10235663"/>
    <x v="10"/>
    <s v="14/10/2025 06:49:04"/>
    <n v="215000"/>
    <n v="48000"/>
    <n v="0"/>
    <n v="0"/>
    <n v="40999"/>
    <n v="0"/>
    <n v="126002"/>
  </r>
  <r>
    <n v="58"/>
    <s v="14105-243323361"/>
    <n v="10230793"/>
    <x v="25"/>
    <s v="14/10/2025 07:18:18"/>
    <n v="22000"/>
    <n v="7000"/>
    <n v="0"/>
    <n v="0"/>
    <n v="3683"/>
    <n v="0"/>
    <n v="11318"/>
  </r>
  <r>
    <n v="59"/>
    <s v="14105-243630483"/>
    <n v="10230171"/>
    <x v="19"/>
    <s v="14/10/2025 07:08:26"/>
    <n v="160000"/>
    <n v="42000"/>
    <n v="0"/>
    <n v="0"/>
    <n v="28969"/>
    <n v="0"/>
    <n v="89031"/>
  </r>
  <r>
    <n v="60"/>
    <s v="14105-243682768"/>
    <n v="10235663"/>
    <x v="10"/>
    <s v="14/10/2025 07:00:45"/>
    <n v="105000"/>
    <n v="20000"/>
    <n v="0"/>
    <n v="0"/>
    <n v="20868"/>
    <n v="0"/>
    <n v="64133"/>
  </r>
  <r>
    <n v="61"/>
    <s v="14105-244889926"/>
    <n v="10284115"/>
    <x v="26"/>
    <s v="14/10/2025 07:08:24"/>
    <n v="29000"/>
    <n v="7000"/>
    <n v="0"/>
    <n v="0"/>
    <n v="5401"/>
    <n v="0"/>
    <n v="16599"/>
  </r>
  <r>
    <n v="62"/>
    <s v="14105-246144622"/>
    <n v="10235663"/>
    <x v="10"/>
    <s v="14/10/2025 07:03:46"/>
    <n v="87000"/>
    <n v="10000"/>
    <n v="0"/>
    <n v="0"/>
    <n v="18904"/>
    <n v="0"/>
    <n v="58097"/>
  </r>
  <r>
    <n v="63"/>
    <s v="14105-246661302"/>
    <n v="10225888"/>
    <x v="27"/>
    <s v="14/10/2025 07:14:51"/>
    <n v="435000"/>
    <n v="54500"/>
    <n v="0"/>
    <n v="0"/>
    <n v="93413"/>
    <n v="0"/>
    <n v="287087"/>
  </r>
  <r>
    <n v="64"/>
    <s v="14105-247282456"/>
    <n v="10269971"/>
    <x v="16"/>
    <s v="14/10/2025 07:08:39"/>
    <n v="47000"/>
    <n v="10000"/>
    <n v="0"/>
    <n v="0"/>
    <n v="9084"/>
    <n v="0"/>
    <n v="27917"/>
  </r>
  <r>
    <n v="65"/>
    <s v="14105-247371006"/>
    <n v="10230171"/>
    <x v="19"/>
    <s v="14/10/2025 07:14:41"/>
    <n v="66000"/>
    <n v="15000"/>
    <n v="0"/>
    <n v="0"/>
    <n v="12521"/>
    <n v="0"/>
    <n v="38480"/>
  </r>
  <r>
    <n v="66"/>
    <s v="14105-247763796"/>
    <n v="10235659"/>
    <x v="9"/>
    <s v="14/10/2025 07:17:26"/>
    <n v="29000"/>
    <n v="0"/>
    <n v="0"/>
    <n v="0"/>
    <n v="7120"/>
    <n v="0"/>
    <n v="21881"/>
  </r>
  <r>
    <n v="67"/>
    <s v="14105-249135258"/>
    <n v="10284115"/>
    <x v="26"/>
    <s v="14/10/2025 07:25:14"/>
    <n v="167000"/>
    <n v="48000"/>
    <n v="0"/>
    <n v="0"/>
    <n v="29215"/>
    <n v="0"/>
    <n v="89786"/>
  </r>
  <r>
    <n v="68"/>
    <s v="14105-249811421"/>
    <n v="10298824"/>
    <x v="5"/>
    <s v="14/10/2025 07:15:10"/>
    <n v="65000"/>
    <n v="15000"/>
    <n v="0"/>
    <n v="0"/>
    <n v="12275"/>
    <n v="0"/>
    <n v="37725"/>
  </r>
  <r>
    <n v="69"/>
    <s v="14105-249906966"/>
    <n v="10230817"/>
    <x v="28"/>
    <s v="14/10/2025 07:03:09"/>
    <n v="37000"/>
    <n v="0"/>
    <n v="0"/>
    <n v="0"/>
    <n v="9084"/>
    <n v="0"/>
    <n v="27917"/>
  </r>
  <r>
    <n v="70"/>
    <s v="14105-249944280"/>
    <n v="10235663"/>
    <x v="10"/>
    <s v="14/10/2025 07:17:44"/>
    <n v="94000"/>
    <n v="15000"/>
    <n v="0"/>
    <n v="0"/>
    <n v="19395"/>
    <n v="0"/>
    <n v="59606"/>
  </r>
  <r>
    <n v="71"/>
    <s v="14105-249966142"/>
    <n v="10225902"/>
    <x v="2"/>
    <s v="14/10/2025 07:21:39"/>
    <n v="66000"/>
    <n v="15000"/>
    <n v="0"/>
    <n v="0"/>
    <n v="12521"/>
    <n v="0"/>
    <n v="38480"/>
  </r>
  <r>
    <n v="72"/>
    <s v="14105-249991810"/>
    <n v="10225888"/>
    <x v="27"/>
    <s v="14/10/2025 07:10:05"/>
    <n v="58000"/>
    <n v="11000"/>
    <n v="0"/>
    <n v="0"/>
    <n v="11539"/>
    <n v="0"/>
    <n v="35462"/>
  </r>
  <r>
    <n v="73"/>
    <s v="14105-250214809"/>
    <n v="10313967"/>
    <x v="23"/>
    <s v="14/10/2025 07:11:43"/>
    <n v="51000"/>
    <n v="11000"/>
    <n v="0"/>
    <n v="0"/>
    <n v="9820"/>
    <n v="0"/>
    <n v="30180"/>
  </r>
  <r>
    <n v="74"/>
    <s v="14105-251363348"/>
    <n v="10225898"/>
    <x v="15"/>
    <s v="14/10/2025 07:11:37"/>
    <n v="29000"/>
    <n v="0"/>
    <n v="0"/>
    <n v="0"/>
    <n v="7120"/>
    <n v="0"/>
    <n v="21881"/>
  </r>
  <r>
    <n v="75"/>
    <s v="14105-252190556"/>
    <n v="10235658"/>
    <x v="29"/>
    <s v="14/10/2025 07:14:54"/>
    <n v="47000"/>
    <n v="14100"/>
    <n v="0"/>
    <n v="0"/>
    <n v="8077"/>
    <n v="0"/>
    <n v="24823"/>
  </r>
  <r>
    <n v="76"/>
    <s v="14105-252755652"/>
    <n v="10354882"/>
    <x v="12"/>
    <s v="14/10/2025 07:12:40"/>
    <n v="47000"/>
    <n v="14100"/>
    <n v="0"/>
    <n v="0"/>
    <n v="8077"/>
    <n v="0"/>
    <n v="24823"/>
  </r>
  <r>
    <n v="77"/>
    <s v="14105-253051005"/>
    <n v="10235663"/>
    <x v="10"/>
    <s v="14/10/2025 07:10:30"/>
    <n v="109000"/>
    <n v="20000"/>
    <n v="0"/>
    <n v="0"/>
    <n v="21850"/>
    <n v="0"/>
    <n v="67151"/>
  </r>
  <r>
    <n v="78"/>
    <s v="14105-254032132"/>
    <n v="10354882"/>
    <x v="12"/>
    <s v="14/10/2025 07:11:04"/>
    <n v="22000"/>
    <n v="0"/>
    <n v="0"/>
    <n v="0"/>
    <n v="5401"/>
    <n v="0"/>
    <n v="16599"/>
  </r>
  <r>
    <n v="79"/>
    <s v="14105-255060550"/>
    <n v="10358040"/>
    <x v="30"/>
    <s v="14/10/2025 07:16:30"/>
    <n v="30000"/>
    <n v="9000"/>
    <n v="0"/>
    <n v="0"/>
    <n v="5156"/>
    <n v="0"/>
    <n v="15845"/>
  </r>
  <r>
    <n v="80"/>
    <s v="14105-256250070"/>
    <n v="10230814"/>
    <x v="31"/>
    <s v="14/10/2025 07:19:30"/>
    <n v="51000"/>
    <n v="15000"/>
    <n v="0"/>
    <n v="0"/>
    <n v="8838"/>
    <n v="0"/>
    <n v="27162"/>
  </r>
  <r>
    <n v="81"/>
    <s v="14105-256390650"/>
    <n v="10235659"/>
    <x v="9"/>
    <s v="14/10/2025 07:27:28"/>
    <n v="29000"/>
    <n v="0"/>
    <n v="0"/>
    <n v="0"/>
    <n v="7120"/>
    <n v="0"/>
    <n v="21881"/>
  </r>
  <r>
    <n v="82"/>
    <s v="14105-256795639"/>
    <n v="10216423"/>
    <x v="0"/>
    <s v="14/10/2025 07:30:28"/>
    <n v="22000"/>
    <n v="7000"/>
    <n v="0"/>
    <n v="0"/>
    <n v="3683"/>
    <n v="0"/>
    <n v="11318"/>
  </r>
  <r>
    <n v="83"/>
    <s v="14105-257109173"/>
    <n v="10230793"/>
    <x v="25"/>
    <s v="14/10/2025 07:37:41"/>
    <n v="87000"/>
    <n v="15000"/>
    <n v="0"/>
    <n v="0"/>
    <n v="17676"/>
    <n v="0"/>
    <n v="54324"/>
  </r>
  <r>
    <n v="84"/>
    <s v="14105-257674568"/>
    <n v="10225885"/>
    <x v="4"/>
    <s v="14/10/2025 07:37:38"/>
    <n v="87000"/>
    <n v="15000"/>
    <n v="0"/>
    <n v="0"/>
    <n v="17676"/>
    <n v="0"/>
    <n v="54324"/>
  </r>
  <r>
    <n v="85"/>
    <s v="14105-257934708"/>
    <n v="10287867"/>
    <x v="11"/>
    <s v="14/10/2025 07:22:17"/>
    <n v="30000"/>
    <n v="15000"/>
    <n v="0"/>
    <n v="0"/>
    <n v="3683"/>
    <n v="0"/>
    <n v="11318"/>
  </r>
  <r>
    <n v="86"/>
    <s v="14105-258508883"/>
    <n v="10225888"/>
    <x v="27"/>
    <s v="14/10/2025 07:24:10"/>
    <n v="58000"/>
    <n v="15000"/>
    <n v="0"/>
    <n v="0"/>
    <n v="10557"/>
    <n v="0"/>
    <n v="32444"/>
  </r>
  <r>
    <n v="87"/>
    <s v="14105-258505341"/>
    <n v="10232123"/>
    <x v="14"/>
    <s v="14/10/2025 07:39:12"/>
    <n v="51000"/>
    <n v="14000"/>
    <n v="0"/>
    <n v="0"/>
    <n v="9084"/>
    <n v="0"/>
    <n v="27917"/>
  </r>
  <r>
    <n v="88"/>
    <s v="14105-258673394"/>
    <n v="10225898"/>
    <x v="15"/>
    <s v="14/10/2025 07:23:49"/>
    <n v="58000"/>
    <n v="15000"/>
    <n v="0"/>
    <n v="0"/>
    <n v="10557"/>
    <n v="0"/>
    <n v="32444"/>
  </r>
  <r>
    <n v="89"/>
    <s v="14105-258853799"/>
    <n v="10230171"/>
    <x v="19"/>
    <s v="14/10/2025 07:24:13"/>
    <n v="22000"/>
    <n v="0"/>
    <n v="0"/>
    <n v="0"/>
    <n v="5401"/>
    <n v="0"/>
    <n v="16599"/>
  </r>
  <r>
    <n v="90"/>
    <s v="14105-258875676"/>
    <n v="10324687"/>
    <x v="17"/>
    <s v="14/10/2025 07:37:57"/>
    <n v="29000"/>
    <n v="0"/>
    <n v="0"/>
    <n v="0"/>
    <n v="7120"/>
    <n v="0"/>
    <n v="21881"/>
  </r>
  <r>
    <n v="91"/>
    <s v="14105-258914873"/>
    <n v="10225888"/>
    <x v="27"/>
    <s v="14/10/2025 07:32:10"/>
    <n v="87000"/>
    <n v="15000"/>
    <n v="0"/>
    <n v="0"/>
    <n v="17676"/>
    <n v="0"/>
    <n v="54324"/>
  </r>
  <r>
    <n v="92"/>
    <s v="14105-258922167"/>
    <n v="10219545"/>
    <x v="1"/>
    <s v="14/10/2025 07:32:01"/>
    <n v="51000"/>
    <n v="15000"/>
    <n v="0"/>
    <n v="0"/>
    <n v="8838"/>
    <n v="0"/>
    <n v="27162"/>
  </r>
  <r>
    <n v="93"/>
    <s v="14105-259084636"/>
    <n v="10292422"/>
    <x v="7"/>
    <s v="14/10/2025 07:21:05"/>
    <n v="58000"/>
    <n v="11000"/>
    <n v="0"/>
    <n v="0"/>
    <n v="11539"/>
    <n v="0"/>
    <n v="35462"/>
  </r>
  <r>
    <n v="94"/>
    <s v="14105-259184559"/>
    <n v="10235663"/>
    <x v="10"/>
    <s v="14/10/2025 07:26:47"/>
    <n v="58000"/>
    <n v="11000"/>
    <n v="0"/>
    <n v="0"/>
    <n v="11539"/>
    <n v="0"/>
    <n v="35462"/>
  </r>
  <r>
    <n v="95"/>
    <s v="14105-259190096"/>
    <n v="10315543"/>
    <x v="32"/>
    <s v="14/10/2025 07:23:20"/>
    <n v="87000"/>
    <n v="15000"/>
    <n v="0"/>
    <n v="0"/>
    <n v="17676"/>
    <n v="0"/>
    <n v="54324"/>
  </r>
  <r>
    <n v="96"/>
    <s v="14105-259724278"/>
    <n v="10225898"/>
    <x v="15"/>
    <s v="14/10/2025 07:28:39"/>
    <n v="58000"/>
    <n v="11000"/>
    <n v="0"/>
    <n v="0"/>
    <n v="11539"/>
    <n v="0"/>
    <n v="35462"/>
  </r>
  <r>
    <n v="97"/>
    <s v="14105-259864971"/>
    <n v="10225898"/>
    <x v="15"/>
    <s v="14/10/2025 07:31:16"/>
    <n v="167000"/>
    <n v="48000"/>
    <n v="0"/>
    <n v="0"/>
    <n v="29215"/>
    <n v="0"/>
    <n v="89786"/>
  </r>
  <r>
    <n v="98"/>
    <s v="14105-260208750"/>
    <n v="10225902"/>
    <x v="2"/>
    <s v="14/10/2025 07:40:59"/>
    <n v="80000"/>
    <n v="15000"/>
    <n v="0"/>
    <n v="0"/>
    <n v="15958"/>
    <n v="0"/>
    <n v="49043"/>
  </r>
  <r>
    <n v="99"/>
    <s v="14105-260434132"/>
    <n v="10299524"/>
    <x v="18"/>
    <s v="14/10/2025 07:26:41"/>
    <n v="61000"/>
    <n v="11000"/>
    <n v="0"/>
    <n v="0"/>
    <n v="12275"/>
    <n v="0"/>
    <n v="37725"/>
  </r>
  <r>
    <n v="100"/>
    <s v="14105-260954971"/>
    <n v="10219545"/>
    <x v="1"/>
    <s v="14/10/2025 07:33:18"/>
    <n v="29000"/>
    <n v="7000"/>
    <n v="0"/>
    <n v="0"/>
    <n v="5401"/>
    <n v="0"/>
    <n v="16599"/>
  </r>
  <r>
    <n v="101"/>
    <s v="14105-261720106"/>
    <n v="10219545"/>
    <x v="1"/>
    <s v="14/10/2025 07:25:48"/>
    <n v="51000"/>
    <n v="11000"/>
    <n v="0"/>
    <n v="0"/>
    <n v="9820"/>
    <n v="0"/>
    <n v="30180"/>
  </r>
  <r>
    <n v="102"/>
    <s v="14105-262017472"/>
    <n v="10235663"/>
    <x v="10"/>
    <s v="14/10/2025 07:25:22"/>
    <n v="44000"/>
    <n v="10000"/>
    <n v="0"/>
    <n v="0"/>
    <n v="8347"/>
    <n v="0"/>
    <n v="25653"/>
  </r>
  <r>
    <n v="103"/>
    <s v="14105-262446508"/>
    <n v="10219545"/>
    <x v="1"/>
    <s v="14/10/2025 07:29:55"/>
    <n v="29000"/>
    <n v="0"/>
    <n v="0"/>
    <n v="0"/>
    <n v="7120"/>
    <n v="0"/>
    <n v="21881"/>
  </r>
  <r>
    <n v="104"/>
    <s v="14105-262792664"/>
    <n v="10321524"/>
    <x v="3"/>
    <s v="14/10/2025 08:02:49"/>
    <n v="97000"/>
    <n v="15000"/>
    <n v="0"/>
    <n v="0"/>
    <n v="20131"/>
    <n v="0"/>
    <n v="61869"/>
  </r>
  <r>
    <n v="105"/>
    <s v="14105-262807697"/>
    <n v="10269971"/>
    <x v="16"/>
    <s v="14/10/2025 07:32:13"/>
    <n v="29000"/>
    <n v="7250"/>
    <n v="0"/>
    <n v="0"/>
    <n v="5340"/>
    <n v="0"/>
    <n v="16410"/>
  </r>
  <r>
    <n v="106"/>
    <s v="14105-262843811"/>
    <n v="10225902"/>
    <x v="2"/>
    <s v="14/10/2025 07:33:31"/>
    <n v="154000"/>
    <n v="42000"/>
    <n v="0"/>
    <n v="0"/>
    <n v="27496"/>
    <n v="0"/>
    <n v="84504"/>
  </r>
  <r>
    <n v="107"/>
    <s v="14105-262854084"/>
    <n v="10233716"/>
    <x v="22"/>
    <s v="14/10/2025 07:40:41"/>
    <n v="170000"/>
    <n v="48000"/>
    <n v="0"/>
    <n v="0"/>
    <n v="29951"/>
    <n v="0"/>
    <n v="92049"/>
  </r>
  <r>
    <n v="108"/>
    <s v="14105-262908119"/>
    <n v="10235663"/>
    <x v="10"/>
    <s v="14/10/2025 07:35:00"/>
    <n v="29000"/>
    <n v="7250"/>
    <n v="0"/>
    <n v="0"/>
    <n v="5340"/>
    <n v="0"/>
    <n v="16410"/>
  </r>
  <r>
    <n v="109"/>
    <s v="14105-262969632"/>
    <n v="10321437"/>
    <x v="33"/>
    <s v="14/10/2025 07:36:14"/>
    <n v="74000"/>
    <n v="15000"/>
    <n v="0"/>
    <n v="0"/>
    <n v="14485"/>
    <n v="0"/>
    <n v="44516"/>
  </r>
  <r>
    <n v="110"/>
    <s v="14105-262995465"/>
    <n v="10225898"/>
    <x v="15"/>
    <s v="14/10/2025 07:36:46"/>
    <n v="29000"/>
    <n v="7000"/>
    <n v="0"/>
    <n v="0"/>
    <n v="5401"/>
    <n v="0"/>
    <n v="16599"/>
  </r>
  <r>
    <n v="111"/>
    <s v="14105-263359750"/>
    <n v="10287867"/>
    <x v="11"/>
    <s v="14/10/2025 07:38:20"/>
    <n v="30000"/>
    <n v="15000"/>
    <n v="0"/>
    <n v="0"/>
    <n v="3683"/>
    <n v="0"/>
    <n v="11318"/>
  </r>
  <r>
    <n v="112"/>
    <s v="14105-263560776"/>
    <n v="10233716"/>
    <x v="22"/>
    <s v="14/10/2025 07:39:41"/>
    <n v="72000"/>
    <n v="14000"/>
    <n v="0"/>
    <n v="0"/>
    <n v="14239"/>
    <n v="0"/>
    <n v="43761"/>
  </r>
  <r>
    <n v="113"/>
    <s v="14105-264574259"/>
    <n v="10225895"/>
    <x v="13"/>
    <s v="14/10/2025 07:37:59"/>
    <n v="87000"/>
    <n v="15000"/>
    <n v="0"/>
    <n v="0"/>
    <n v="17676"/>
    <n v="0"/>
    <n v="54324"/>
  </r>
  <r>
    <n v="114"/>
    <s v="14105-264728239"/>
    <n v="10354882"/>
    <x v="12"/>
    <s v="14/10/2025 07:41:04"/>
    <n v="22000"/>
    <n v="0"/>
    <n v="0"/>
    <n v="0"/>
    <n v="5401"/>
    <n v="0"/>
    <n v="16599"/>
  </r>
  <r>
    <n v="115"/>
    <s v="14105-265096038"/>
    <n v="10235663"/>
    <x v="10"/>
    <s v="14/10/2025 07:49:02"/>
    <n v="66000"/>
    <n v="11000"/>
    <n v="0"/>
    <n v="0"/>
    <n v="13503"/>
    <n v="0"/>
    <n v="41498"/>
  </r>
  <r>
    <n v="116"/>
    <s v="14105-265754828"/>
    <n v="10225902"/>
    <x v="2"/>
    <s v="14/10/2025 07:43:59"/>
    <n v="58000"/>
    <n v="11000"/>
    <n v="0"/>
    <n v="0"/>
    <n v="11539"/>
    <n v="0"/>
    <n v="35462"/>
  </r>
  <r>
    <n v="117"/>
    <s v="14105-266200109"/>
    <n v="10230814"/>
    <x v="31"/>
    <s v="14/10/2025 07:41:03"/>
    <n v="29000"/>
    <n v="7000"/>
    <n v="0"/>
    <n v="0"/>
    <n v="5401"/>
    <n v="0"/>
    <n v="16599"/>
  </r>
  <r>
    <n v="118"/>
    <s v="14105-266757103"/>
    <n v="10230171"/>
    <x v="19"/>
    <s v="14/10/2025 07:43:21"/>
    <n v="109000"/>
    <n v="20000"/>
    <n v="0"/>
    <n v="0"/>
    <n v="21850"/>
    <n v="0"/>
    <n v="67151"/>
  </r>
  <r>
    <n v="119"/>
    <s v="14105-267077236"/>
    <n v="10230793"/>
    <x v="25"/>
    <s v="14/10/2025 07:55:17"/>
    <n v="105000"/>
    <n v="20000"/>
    <n v="0"/>
    <n v="0"/>
    <n v="20868"/>
    <n v="0"/>
    <n v="64133"/>
  </r>
  <r>
    <n v="120"/>
    <s v="14105-267382524"/>
    <n v="10225898"/>
    <x v="15"/>
    <s v="14/10/2025 07:42:46"/>
    <n v="80000"/>
    <n v="15000"/>
    <n v="0"/>
    <n v="0"/>
    <n v="15958"/>
    <n v="0"/>
    <n v="49043"/>
  </r>
  <r>
    <n v="121"/>
    <s v="14105-267561349"/>
    <n v="10350108"/>
    <x v="6"/>
    <s v="14/10/2025 08:47:29"/>
    <n v="22000"/>
    <n v="0"/>
    <n v="0"/>
    <n v="0"/>
    <n v="5401"/>
    <n v="0"/>
    <n v="16599"/>
  </r>
  <r>
    <n v="122"/>
    <s v="14105-267637327"/>
    <n v="10232123"/>
    <x v="14"/>
    <s v="14/10/2025 07:58:28"/>
    <n v="102000"/>
    <n v="20000"/>
    <n v="0"/>
    <n v="0"/>
    <n v="20131"/>
    <n v="0"/>
    <n v="61869"/>
  </r>
  <r>
    <n v="123"/>
    <s v="14105-267718746"/>
    <n v="10296675"/>
    <x v="34"/>
    <s v="14/10/2025 07:49:39"/>
    <n v="36000"/>
    <n v="0"/>
    <n v="0"/>
    <n v="0"/>
    <n v="8838"/>
    <n v="0"/>
    <n v="27162"/>
  </r>
  <r>
    <n v="124"/>
    <s v="14105-268001159"/>
    <n v="10235663"/>
    <x v="10"/>
    <s v="14/10/2025 07:45:45"/>
    <n v="154000"/>
    <n v="42000"/>
    <n v="0"/>
    <n v="0"/>
    <n v="27496"/>
    <n v="0"/>
    <n v="84504"/>
  </r>
  <r>
    <n v="125"/>
    <s v="14105-268349380"/>
    <n v="10230171"/>
    <x v="19"/>
    <s v="14/10/2025 07:41:39"/>
    <n v="116000"/>
    <n v="20000"/>
    <n v="0"/>
    <n v="0"/>
    <n v="23568"/>
    <n v="0"/>
    <n v="72432"/>
  </r>
  <r>
    <n v="126"/>
    <s v="14105-268904959"/>
    <n v="10225888"/>
    <x v="27"/>
    <s v="14/10/2025 07:43:25"/>
    <n v="51000"/>
    <n v="11000"/>
    <n v="0"/>
    <n v="0"/>
    <n v="9820"/>
    <n v="0"/>
    <n v="30180"/>
  </r>
  <r>
    <n v="127"/>
    <s v="14105-268975050"/>
    <n v="10232123"/>
    <x v="14"/>
    <s v="14/10/2025 08:11:54"/>
    <n v="22000"/>
    <n v="7000"/>
    <n v="0"/>
    <n v="0"/>
    <n v="3683"/>
    <n v="0"/>
    <n v="11318"/>
  </r>
  <r>
    <n v="128"/>
    <s v="14105-269097018"/>
    <n v="10230793"/>
    <x v="25"/>
    <s v="14/10/2025 07:46:45"/>
    <n v="58000"/>
    <n v="11000"/>
    <n v="0"/>
    <n v="0"/>
    <n v="11539"/>
    <n v="0"/>
    <n v="35462"/>
  </r>
  <r>
    <n v="129"/>
    <s v="14105-269152981"/>
    <n v="10225871"/>
    <x v="35"/>
    <s v="14/10/2025 07:41:55"/>
    <n v="66000"/>
    <n v="0"/>
    <n v="0"/>
    <n v="0"/>
    <n v="16203"/>
    <n v="0"/>
    <n v="49797"/>
  </r>
  <r>
    <n v="130"/>
    <s v="14105-270284669"/>
    <n v="10292422"/>
    <x v="7"/>
    <s v="14/10/2025 07:49:02"/>
    <n v="36000"/>
    <n v="9000"/>
    <n v="0"/>
    <n v="0"/>
    <n v="6629"/>
    <n v="0"/>
    <n v="20372"/>
  </r>
  <r>
    <n v="131"/>
    <s v="14105-270560922"/>
    <n v="10230793"/>
    <x v="25"/>
    <s v="14/10/2025 07:59:11"/>
    <n v="22000"/>
    <n v="7000"/>
    <n v="0"/>
    <n v="0"/>
    <n v="3683"/>
    <n v="0"/>
    <n v="11318"/>
  </r>
  <r>
    <n v="132"/>
    <s v="14105-270571057"/>
    <n v="10230171"/>
    <x v="19"/>
    <s v="14/10/2025 07:49:26"/>
    <n v="95000"/>
    <n v="15000"/>
    <n v="0"/>
    <n v="0"/>
    <n v="19640"/>
    <n v="0"/>
    <n v="60360"/>
  </r>
  <r>
    <n v="133"/>
    <s v="14105-270639387"/>
    <n v="10230817"/>
    <x v="28"/>
    <s v="14/10/2025 07:46:13"/>
    <n v="88000"/>
    <n v="15000"/>
    <n v="0"/>
    <n v="0"/>
    <n v="17922"/>
    <n v="0"/>
    <n v="55079"/>
  </r>
  <r>
    <n v="134"/>
    <s v="14105-271051848"/>
    <n v="10225902"/>
    <x v="2"/>
    <s v="14/10/2025 07:48:51"/>
    <n v="123000"/>
    <n v="20000"/>
    <n v="0"/>
    <n v="0"/>
    <n v="25287"/>
    <n v="0"/>
    <n v="77714"/>
  </r>
  <r>
    <n v="135"/>
    <s v="14105-271269437"/>
    <n v="10298769"/>
    <x v="20"/>
    <s v="14/10/2025 08:02:29"/>
    <n v="579000"/>
    <n v="91500"/>
    <n v="0"/>
    <n v="0"/>
    <n v="119681"/>
    <n v="0"/>
    <n v="367819"/>
  </r>
  <r>
    <n v="136"/>
    <s v="14105-271373274"/>
    <n v="10324687"/>
    <x v="17"/>
    <s v="14/10/2025 07:51:05"/>
    <n v="22000"/>
    <n v="7000"/>
    <n v="0"/>
    <n v="0"/>
    <n v="3683"/>
    <n v="0"/>
    <n v="11318"/>
  </r>
  <r>
    <n v="137"/>
    <s v="14105-271485989"/>
    <n v="10219545"/>
    <x v="1"/>
    <s v="14/10/2025 07:41:09"/>
    <n v="65000"/>
    <n v="11000"/>
    <n v="0"/>
    <n v="0"/>
    <n v="13257"/>
    <n v="0"/>
    <n v="40743"/>
  </r>
  <r>
    <n v="138"/>
    <s v="14105-271824052"/>
    <n v="10269971"/>
    <x v="16"/>
    <s v="14/10/2025 07:43:09"/>
    <n v="47000"/>
    <n v="10000"/>
    <n v="0"/>
    <n v="0"/>
    <n v="9084"/>
    <n v="0"/>
    <n v="27917"/>
  </r>
  <r>
    <n v="139"/>
    <s v="14105-271885326"/>
    <n v="10233716"/>
    <x v="22"/>
    <s v="14/10/2025 07:52:11"/>
    <n v="29000"/>
    <n v="0"/>
    <n v="0"/>
    <n v="0"/>
    <n v="7120"/>
    <n v="0"/>
    <n v="21881"/>
  </r>
  <r>
    <n v="140"/>
    <s v="14105-272133401"/>
    <n v="10354882"/>
    <x v="12"/>
    <s v="14/10/2025 07:40:36"/>
    <n v="47000"/>
    <n v="0"/>
    <n v="0"/>
    <n v="0"/>
    <n v="11539"/>
    <n v="0"/>
    <n v="35462"/>
  </r>
  <r>
    <n v="141"/>
    <s v="14105-272202733"/>
    <n v="10298769"/>
    <x v="20"/>
    <s v="14/10/2025 08:09:20"/>
    <n v="80000"/>
    <n v="15000"/>
    <n v="0"/>
    <n v="0"/>
    <n v="15958"/>
    <n v="0"/>
    <n v="49043"/>
  </r>
  <r>
    <n v="142"/>
    <s v="14105-272343145"/>
    <n v="10324687"/>
    <x v="17"/>
    <s v="14/10/2025 07:45:17"/>
    <n v="29000"/>
    <n v="7000"/>
    <n v="0"/>
    <n v="0"/>
    <n v="5401"/>
    <n v="0"/>
    <n v="16599"/>
  </r>
  <r>
    <n v="143"/>
    <s v="14105-272493765"/>
    <n v="10313967"/>
    <x v="23"/>
    <s v="14/10/2025 07:54:02"/>
    <n v="112000"/>
    <n v="20000"/>
    <n v="0"/>
    <n v="0"/>
    <n v="22586"/>
    <n v="0"/>
    <n v="69414"/>
  </r>
  <r>
    <n v="144"/>
    <s v="14105-272499719"/>
    <n v="10330437"/>
    <x v="36"/>
    <s v="14/10/2025 08:00:24"/>
    <n v="22000"/>
    <n v="7000"/>
    <n v="0"/>
    <n v="0"/>
    <n v="3683"/>
    <n v="0"/>
    <n v="11318"/>
  </r>
  <r>
    <n v="145"/>
    <s v="14105-272533973"/>
    <n v="10287867"/>
    <x v="11"/>
    <s v="14/10/2025 07:52:00"/>
    <n v="160000"/>
    <n v="50000"/>
    <n v="0"/>
    <n v="0"/>
    <n v="27005"/>
    <n v="0"/>
    <n v="82995"/>
  </r>
  <r>
    <n v="146"/>
    <s v="14105-272823230"/>
    <n v="10233716"/>
    <x v="22"/>
    <s v="14/10/2025 07:54:38"/>
    <n v="58000"/>
    <n v="11000"/>
    <n v="0"/>
    <n v="0"/>
    <n v="11539"/>
    <n v="0"/>
    <n v="35462"/>
  </r>
  <r>
    <n v="147"/>
    <s v="14105-273076476"/>
    <n v="10219545"/>
    <x v="1"/>
    <s v="14/10/2025 07:47:26"/>
    <n v="51000"/>
    <n v="11000"/>
    <n v="0"/>
    <n v="0"/>
    <n v="9820"/>
    <n v="0"/>
    <n v="30180"/>
  </r>
  <r>
    <n v="148"/>
    <s v="14105-273209528"/>
    <n v="10230793"/>
    <x v="25"/>
    <s v="14/10/2025 07:52:05"/>
    <n v="47000"/>
    <n v="0"/>
    <n v="0"/>
    <n v="0"/>
    <n v="11539"/>
    <n v="0"/>
    <n v="35462"/>
  </r>
  <r>
    <n v="149"/>
    <s v="14105-273222155"/>
    <n v="10235663"/>
    <x v="10"/>
    <s v="14/10/2025 07:44:39"/>
    <n v="80000"/>
    <n v="15000"/>
    <n v="0"/>
    <n v="0"/>
    <n v="15958"/>
    <n v="0"/>
    <n v="49043"/>
  </r>
  <r>
    <n v="150"/>
    <s v="14105-273226184"/>
    <n v="10323120"/>
    <x v="37"/>
    <s v="14/10/2025 08:03:09"/>
    <n v="29000"/>
    <n v="0"/>
    <n v="0"/>
    <n v="0"/>
    <n v="7120"/>
    <n v="0"/>
    <n v="21881"/>
  </r>
  <r>
    <n v="151"/>
    <s v="14105-273432891"/>
    <n v="10321524"/>
    <x v="3"/>
    <s v="14/10/2025 08:33:29"/>
    <n v="189000"/>
    <n v="48000"/>
    <n v="0"/>
    <n v="0"/>
    <n v="34616"/>
    <n v="0"/>
    <n v="106385"/>
  </r>
  <r>
    <n v="152"/>
    <s v="14105-273607261"/>
    <n v="10225871"/>
    <x v="35"/>
    <s v="14/10/2025 08:18:17"/>
    <n v="22000"/>
    <n v="7000"/>
    <n v="0"/>
    <n v="0"/>
    <n v="3683"/>
    <n v="0"/>
    <n v="11318"/>
  </r>
  <r>
    <n v="153"/>
    <s v="14105-274278234"/>
    <n v="10242271"/>
    <x v="38"/>
    <s v="14/10/2025 07:54:50"/>
    <n v="87000"/>
    <n v="15000"/>
    <n v="0"/>
    <n v="0"/>
    <n v="17676"/>
    <n v="0"/>
    <n v="54324"/>
  </r>
  <r>
    <n v="154"/>
    <s v="14105-274296551"/>
    <n v="10232123"/>
    <x v="14"/>
    <s v="14/10/2025 08:06:43"/>
    <n v="221000"/>
    <n v="48000"/>
    <n v="0"/>
    <n v="0"/>
    <n v="42472"/>
    <n v="0"/>
    <n v="130529"/>
  </r>
  <r>
    <n v="155"/>
    <s v="14105-274477525"/>
    <n v="10235663"/>
    <x v="10"/>
    <s v="14/10/2025 07:50:32"/>
    <n v="58000"/>
    <n v="11000"/>
    <n v="0"/>
    <n v="0"/>
    <n v="11539"/>
    <n v="0"/>
    <n v="35462"/>
  </r>
  <r>
    <n v="156"/>
    <s v="14105-274826298"/>
    <n v="10225902"/>
    <x v="2"/>
    <s v="14/10/2025 07:52:06"/>
    <n v="22000"/>
    <n v="0"/>
    <n v="0"/>
    <n v="0"/>
    <n v="5401"/>
    <n v="0"/>
    <n v="16599"/>
  </r>
  <r>
    <n v="157"/>
    <s v="14105-274863598"/>
    <n v="10292422"/>
    <x v="7"/>
    <s v="14/10/2025 07:46:02"/>
    <n v="44000"/>
    <n v="10000"/>
    <n v="0"/>
    <n v="0"/>
    <n v="8347"/>
    <n v="0"/>
    <n v="25653"/>
  </r>
  <r>
    <n v="158"/>
    <s v="14105-274897434"/>
    <n v="10358016"/>
    <x v="39"/>
    <s v="14/10/2025 07:55:07"/>
    <n v="254000"/>
    <n v="48000"/>
    <n v="0"/>
    <n v="0"/>
    <n v="50573"/>
    <n v="0"/>
    <n v="155427"/>
  </r>
  <r>
    <n v="159"/>
    <s v="14105-275083611"/>
    <n v="10225895"/>
    <x v="13"/>
    <s v="14/10/2025 07:59:40"/>
    <n v="36000"/>
    <n v="0"/>
    <n v="0"/>
    <n v="0"/>
    <n v="8838"/>
    <n v="0"/>
    <n v="27162"/>
  </r>
  <r>
    <n v="160"/>
    <s v="14105-275128944"/>
    <n v="10235659"/>
    <x v="9"/>
    <s v="14/10/2025 07:54:34"/>
    <n v="58000"/>
    <n v="11000"/>
    <n v="0"/>
    <n v="0"/>
    <n v="11539"/>
    <n v="0"/>
    <n v="35462"/>
  </r>
  <r>
    <n v="161"/>
    <s v="14105-275288601"/>
    <n v="10232123"/>
    <x v="14"/>
    <s v="14/10/2025 08:01:31"/>
    <n v="58000"/>
    <n v="11000"/>
    <n v="0"/>
    <n v="0"/>
    <n v="11539"/>
    <n v="0"/>
    <n v="35462"/>
  </r>
  <r>
    <n v="162"/>
    <s v="14105-275400986"/>
    <n v="10321523"/>
    <x v="8"/>
    <s v="14/10/2025 09:00:24"/>
    <n v="22000"/>
    <n v="7000"/>
    <n v="0"/>
    <n v="0"/>
    <n v="3683"/>
    <n v="0"/>
    <n v="11318"/>
  </r>
  <r>
    <n v="163"/>
    <s v="14105-275436490"/>
    <n v="10298824"/>
    <x v="5"/>
    <s v="14/10/2025 07:57:08"/>
    <n v="29000"/>
    <n v="7250"/>
    <n v="0"/>
    <n v="0"/>
    <n v="5340"/>
    <n v="0"/>
    <n v="16410"/>
  </r>
  <r>
    <n v="164"/>
    <s v="14105-275515542"/>
    <n v="10225902"/>
    <x v="2"/>
    <s v="14/10/2025 07:51:20"/>
    <n v="176000"/>
    <n v="48000"/>
    <n v="0"/>
    <n v="0"/>
    <n v="31424"/>
    <n v="0"/>
    <n v="96576"/>
  </r>
  <r>
    <n v="165"/>
    <s v="14105-275666205"/>
    <n v="10321524"/>
    <x v="3"/>
    <s v="14/10/2025 08:55:04"/>
    <n v="51000"/>
    <n v="11000"/>
    <n v="0"/>
    <n v="0"/>
    <n v="9820"/>
    <n v="0"/>
    <n v="30180"/>
  </r>
  <r>
    <n v="166"/>
    <s v="14105-275766560"/>
    <n v="10235663"/>
    <x v="10"/>
    <s v="14/10/2025 07:44:19"/>
    <n v="58000"/>
    <n v="11000"/>
    <n v="0"/>
    <n v="0"/>
    <n v="11539"/>
    <n v="0"/>
    <n v="35462"/>
  </r>
  <r>
    <n v="167"/>
    <s v="14105-275836409"/>
    <n v="10225888"/>
    <x v="27"/>
    <s v="14/10/2025 07:50:24"/>
    <n v="58000"/>
    <n v="11000"/>
    <n v="0"/>
    <n v="0"/>
    <n v="11539"/>
    <n v="0"/>
    <n v="35462"/>
  </r>
  <r>
    <n v="168"/>
    <s v="14105-275910019"/>
    <n v="10321523"/>
    <x v="8"/>
    <s v="14/10/2025 08:29:56"/>
    <n v="36000"/>
    <n v="0"/>
    <n v="0"/>
    <n v="0"/>
    <n v="8838"/>
    <n v="0"/>
    <n v="27162"/>
  </r>
  <r>
    <n v="169"/>
    <s v="14105-276372403"/>
    <n v="10354882"/>
    <x v="12"/>
    <s v="14/10/2025 07:56:17"/>
    <n v="167000"/>
    <n v="22000"/>
    <n v="0"/>
    <n v="0"/>
    <n v="35598"/>
    <n v="0"/>
    <n v="109403"/>
  </r>
  <r>
    <n v="170"/>
    <s v="14105-276702040"/>
    <n v="10321523"/>
    <x v="8"/>
    <s v="14/10/2025 09:09:34"/>
    <n v="44000"/>
    <n v="14000"/>
    <n v="0"/>
    <n v="0"/>
    <n v="7365"/>
    <n v="0"/>
    <n v="22635"/>
  </r>
  <r>
    <n v="171"/>
    <s v="14105-276845219"/>
    <n v="10235663"/>
    <x v="10"/>
    <s v="14/10/2025 07:52:11"/>
    <n v="58000"/>
    <n v="11000"/>
    <n v="0"/>
    <n v="0"/>
    <n v="11539"/>
    <n v="0"/>
    <n v="35462"/>
  </r>
  <r>
    <n v="172"/>
    <s v="14105-277094879"/>
    <n v="10230793"/>
    <x v="25"/>
    <s v="14/10/2025 08:30:24"/>
    <n v="22000"/>
    <n v="7000"/>
    <n v="0"/>
    <n v="0"/>
    <n v="3683"/>
    <n v="0"/>
    <n v="11318"/>
  </r>
  <r>
    <n v="173"/>
    <s v="14105-277213249"/>
    <n v="10230171"/>
    <x v="19"/>
    <s v="14/10/2025 07:56:33"/>
    <n v="112000"/>
    <n v="20000"/>
    <n v="0"/>
    <n v="0"/>
    <n v="22586"/>
    <n v="0"/>
    <n v="69414"/>
  </r>
  <r>
    <n v="174"/>
    <s v="14105-277411245"/>
    <n v="10292422"/>
    <x v="7"/>
    <s v="14/10/2025 07:50:23"/>
    <n v="44000"/>
    <n v="10000"/>
    <n v="0"/>
    <n v="0"/>
    <n v="8347"/>
    <n v="0"/>
    <n v="25653"/>
  </r>
  <r>
    <n v="175"/>
    <s v="14105-277456341"/>
    <n v="10225898"/>
    <x v="15"/>
    <s v="14/10/2025 07:57:14"/>
    <n v="73000"/>
    <n v="15000"/>
    <n v="0"/>
    <n v="0"/>
    <n v="14239"/>
    <n v="0"/>
    <n v="43761"/>
  </r>
  <r>
    <n v="176"/>
    <s v="14105-277519708"/>
    <n v="10321523"/>
    <x v="8"/>
    <s v="14/10/2025 08:36:01"/>
    <n v="29000"/>
    <n v="7000"/>
    <n v="0"/>
    <n v="0"/>
    <n v="5401"/>
    <n v="0"/>
    <n v="16599"/>
  </r>
  <r>
    <n v="177"/>
    <s v="14105-277718387"/>
    <n v="10269971"/>
    <x v="16"/>
    <s v="14/10/2025 07:57:23"/>
    <n v="80000"/>
    <n v="15000"/>
    <n v="0"/>
    <n v="0"/>
    <n v="15958"/>
    <n v="0"/>
    <n v="49043"/>
  </r>
  <r>
    <n v="178"/>
    <s v="14105-277800098"/>
    <n v="10225871"/>
    <x v="35"/>
    <s v="14/10/2025 08:13:03"/>
    <n v="29000"/>
    <n v="7000"/>
    <n v="0"/>
    <n v="0"/>
    <n v="5401"/>
    <n v="0"/>
    <n v="16599"/>
  </r>
  <r>
    <n v="179"/>
    <s v="14105-278063707"/>
    <n v="10219545"/>
    <x v="1"/>
    <s v="14/10/2025 07:54:19"/>
    <n v="117000"/>
    <n v="20000"/>
    <n v="0"/>
    <n v="0"/>
    <n v="23814"/>
    <n v="0"/>
    <n v="73187"/>
  </r>
  <r>
    <n v="180"/>
    <s v="14105-278342540"/>
    <n v="10230793"/>
    <x v="25"/>
    <s v="14/10/2025 08:11:46"/>
    <n v="80000"/>
    <n v="15000"/>
    <n v="0"/>
    <n v="0"/>
    <n v="15958"/>
    <n v="0"/>
    <n v="49043"/>
  </r>
  <r>
    <n v="181"/>
    <s v="14105-278374977"/>
    <n v="10232123"/>
    <x v="14"/>
    <s v="14/10/2025 08:11:53"/>
    <n v="73000"/>
    <n v="15000"/>
    <n v="0"/>
    <n v="0"/>
    <n v="14239"/>
    <n v="0"/>
    <n v="43761"/>
  </r>
  <r>
    <n v="182"/>
    <s v="14105-278401088"/>
    <n v="10230171"/>
    <x v="19"/>
    <s v="14/10/2025 07:59:11"/>
    <n v="58000"/>
    <n v="11000"/>
    <n v="0"/>
    <n v="0"/>
    <n v="11539"/>
    <n v="0"/>
    <n v="35462"/>
  </r>
  <r>
    <n v="183"/>
    <s v="14105-278585125"/>
    <n v="10350108"/>
    <x v="6"/>
    <s v="14/10/2025 08:59:40"/>
    <n v="80000"/>
    <n v="15000"/>
    <n v="0"/>
    <n v="0"/>
    <n v="15958"/>
    <n v="0"/>
    <n v="49043"/>
  </r>
  <r>
    <n v="184"/>
    <s v="14105-278763548"/>
    <n v="10216423"/>
    <x v="0"/>
    <s v="14/10/2025 08:14:13"/>
    <n v="98000"/>
    <n v="15000"/>
    <n v="0"/>
    <n v="0"/>
    <n v="20377"/>
    <n v="0"/>
    <n v="62624"/>
  </r>
  <r>
    <n v="185"/>
    <s v="14105-278830755"/>
    <n v="10235663"/>
    <x v="10"/>
    <s v="14/10/2025 07:54:51"/>
    <n v="116000"/>
    <n v="20000"/>
    <n v="0"/>
    <n v="0"/>
    <n v="23568"/>
    <n v="0"/>
    <n v="72432"/>
  </r>
  <r>
    <n v="186"/>
    <s v="14105-278992866"/>
    <n v="10225871"/>
    <x v="35"/>
    <s v="14/10/2025 08:15:54"/>
    <n v="29000"/>
    <n v="7000"/>
    <n v="0"/>
    <n v="0"/>
    <n v="5401"/>
    <n v="0"/>
    <n v="16599"/>
  </r>
  <r>
    <n v="187"/>
    <s v="14105-279005571"/>
    <n v="10321524"/>
    <x v="3"/>
    <s v="14/10/2025 08:29:58"/>
    <n v="37000"/>
    <n v="0"/>
    <n v="0"/>
    <n v="0"/>
    <n v="9084"/>
    <n v="0"/>
    <n v="27917"/>
  </r>
  <r>
    <n v="188"/>
    <s v="14105-279381142"/>
    <n v="10216423"/>
    <x v="0"/>
    <s v="14/10/2025 08:12:05"/>
    <n v="58000"/>
    <n v="11000"/>
    <n v="0"/>
    <n v="0"/>
    <n v="11539"/>
    <n v="0"/>
    <n v="35462"/>
  </r>
  <r>
    <n v="189"/>
    <s v="14105-279662380"/>
    <n v="10269971"/>
    <x v="16"/>
    <s v="14/10/2025 08:10:31"/>
    <n v="29000"/>
    <n v="7000"/>
    <n v="0"/>
    <n v="0"/>
    <n v="5401"/>
    <n v="0"/>
    <n v="16599"/>
  </r>
  <r>
    <n v="190"/>
    <s v="14105-280124314"/>
    <n v="10235659"/>
    <x v="9"/>
    <s v="14/10/2025 08:08:56"/>
    <n v="36000"/>
    <n v="0"/>
    <n v="0"/>
    <n v="0"/>
    <n v="8838"/>
    <n v="0"/>
    <n v="27162"/>
  </r>
  <r>
    <n v="191"/>
    <s v="14105-280225188"/>
    <n v="10225898"/>
    <x v="15"/>
    <s v="14/10/2025 08:01:49"/>
    <n v="87000"/>
    <n v="15000"/>
    <n v="0"/>
    <n v="0"/>
    <n v="17676"/>
    <n v="0"/>
    <n v="54324"/>
  </r>
  <r>
    <n v="192"/>
    <s v="14105-280367671"/>
    <n v="10269971"/>
    <x v="16"/>
    <s v="14/10/2025 08:11:06"/>
    <n v="116000"/>
    <n v="20000"/>
    <n v="0"/>
    <n v="0"/>
    <n v="23568"/>
    <n v="0"/>
    <n v="72432"/>
  </r>
  <r>
    <n v="193"/>
    <s v="14105-280370716"/>
    <n v="10232123"/>
    <x v="14"/>
    <s v="14/10/2025 08:02:04"/>
    <n v="54000"/>
    <n v="11000"/>
    <n v="0"/>
    <n v="0"/>
    <n v="10557"/>
    <n v="0"/>
    <n v="32444"/>
  </r>
  <r>
    <n v="194"/>
    <s v="14105-280378413"/>
    <n v="10296675"/>
    <x v="34"/>
    <s v="14/10/2025 07:57:14"/>
    <n v="51000"/>
    <n v="11000"/>
    <n v="0"/>
    <n v="0"/>
    <n v="9820"/>
    <n v="0"/>
    <n v="30180"/>
  </r>
  <r>
    <n v="195"/>
    <s v="14105-280477078"/>
    <n v="10216423"/>
    <x v="0"/>
    <s v="14/10/2025 08:05:01"/>
    <n v="88000"/>
    <n v="15000"/>
    <n v="0"/>
    <n v="0"/>
    <n v="17922"/>
    <n v="0"/>
    <n v="55079"/>
  </r>
  <r>
    <n v="196"/>
    <s v="14105-280658951"/>
    <n v="10321523"/>
    <x v="8"/>
    <s v="14/10/2025 09:05:32"/>
    <n v="58000"/>
    <n v="11000"/>
    <n v="0"/>
    <n v="0"/>
    <n v="11539"/>
    <n v="0"/>
    <n v="35462"/>
  </r>
  <r>
    <n v="197"/>
    <s v="14105-280822557"/>
    <n v="10358016"/>
    <x v="39"/>
    <s v="14/10/2025 07:59:16"/>
    <n v="44000"/>
    <n v="10000"/>
    <n v="0"/>
    <n v="0"/>
    <n v="8347"/>
    <n v="0"/>
    <n v="25653"/>
  </r>
  <r>
    <n v="198"/>
    <s v="14105-281217355"/>
    <n v="10296675"/>
    <x v="34"/>
    <s v="14/10/2025 08:56:53"/>
    <n v="58000"/>
    <n v="14000"/>
    <n v="0"/>
    <n v="0"/>
    <n v="10802"/>
    <n v="0"/>
    <n v="33198"/>
  </r>
  <r>
    <n v="199"/>
    <s v="14105-281387429"/>
    <n v="10225888"/>
    <x v="27"/>
    <s v="14/10/2025 07:57:30"/>
    <n v="123000"/>
    <n v="20000"/>
    <n v="0"/>
    <n v="0"/>
    <n v="25287"/>
    <n v="0"/>
    <n v="77714"/>
  </r>
  <r>
    <n v="200"/>
    <s v="14105-281578496"/>
    <n v="10235658"/>
    <x v="29"/>
    <s v="14/10/2025 08:04:07"/>
    <n v="58000"/>
    <n v="11000"/>
    <n v="0"/>
    <n v="0"/>
    <n v="11539"/>
    <n v="0"/>
    <n v="35462"/>
  </r>
  <r>
    <n v="201"/>
    <s v="14105-281673483"/>
    <n v="10219545"/>
    <x v="1"/>
    <s v="14/10/2025 07:59:45"/>
    <n v="80000"/>
    <n v="15000"/>
    <n v="0"/>
    <n v="0"/>
    <n v="15958"/>
    <n v="0"/>
    <n v="49043"/>
  </r>
  <r>
    <n v="202"/>
    <s v="14105-282011698"/>
    <n v="10230793"/>
    <x v="25"/>
    <s v="14/10/2025 08:15:59"/>
    <n v="22000"/>
    <n v="7000"/>
    <n v="0"/>
    <n v="0"/>
    <n v="3683"/>
    <n v="0"/>
    <n v="11318"/>
  </r>
  <r>
    <n v="203"/>
    <s v="14105-282169454"/>
    <n v="10313967"/>
    <x v="23"/>
    <s v="14/10/2025 08:01:30"/>
    <n v="58000"/>
    <n v="11000"/>
    <n v="0"/>
    <n v="0"/>
    <n v="11539"/>
    <n v="0"/>
    <n v="35462"/>
  </r>
  <r>
    <n v="204"/>
    <s v="14105-282290542"/>
    <n v="10235663"/>
    <x v="10"/>
    <s v="14/10/2025 08:17:13"/>
    <n v="87000"/>
    <n v="15000"/>
    <n v="0"/>
    <n v="0"/>
    <n v="17676"/>
    <n v="0"/>
    <n v="54324"/>
  </r>
  <r>
    <n v="205"/>
    <s v="14105-282359357"/>
    <n v="10216423"/>
    <x v="0"/>
    <s v="14/10/2025 08:26:29"/>
    <n v="51000"/>
    <n v="11000"/>
    <n v="0"/>
    <n v="0"/>
    <n v="9820"/>
    <n v="0"/>
    <n v="30180"/>
  </r>
  <r>
    <n v="206"/>
    <s v="14105-282437853"/>
    <n v="10324687"/>
    <x v="17"/>
    <s v="14/10/2025 08:18:49"/>
    <n v="22000"/>
    <n v="7000"/>
    <n v="0"/>
    <n v="0"/>
    <n v="3683"/>
    <n v="0"/>
    <n v="11318"/>
  </r>
  <r>
    <n v="207"/>
    <s v="14105-282500455"/>
    <n v="10230793"/>
    <x v="25"/>
    <s v="14/10/2025 08:16:38"/>
    <n v="29000"/>
    <n v="7000"/>
    <n v="0"/>
    <n v="0"/>
    <n v="5401"/>
    <n v="0"/>
    <n v="16599"/>
  </r>
  <r>
    <n v="208"/>
    <s v="14105-282522629"/>
    <n v="10292422"/>
    <x v="7"/>
    <s v="14/10/2025 07:57:12"/>
    <n v="22000"/>
    <n v="5500"/>
    <n v="0"/>
    <n v="0"/>
    <n v="4051"/>
    <n v="0"/>
    <n v="12449"/>
  </r>
  <r>
    <n v="209"/>
    <s v="14105-282552279"/>
    <n v="10321524"/>
    <x v="3"/>
    <s v="14/10/2025 08:32:26"/>
    <n v="47000"/>
    <n v="0"/>
    <n v="0"/>
    <n v="0"/>
    <n v="11539"/>
    <n v="0"/>
    <n v="35462"/>
  </r>
  <r>
    <n v="210"/>
    <s v="14105-282581044"/>
    <n v="10216423"/>
    <x v="0"/>
    <s v="14/10/2025 08:14:24"/>
    <n v="29000"/>
    <n v="7000"/>
    <n v="0"/>
    <n v="0"/>
    <n v="5401"/>
    <n v="0"/>
    <n v="16599"/>
  </r>
  <r>
    <n v="211"/>
    <s v="14105-282696146"/>
    <n v="10232123"/>
    <x v="14"/>
    <s v="14/10/2025 08:26:24"/>
    <n v="87000"/>
    <n v="15000"/>
    <n v="0"/>
    <n v="0"/>
    <n v="17676"/>
    <n v="0"/>
    <n v="54324"/>
  </r>
  <r>
    <n v="212"/>
    <s v="14105-282972461"/>
    <n v="10235663"/>
    <x v="10"/>
    <s v="14/10/2025 08:05:36"/>
    <n v="58000"/>
    <n v="11000"/>
    <n v="0"/>
    <n v="0"/>
    <n v="11539"/>
    <n v="0"/>
    <n v="35462"/>
  </r>
  <r>
    <n v="213"/>
    <s v="14105-283323967"/>
    <n v="10225898"/>
    <x v="15"/>
    <s v="14/10/2025 08:23:38"/>
    <n v="29000"/>
    <n v="7000"/>
    <n v="0"/>
    <n v="0"/>
    <n v="5401"/>
    <n v="0"/>
    <n v="16599"/>
  </r>
  <r>
    <n v="214"/>
    <s v="14105-283441183"/>
    <n v="10225902"/>
    <x v="2"/>
    <s v="14/10/2025 08:10:01"/>
    <n v="172000"/>
    <n v="48000"/>
    <n v="0"/>
    <n v="0"/>
    <n v="30442"/>
    <n v="0"/>
    <n v="93558"/>
  </r>
  <r>
    <n v="215"/>
    <s v="14105-283715687"/>
    <n v="10225902"/>
    <x v="2"/>
    <s v="14/10/2025 08:10:48"/>
    <n v="116000"/>
    <n v="20000"/>
    <n v="0"/>
    <n v="0"/>
    <n v="23568"/>
    <n v="0"/>
    <n v="72432"/>
  </r>
  <r>
    <n v="216"/>
    <s v="14105-283929614"/>
    <n v="10298824"/>
    <x v="5"/>
    <s v="14/10/2025 08:17:15"/>
    <n v="25000"/>
    <n v="0"/>
    <n v="0"/>
    <n v="0"/>
    <n v="6138"/>
    <n v="0"/>
    <n v="18863"/>
  </r>
  <r>
    <n v="217"/>
    <s v="14105-284031390"/>
    <n v="10235658"/>
    <x v="29"/>
    <s v="14/10/2025 08:20:37"/>
    <n v="22000"/>
    <n v="7000"/>
    <n v="0"/>
    <n v="0"/>
    <n v="3683"/>
    <n v="0"/>
    <n v="11318"/>
  </r>
  <r>
    <n v="218"/>
    <s v="14105-284097070"/>
    <n v="10284115"/>
    <x v="26"/>
    <s v="14/10/2025 08:05:11"/>
    <n v="29000"/>
    <n v="0"/>
    <n v="0"/>
    <n v="0"/>
    <n v="7120"/>
    <n v="0"/>
    <n v="21881"/>
  </r>
  <r>
    <n v="219"/>
    <s v="14105-284384319"/>
    <n v="10298769"/>
    <x v="20"/>
    <s v="14/10/2025 08:22:11"/>
    <n v="217000"/>
    <n v="48000"/>
    <n v="0"/>
    <n v="0"/>
    <n v="41490"/>
    <n v="0"/>
    <n v="127511"/>
  </r>
  <r>
    <n v="220"/>
    <s v="14105-284544312"/>
    <n v="10225902"/>
    <x v="2"/>
    <s v="14/10/2025 08:32:37"/>
    <n v="22000"/>
    <n v="7000"/>
    <n v="0"/>
    <n v="0"/>
    <n v="3683"/>
    <n v="0"/>
    <n v="11318"/>
  </r>
  <r>
    <n v="221"/>
    <s v="14105-284780507"/>
    <n v="10225902"/>
    <x v="2"/>
    <s v="14/10/2025 08:23:27"/>
    <n v="104000"/>
    <n v="20000"/>
    <n v="0"/>
    <n v="0"/>
    <n v="20622"/>
    <n v="0"/>
    <n v="63378"/>
  </r>
  <r>
    <n v="222"/>
    <s v="14105-284784311"/>
    <n v="10232123"/>
    <x v="14"/>
    <s v="14/10/2025 08:19:28"/>
    <n v="22000"/>
    <n v="7000"/>
    <n v="0"/>
    <n v="0"/>
    <n v="3683"/>
    <n v="0"/>
    <n v="11318"/>
  </r>
  <r>
    <n v="223"/>
    <s v="14105-284819801"/>
    <n v="10219545"/>
    <x v="1"/>
    <s v="14/10/2025 08:17:17"/>
    <n v="29000"/>
    <n v="0"/>
    <n v="0"/>
    <n v="0"/>
    <n v="7120"/>
    <n v="0"/>
    <n v="21881"/>
  </r>
  <r>
    <n v="224"/>
    <s v="14105-284862637"/>
    <n v="10287867"/>
    <x v="11"/>
    <s v="14/10/2025 08:31:39"/>
    <n v="30000"/>
    <n v="15000"/>
    <n v="0"/>
    <n v="0"/>
    <n v="3683"/>
    <n v="0"/>
    <n v="11318"/>
  </r>
  <r>
    <n v="225"/>
    <s v="14105-284870974"/>
    <n v="10230171"/>
    <x v="19"/>
    <s v="14/10/2025 08:08:03"/>
    <n v="167000"/>
    <n v="48000"/>
    <n v="0"/>
    <n v="0"/>
    <n v="29215"/>
    <n v="0"/>
    <n v="89786"/>
  </r>
  <r>
    <n v="226"/>
    <s v="14105-284902127"/>
    <n v="10216423"/>
    <x v="0"/>
    <s v="14/10/2025 08:18:48"/>
    <n v="152000"/>
    <n v="42000"/>
    <n v="0"/>
    <n v="0"/>
    <n v="27005"/>
    <n v="0"/>
    <n v="82995"/>
  </r>
  <r>
    <n v="227"/>
    <s v="14105-284907153"/>
    <n v="10287867"/>
    <x v="11"/>
    <s v="14/10/2025 08:27:46"/>
    <n v="160000"/>
    <n v="50000"/>
    <n v="0"/>
    <n v="0"/>
    <n v="27005"/>
    <n v="0"/>
    <n v="82995"/>
  </r>
  <r>
    <n v="228"/>
    <s v="14105-284936234"/>
    <n v="10321524"/>
    <x v="3"/>
    <s v="14/10/2025 08:40:17"/>
    <n v="109000"/>
    <n v="20000"/>
    <n v="0"/>
    <n v="0"/>
    <n v="21850"/>
    <n v="0"/>
    <n v="67151"/>
  </r>
  <r>
    <n v="229"/>
    <s v="14105-284991952"/>
    <n v="10296675"/>
    <x v="34"/>
    <s v="14/10/2025 08:18:33"/>
    <n v="58000"/>
    <n v="11000"/>
    <n v="0"/>
    <n v="0"/>
    <n v="11539"/>
    <n v="0"/>
    <n v="35462"/>
  </r>
  <r>
    <n v="230"/>
    <s v="14105-285136064"/>
    <n v="10321439"/>
    <x v="24"/>
    <s v="14/10/2025 08:10:15"/>
    <n v="29000"/>
    <n v="7250"/>
    <n v="0"/>
    <n v="0"/>
    <n v="5340"/>
    <n v="0"/>
    <n v="16410"/>
  </r>
  <r>
    <n v="231"/>
    <s v="14105-285164554"/>
    <n v="10235663"/>
    <x v="10"/>
    <s v="14/10/2025 08:03:52"/>
    <n v="29000"/>
    <n v="7250"/>
    <n v="0"/>
    <n v="0"/>
    <n v="5340"/>
    <n v="0"/>
    <n v="16410"/>
  </r>
  <r>
    <n v="232"/>
    <s v="14105-285404988"/>
    <n v="10225871"/>
    <x v="35"/>
    <s v="14/10/2025 08:33:30"/>
    <n v="58000"/>
    <n v="11000"/>
    <n v="0"/>
    <n v="0"/>
    <n v="11539"/>
    <n v="0"/>
    <n v="35462"/>
  </r>
  <r>
    <n v="233"/>
    <s v="14105-285472508"/>
    <n v="10321523"/>
    <x v="8"/>
    <s v="14/10/2025 08:54:54"/>
    <n v="22000"/>
    <n v="7000"/>
    <n v="0"/>
    <n v="0"/>
    <n v="3683"/>
    <n v="0"/>
    <n v="11318"/>
  </r>
  <r>
    <n v="234"/>
    <s v="14105-285567277"/>
    <n v="10235658"/>
    <x v="29"/>
    <s v="14/10/2025 08:14:47"/>
    <n v="196000"/>
    <n v="48000"/>
    <n v="0"/>
    <n v="0"/>
    <n v="36334"/>
    <n v="0"/>
    <n v="111666"/>
  </r>
  <r>
    <n v="235"/>
    <s v="14105-285630361"/>
    <n v="10242271"/>
    <x v="38"/>
    <s v="14/10/2025 08:24:26"/>
    <n v="152000"/>
    <n v="42000"/>
    <n v="0"/>
    <n v="0"/>
    <n v="27005"/>
    <n v="0"/>
    <n v="82995"/>
  </r>
  <r>
    <n v="236"/>
    <s v="14105-285730469"/>
    <n v="10235663"/>
    <x v="10"/>
    <s v="14/10/2025 08:09:17"/>
    <n v="29000"/>
    <n v="0"/>
    <n v="0"/>
    <n v="0"/>
    <n v="7120"/>
    <n v="0"/>
    <n v="21881"/>
  </r>
  <r>
    <n v="237"/>
    <s v="14105-285950682"/>
    <n v="10232123"/>
    <x v="14"/>
    <s v="14/10/2025 08:24:37"/>
    <n v="87000"/>
    <n v="15000"/>
    <n v="0"/>
    <n v="0"/>
    <n v="17676"/>
    <n v="0"/>
    <n v="54324"/>
  </r>
  <r>
    <n v="238"/>
    <s v="14105-285976656"/>
    <n v="10324687"/>
    <x v="17"/>
    <s v="14/10/2025 08:20:42"/>
    <n v="83000"/>
    <n v="15000"/>
    <n v="0"/>
    <n v="0"/>
    <n v="16694"/>
    <n v="0"/>
    <n v="51306"/>
  </r>
  <r>
    <n v="239"/>
    <s v="14105-285981222"/>
    <n v="10354882"/>
    <x v="12"/>
    <s v="14/10/2025 08:10:27"/>
    <n v="22000"/>
    <n v="5500"/>
    <n v="0"/>
    <n v="0"/>
    <n v="4051"/>
    <n v="0"/>
    <n v="12449"/>
  </r>
  <r>
    <n v="240"/>
    <s v="14105-286148431"/>
    <n v="10354882"/>
    <x v="12"/>
    <s v="14/10/2025 08:18:13"/>
    <n v="181000"/>
    <n v="22000"/>
    <n v="0"/>
    <n v="0"/>
    <n v="39035"/>
    <n v="0"/>
    <n v="119966"/>
  </r>
  <r>
    <n v="241"/>
    <s v="14105-286379608"/>
    <n v="10225898"/>
    <x v="15"/>
    <s v="14/10/2025 08:06:51"/>
    <n v="29000"/>
    <n v="0"/>
    <n v="0"/>
    <n v="0"/>
    <n v="7120"/>
    <n v="0"/>
    <n v="21881"/>
  </r>
  <r>
    <n v="242"/>
    <s v="14105-286879215"/>
    <n v="10230814"/>
    <x v="31"/>
    <s v="14/10/2025 08:19:35"/>
    <n v="65000"/>
    <n v="11000"/>
    <n v="0"/>
    <n v="0"/>
    <n v="13257"/>
    <n v="0"/>
    <n v="40743"/>
  </r>
  <r>
    <n v="243"/>
    <s v="14105-286892038"/>
    <n v="10230171"/>
    <x v="19"/>
    <s v="14/10/2025 08:22:19"/>
    <n v="66000"/>
    <n v="11000"/>
    <n v="0"/>
    <n v="0"/>
    <n v="13503"/>
    <n v="0"/>
    <n v="41498"/>
  </r>
  <r>
    <n v="244"/>
    <s v="14105-287098902"/>
    <n v="10235659"/>
    <x v="9"/>
    <s v="14/10/2025 08:50:04"/>
    <n v="76000"/>
    <n v="15000"/>
    <n v="0"/>
    <n v="0"/>
    <n v="14976"/>
    <n v="0"/>
    <n v="46025"/>
  </r>
  <r>
    <n v="245"/>
    <s v="14105-287387243"/>
    <n v="10230171"/>
    <x v="19"/>
    <s v="14/10/2025 08:13:48"/>
    <n v="29000"/>
    <n v="0"/>
    <n v="0"/>
    <n v="0"/>
    <n v="7120"/>
    <n v="0"/>
    <n v="21881"/>
  </r>
  <r>
    <n v="246"/>
    <s v="14105-287447850"/>
    <n v="10354882"/>
    <x v="12"/>
    <s v="14/10/2025 08:09:47"/>
    <n v="125000"/>
    <n v="0"/>
    <n v="0"/>
    <n v="0"/>
    <n v="30688"/>
    <n v="0"/>
    <n v="94313"/>
  </r>
  <r>
    <n v="247"/>
    <s v="14105-287478826"/>
    <n v="10225902"/>
    <x v="2"/>
    <s v="14/10/2025 08:11:59"/>
    <n v="22000"/>
    <n v="5000"/>
    <n v="0"/>
    <n v="0"/>
    <n v="4174"/>
    <n v="0"/>
    <n v="12827"/>
  </r>
  <r>
    <n v="248"/>
    <s v="14105-287545613"/>
    <n v="10230793"/>
    <x v="25"/>
    <s v="14/10/2025 08:46:03"/>
    <n v="51000"/>
    <n v="14000"/>
    <n v="0"/>
    <n v="0"/>
    <n v="9084"/>
    <n v="0"/>
    <n v="27917"/>
  </r>
  <r>
    <n v="249"/>
    <s v="14105-287602057"/>
    <n v="10230793"/>
    <x v="25"/>
    <s v="14/10/2025 08:22:43"/>
    <n v="29000"/>
    <n v="7000"/>
    <n v="0"/>
    <n v="0"/>
    <n v="5401"/>
    <n v="0"/>
    <n v="16599"/>
  </r>
  <r>
    <n v="250"/>
    <s v="14105-287665986"/>
    <n v="10354882"/>
    <x v="12"/>
    <s v="14/10/2025 08:18:53"/>
    <n v="29000"/>
    <n v="0"/>
    <n v="0"/>
    <n v="0"/>
    <n v="7120"/>
    <n v="0"/>
    <n v="21881"/>
  </r>
  <r>
    <n v="251"/>
    <s v="14105-287790560"/>
    <n v="10230814"/>
    <x v="31"/>
    <s v="14/10/2025 08:10:38"/>
    <n v="58000"/>
    <n v="14000"/>
    <n v="0"/>
    <n v="0"/>
    <n v="10802"/>
    <n v="0"/>
    <n v="33198"/>
  </r>
  <r>
    <n v="252"/>
    <s v="14105-287864017"/>
    <n v="10225902"/>
    <x v="2"/>
    <s v="14/10/2025 08:15:35"/>
    <n v="74000"/>
    <n v="11000"/>
    <n v="0"/>
    <n v="0"/>
    <n v="15467"/>
    <n v="0"/>
    <n v="47534"/>
  </r>
  <r>
    <n v="253"/>
    <s v="14105-287870462"/>
    <n v="10235658"/>
    <x v="29"/>
    <s v="14/10/2025 08:19:22"/>
    <n v="22000"/>
    <n v="7000"/>
    <n v="0"/>
    <n v="0"/>
    <n v="3683"/>
    <n v="0"/>
    <n v="11318"/>
  </r>
  <r>
    <n v="254"/>
    <s v="14105-287895831"/>
    <n v="10230793"/>
    <x v="25"/>
    <s v="14/10/2025 08:24:48"/>
    <n v="29000"/>
    <n v="7000"/>
    <n v="0"/>
    <n v="0"/>
    <n v="5401"/>
    <n v="0"/>
    <n v="16599"/>
  </r>
  <r>
    <n v="255"/>
    <s v="14105-287969721"/>
    <n v="10219545"/>
    <x v="1"/>
    <s v="14/10/2025 08:13:09"/>
    <n v="44000"/>
    <n v="14000"/>
    <n v="0"/>
    <n v="0"/>
    <n v="7365"/>
    <n v="0"/>
    <n v="22635"/>
  </r>
  <r>
    <n v="256"/>
    <s v="14105-288024448"/>
    <n v="10225898"/>
    <x v="15"/>
    <s v="14/10/2025 08:12:33"/>
    <n v="37000"/>
    <n v="0"/>
    <n v="0"/>
    <n v="0"/>
    <n v="9084"/>
    <n v="0"/>
    <n v="27917"/>
  </r>
  <r>
    <n v="257"/>
    <s v="14105-288115902"/>
    <n v="10225871"/>
    <x v="35"/>
    <s v="14/10/2025 08:22:05"/>
    <n v="58000"/>
    <n v="11000"/>
    <n v="0"/>
    <n v="0"/>
    <n v="11539"/>
    <n v="0"/>
    <n v="35462"/>
  </r>
  <r>
    <n v="258"/>
    <s v="14105-288194465"/>
    <n v="10219545"/>
    <x v="1"/>
    <s v="14/10/2025 08:14:45"/>
    <n v="101000"/>
    <n v="20000"/>
    <n v="0"/>
    <n v="0"/>
    <n v="19886"/>
    <n v="0"/>
    <n v="61115"/>
  </r>
  <r>
    <n v="259"/>
    <s v="14105-288513182"/>
    <n v="10292422"/>
    <x v="7"/>
    <s v="14/10/2025 08:09:14"/>
    <n v="29000"/>
    <n v="7250"/>
    <n v="0"/>
    <n v="0"/>
    <n v="5340"/>
    <n v="0"/>
    <n v="16410"/>
  </r>
  <r>
    <n v="260"/>
    <s v="14105-288568050"/>
    <n v="10216423"/>
    <x v="0"/>
    <s v="14/10/2025 08:39:24"/>
    <n v="29000"/>
    <n v="7000"/>
    <n v="0"/>
    <n v="0"/>
    <n v="5401"/>
    <n v="0"/>
    <n v="16599"/>
  </r>
  <r>
    <n v="261"/>
    <s v="14105-288604572"/>
    <n v="10242271"/>
    <x v="38"/>
    <s v="14/10/2025 08:22:34"/>
    <n v="29000"/>
    <n v="5000"/>
    <n v="0"/>
    <n v="0"/>
    <n v="5892"/>
    <n v="0"/>
    <n v="18108"/>
  </r>
  <r>
    <n v="262"/>
    <s v="14105-288608363"/>
    <n v="10233716"/>
    <x v="22"/>
    <s v="14/10/2025 08:12:10"/>
    <n v="51000"/>
    <n v="11000"/>
    <n v="0"/>
    <n v="0"/>
    <n v="9820"/>
    <n v="0"/>
    <n v="30180"/>
  </r>
  <r>
    <n v="263"/>
    <s v="14105-288722147"/>
    <n v="10230171"/>
    <x v="19"/>
    <s v="14/10/2025 08:15:31"/>
    <n v="51000"/>
    <n v="11000"/>
    <n v="0"/>
    <n v="0"/>
    <n v="9820"/>
    <n v="0"/>
    <n v="30180"/>
  </r>
  <r>
    <n v="264"/>
    <s v="14105-288748208"/>
    <n v="10230793"/>
    <x v="25"/>
    <s v="14/10/2025 08:48:52"/>
    <n v="22000"/>
    <n v="0"/>
    <n v="0"/>
    <n v="0"/>
    <n v="5401"/>
    <n v="0"/>
    <n v="16599"/>
  </r>
  <r>
    <n v="265"/>
    <s v="14105-288899947"/>
    <n v="10324687"/>
    <x v="17"/>
    <s v="14/10/2025 08:17:34"/>
    <n v="29000"/>
    <n v="7000"/>
    <n v="0"/>
    <n v="0"/>
    <n v="5401"/>
    <n v="0"/>
    <n v="16599"/>
  </r>
  <r>
    <n v="266"/>
    <s v="14105-289009735"/>
    <n v="10307386"/>
    <x v="40"/>
    <s v="14/10/2025 08:19:14"/>
    <n v="51000"/>
    <n v="10000"/>
    <n v="0"/>
    <n v="0"/>
    <n v="10066"/>
    <n v="0"/>
    <n v="30935"/>
  </r>
  <r>
    <n v="267"/>
    <s v="14105-289142580"/>
    <n v="10292422"/>
    <x v="7"/>
    <s v="14/10/2025 08:06:44"/>
    <n v="29000"/>
    <n v="7250"/>
    <n v="0"/>
    <n v="0"/>
    <n v="5340"/>
    <n v="0"/>
    <n v="16410"/>
  </r>
  <r>
    <n v="268"/>
    <s v="14105-289760740"/>
    <n v="10216423"/>
    <x v="0"/>
    <s v="14/10/2025 08:31:10"/>
    <n v="22000"/>
    <n v="7000"/>
    <n v="0"/>
    <n v="0"/>
    <n v="3683"/>
    <n v="0"/>
    <n v="11318"/>
  </r>
  <r>
    <n v="269"/>
    <s v="14105-289882108"/>
    <n v="10225871"/>
    <x v="35"/>
    <s v="14/10/2025 08:30:25"/>
    <n v="58000"/>
    <n v="11000"/>
    <n v="0"/>
    <n v="0"/>
    <n v="11539"/>
    <n v="0"/>
    <n v="35462"/>
  </r>
  <r>
    <n v="270"/>
    <s v="14105-289927626"/>
    <n v="10324687"/>
    <x v="17"/>
    <s v="14/10/2025 08:33:45"/>
    <n v="87000"/>
    <n v="15000"/>
    <n v="0"/>
    <n v="0"/>
    <n v="17676"/>
    <n v="0"/>
    <n v="54324"/>
  </r>
  <r>
    <n v="271"/>
    <s v="14105-289953300"/>
    <n v="10235658"/>
    <x v="29"/>
    <s v="14/10/2025 08:24:19"/>
    <n v="105000"/>
    <n v="20000"/>
    <n v="0"/>
    <n v="0"/>
    <n v="20868"/>
    <n v="0"/>
    <n v="64133"/>
  </r>
  <r>
    <n v="272"/>
    <s v="14105-290088334"/>
    <n v="10298769"/>
    <x v="20"/>
    <s v="14/10/2025 09:15:09"/>
    <n v="58000"/>
    <n v="11000"/>
    <n v="0"/>
    <n v="0"/>
    <n v="11539"/>
    <n v="0"/>
    <n v="35462"/>
  </r>
  <r>
    <n v="273"/>
    <s v="14105-290253498"/>
    <n v="10235663"/>
    <x v="10"/>
    <s v="14/10/2025 08:09:45"/>
    <n v="51000"/>
    <n v="10000"/>
    <n v="0"/>
    <n v="0"/>
    <n v="10066"/>
    <n v="0"/>
    <n v="30935"/>
  </r>
  <r>
    <n v="274"/>
    <s v="14105-290251967"/>
    <n v="10232123"/>
    <x v="14"/>
    <s v="14/10/2025 08:41:17"/>
    <n v="29000"/>
    <n v="7000"/>
    <n v="0"/>
    <n v="0"/>
    <n v="5401"/>
    <n v="0"/>
    <n v="16599"/>
  </r>
  <r>
    <n v="275"/>
    <s v="14105-290300521"/>
    <n v="10225898"/>
    <x v="15"/>
    <s v="14/10/2025 08:23:06"/>
    <n v="22000"/>
    <n v="7000"/>
    <n v="0"/>
    <n v="0"/>
    <n v="3683"/>
    <n v="0"/>
    <n v="11318"/>
  </r>
  <r>
    <n v="276"/>
    <s v="14105-290432432"/>
    <n v="10321524"/>
    <x v="3"/>
    <s v="14/10/2025 09:31:06"/>
    <n v="270000"/>
    <n v="54000"/>
    <n v="0"/>
    <n v="0"/>
    <n v="53028"/>
    <n v="0"/>
    <n v="162972"/>
  </r>
  <r>
    <n v="277"/>
    <s v="14105-290450952"/>
    <n v="10235663"/>
    <x v="10"/>
    <s v="14/10/2025 08:18:08"/>
    <n v="29000"/>
    <n v="7250"/>
    <n v="0"/>
    <n v="0"/>
    <n v="5340"/>
    <n v="0"/>
    <n v="16410"/>
  </r>
  <r>
    <n v="278"/>
    <s v="14105-290470591"/>
    <n v="10232123"/>
    <x v="14"/>
    <s v="14/10/2025 08:22:00"/>
    <n v="30000"/>
    <n v="0"/>
    <n v="0"/>
    <n v="0"/>
    <n v="7365"/>
    <n v="0"/>
    <n v="22635"/>
  </r>
  <r>
    <n v="279"/>
    <s v="14105-290704368"/>
    <n v="10230814"/>
    <x v="31"/>
    <s v="14/10/2025 08:32:05"/>
    <n v="76000"/>
    <n v="0"/>
    <n v="0"/>
    <n v="0"/>
    <n v="18658"/>
    <n v="0"/>
    <n v="57342"/>
  </r>
  <r>
    <n v="280"/>
    <s v="14105-290855705"/>
    <n v="10219545"/>
    <x v="1"/>
    <s v="14/10/2025 08:19:17"/>
    <n v="51000"/>
    <n v="11000"/>
    <n v="0"/>
    <n v="0"/>
    <n v="9820"/>
    <n v="0"/>
    <n v="30180"/>
  </r>
  <r>
    <n v="281"/>
    <s v="14105-290925412"/>
    <n v="10225895"/>
    <x v="13"/>
    <s v="14/10/2025 08:32:35"/>
    <n v="87000"/>
    <n v="15000"/>
    <n v="0"/>
    <n v="0"/>
    <n v="17676"/>
    <n v="0"/>
    <n v="54324"/>
  </r>
  <r>
    <n v="282"/>
    <s v="14105-290948896"/>
    <n v="10216423"/>
    <x v="0"/>
    <s v="14/10/2025 08:19:14"/>
    <n v="44000"/>
    <n v="0"/>
    <n v="0"/>
    <n v="0"/>
    <n v="10802"/>
    <n v="0"/>
    <n v="33198"/>
  </r>
  <r>
    <n v="283"/>
    <s v="14105-290972852"/>
    <n v="10307386"/>
    <x v="40"/>
    <s v="14/10/2025 08:18:09"/>
    <n v="58000"/>
    <n v="11000"/>
    <n v="0"/>
    <n v="0"/>
    <n v="11539"/>
    <n v="0"/>
    <n v="35462"/>
  </r>
  <r>
    <n v="284"/>
    <s v="14105-291232790"/>
    <n v="10225902"/>
    <x v="2"/>
    <s v="14/10/2025 08:16:58"/>
    <n v="73000"/>
    <n v="15000"/>
    <n v="0"/>
    <n v="0"/>
    <n v="14239"/>
    <n v="0"/>
    <n v="43761"/>
  </r>
  <r>
    <n v="285"/>
    <s v="14105-291333310"/>
    <n v="10235663"/>
    <x v="10"/>
    <s v="14/10/2025 08:22:36"/>
    <n v="87000"/>
    <n v="15000"/>
    <n v="0"/>
    <n v="0"/>
    <n v="17676"/>
    <n v="0"/>
    <n v="54324"/>
  </r>
  <r>
    <n v="286"/>
    <s v="14105-291697350"/>
    <n v="10216423"/>
    <x v="0"/>
    <s v="14/10/2025 08:28:59"/>
    <n v="29000"/>
    <n v="7000"/>
    <n v="0"/>
    <n v="0"/>
    <n v="5401"/>
    <n v="0"/>
    <n v="16599"/>
  </r>
  <r>
    <n v="287"/>
    <s v="14105-291722226"/>
    <n v="10225898"/>
    <x v="15"/>
    <s v="14/10/2025 08:17:13"/>
    <n v="29000"/>
    <n v="0"/>
    <n v="0"/>
    <n v="0"/>
    <n v="7120"/>
    <n v="0"/>
    <n v="21881"/>
  </r>
  <r>
    <n v="288"/>
    <s v="14105-291864216"/>
    <n v="10330437"/>
    <x v="36"/>
    <s v="14/10/2025 08:33:27"/>
    <n v="22000"/>
    <n v="7000"/>
    <n v="0"/>
    <n v="0"/>
    <n v="3683"/>
    <n v="0"/>
    <n v="11318"/>
  </r>
  <r>
    <n v="289"/>
    <s v="14105-291870403"/>
    <n v="10284115"/>
    <x v="26"/>
    <s v="14/10/2025 08:20:46"/>
    <n v="37000"/>
    <n v="0"/>
    <n v="0"/>
    <n v="0"/>
    <n v="9084"/>
    <n v="0"/>
    <n v="27917"/>
  </r>
  <r>
    <n v="290"/>
    <s v="14105-292026791"/>
    <n v="10225902"/>
    <x v="2"/>
    <s v="14/10/2025 08:33:22"/>
    <n v="80000"/>
    <n v="15000"/>
    <n v="0"/>
    <n v="0"/>
    <n v="15958"/>
    <n v="0"/>
    <n v="49043"/>
  </r>
  <r>
    <n v="291"/>
    <s v="14105-292104113"/>
    <n v="10307386"/>
    <x v="40"/>
    <s v="14/10/2025 08:20:55"/>
    <n v="80000"/>
    <n v="15000"/>
    <n v="0"/>
    <n v="0"/>
    <n v="15958"/>
    <n v="0"/>
    <n v="49043"/>
  </r>
  <r>
    <n v="292"/>
    <s v="14105-292133615"/>
    <n v="10230814"/>
    <x v="31"/>
    <s v="14/10/2025 08:30:34"/>
    <n v="58000"/>
    <n v="11000"/>
    <n v="0"/>
    <n v="0"/>
    <n v="11539"/>
    <n v="0"/>
    <n v="35462"/>
  </r>
  <r>
    <n v="293"/>
    <s v="14105-292248924"/>
    <n v="10235658"/>
    <x v="29"/>
    <s v="14/10/2025 08:29:47"/>
    <n v="87000"/>
    <n v="15000"/>
    <n v="0"/>
    <n v="0"/>
    <n v="17676"/>
    <n v="0"/>
    <n v="54324"/>
  </r>
  <r>
    <n v="294"/>
    <s v="14105-292364518"/>
    <n v="10296675"/>
    <x v="34"/>
    <s v="14/10/2025 08:36:08"/>
    <n v="47000"/>
    <n v="5000"/>
    <n v="0"/>
    <n v="0"/>
    <n v="10311"/>
    <n v="0"/>
    <n v="31689"/>
  </r>
  <r>
    <n v="295"/>
    <s v="14105-292404408"/>
    <n v="10225871"/>
    <x v="35"/>
    <s v="14/10/2025 08:30:58"/>
    <n v="83000"/>
    <n v="15000"/>
    <n v="0"/>
    <n v="0"/>
    <n v="16694"/>
    <n v="0"/>
    <n v="51306"/>
  </r>
  <r>
    <n v="296"/>
    <s v="14105-292661791"/>
    <n v="10235663"/>
    <x v="10"/>
    <s v="14/10/2025 08:23:52"/>
    <n v="22000"/>
    <n v="0"/>
    <n v="0"/>
    <n v="0"/>
    <n v="5401"/>
    <n v="0"/>
    <n v="16599"/>
  </r>
  <r>
    <n v="297"/>
    <s v="14105-292658792"/>
    <n v="10230171"/>
    <x v="19"/>
    <s v="14/10/2025 08:36:23"/>
    <n v="29000"/>
    <n v="7000"/>
    <n v="0"/>
    <n v="0"/>
    <n v="5401"/>
    <n v="0"/>
    <n v="16599"/>
  </r>
  <r>
    <n v="298"/>
    <s v="14105-292878966"/>
    <n v="10230814"/>
    <x v="31"/>
    <s v="14/10/2025 08:24:49"/>
    <n v="51000"/>
    <n v="11000"/>
    <n v="0"/>
    <n v="0"/>
    <n v="9820"/>
    <n v="0"/>
    <n v="30180"/>
  </r>
  <r>
    <n v="299"/>
    <s v="14105-292876073"/>
    <n v="10292422"/>
    <x v="7"/>
    <s v="14/10/2025 08:15:24"/>
    <n v="44000"/>
    <n v="10000"/>
    <n v="0"/>
    <n v="0"/>
    <n v="8347"/>
    <n v="0"/>
    <n v="25653"/>
  </r>
  <r>
    <n v="300"/>
    <s v="14105-293051296"/>
    <n v="10230814"/>
    <x v="31"/>
    <s v="14/10/2025 08:45:57"/>
    <n v="51000"/>
    <n v="11000"/>
    <n v="0"/>
    <n v="0"/>
    <n v="9820"/>
    <n v="0"/>
    <n v="30180"/>
  </r>
  <r>
    <n v="301"/>
    <s v="14105-293091843"/>
    <n v="10326235"/>
    <x v="41"/>
    <s v="14/10/2025 08:16:03"/>
    <n v="29000"/>
    <n v="7250"/>
    <n v="0"/>
    <n v="0"/>
    <n v="5340"/>
    <n v="0"/>
    <n v="16410"/>
  </r>
  <r>
    <n v="302"/>
    <s v="14105-293137246"/>
    <n v="10230793"/>
    <x v="25"/>
    <s v="14/10/2025 08:55:06"/>
    <n v="29000"/>
    <n v="7000"/>
    <n v="0"/>
    <n v="0"/>
    <n v="5401"/>
    <n v="0"/>
    <n v="16599"/>
  </r>
  <r>
    <n v="303"/>
    <s v="14105-293193759"/>
    <n v="10292422"/>
    <x v="7"/>
    <s v="14/10/2025 08:27:45"/>
    <n v="22000"/>
    <n v="5500"/>
    <n v="0"/>
    <n v="0"/>
    <n v="4051"/>
    <n v="0"/>
    <n v="12449"/>
  </r>
  <r>
    <n v="304"/>
    <s v="14105-293304203"/>
    <n v="10225885"/>
    <x v="4"/>
    <s v="14/10/2025 09:16:41"/>
    <n v="58000"/>
    <n v="11000"/>
    <n v="0"/>
    <n v="0"/>
    <n v="11539"/>
    <n v="0"/>
    <n v="35462"/>
  </r>
  <r>
    <n v="305"/>
    <s v="14105-293539778"/>
    <n v="10298769"/>
    <x v="20"/>
    <s v="14/10/2025 08:33:21"/>
    <n v="95000"/>
    <n v="15000"/>
    <n v="0"/>
    <n v="0"/>
    <n v="19640"/>
    <n v="0"/>
    <n v="60360"/>
  </r>
  <r>
    <n v="306"/>
    <s v="14105-293616568"/>
    <n v="10233716"/>
    <x v="22"/>
    <s v="14/10/2025 08:21:37"/>
    <n v="87000"/>
    <n v="15000"/>
    <n v="0"/>
    <n v="0"/>
    <n v="17676"/>
    <n v="0"/>
    <n v="54324"/>
  </r>
  <r>
    <n v="307"/>
    <s v="14105-293670890"/>
    <n v="10232123"/>
    <x v="14"/>
    <s v="14/10/2025 08:53:19"/>
    <n v="44000"/>
    <n v="0"/>
    <n v="0"/>
    <n v="0"/>
    <n v="10802"/>
    <n v="0"/>
    <n v="33198"/>
  </r>
  <r>
    <n v="308"/>
    <s v="14105-293677864"/>
    <n v="10298824"/>
    <x v="5"/>
    <s v="14/10/2025 08:33:08"/>
    <n v="29000"/>
    <n v="7000"/>
    <n v="0"/>
    <n v="0"/>
    <n v="5401"/>
    <n v="0"/>
    <n v="16599"/>
  </r>
  <r>
    <n v="309"/>
    <s v="14105-293948469"/>
    <n v="10235658"/>
    <x v="29"/>
    <s v="14/10/2025 08:43:35"/>
    <n v="58000"/>
    <n v="11000"/>
    <n v="0"/>
    <n v="0"/>
    <n v="11539"/>
    <n v="0"/>
    <n v="35462"/>
  </r>
  <r>
    <n v="310"/>
    <s v="14105-294037853"/>
    <n v="10299524"/>
    <x v="18"/>
    <s v="14/10/2025 08:41:07"/>
    <n v="22000"/>
    <n v="7000"/>
    <n v="0"/>
    <n v="0"/>
    <n v="3683"/>
    <n v="0"/>
    <n v="11318"/>
  </r>
  <r>
    <n v="311"/>
    <s v="14105-294129839"/>
    <n v="10298769"/>
    <x v="20"/>
    <s v="14/10/2025 08:52:05"/>
    <n v="58000"/>
    <n v="14000"/>
    <n v="0"/>
    <n v="0"/>
    <n v="10802"/>
    <n v="0"/>
    <n v="33198"/>
  </r>
  <r>
    <n v="312"/>
    <s v="14105-294165983"/>
    <n v="10321523"/>
    <x v="8"/>
    <s v="14/10/2025 08:42:25"/>
    <n v="29000"/>
    <n v="0"/>
    <n v="0"/>
    <n v="0"/>
    <n v="7120"/>
    <n v="0"/>
    <n v="21881"/>
  </r>
  <r>
    <n v="313"/>
    <s v="14105-294215110"/>
    <n v="10219545"/>
    <x v="1"/>
    <s v="14/10/2025 08:27:04"/>
    <n v="73000"/>
    <n v="15000"/>
    <n v="0"/>
    <n v="0"/>
    <n v="14239"/>
    <n v="0"/>
    <n v="43761"/>
  </r>
  <r>
    <n v="314"/>
    <s v="14105-294228466"/>
    <n v="10321523"/>
    <x v="8"/>
    <s v="14/10/2025 09:27:05"/>
    <n v="29000"/>
    <n v="0"/>
    <n v="0"/>
    <n v="0"/>
    <n v="7120"/>
    <n v="0"/>
    <n v="21881"/>
  </r>
  <r>
    <n v="315"/>
    <s v="14105-294392551"/>
    <n v="10225898"/>
    <x v="15"/>
    <s v="14/10/2025 08:42:42"/>
    <n v="175000"/>
    <n v="48000"/>
    <n v="0"/>
    <n v="0"/>
    <n v="31179"/>
    <n v="0"/>
    <n v="95822"/>
  </r>
  <r>
    <n v="316"/>
    <s v="14105-294484560"/>
    <n v="10298769"/>
    <x v="20"/>
    <s v="14/10/2025 08:40:08"/>
    <n v="94000"/>
    <n v="15000"/>
    <n v="0"/>
    <n v="0"/>
    <n v="19395"/>
    <n v="0"/>
    <n v="59606"/>
  </r>
  <r>
    <n v="317"/>
    <s v="14105-294507291"/>
    <n v="10225898"/>
    <x v="15"/>
    <s v="14/10/2025 08:46:02"/>
    <n v="58000"/>
    <n v="14000"/>
    <n v="0"/>
    <n v="0"/>
    <n v="10802"/>
    <n v="0"/>
    <n v="33198"/>
  </r>
  <r>
    <n v="318"/>
    <s v="14105-294561532"/>
    <n v="10284115"/>
    <x v="26"/>
    <s v="14/10/2025 08:31:16"/>
    <n v="36000"/>
    <n v="7000"/>
    <n v="0"/>
    <n v="0"/>
    <n v="7120"/>
    <n v="0"/>
    <n v="21881"/>
  </r>
  <r>
    <n v="319"/>
    <s v="14105-294623379"/>
    <n v="10219545"/>
    <x v="1"/>
    <s v="14/10/2025 08:39:03"/>
    <n v="58000"/>
    <n v="11000"/>
    <n v="0"/>
    <n v="0"/>
    <n v="11539"/>
    <n v="0"/>
    <n v="35462"/>
  </r>
  <r>
    <n v="320"/>
    <s v="14105-294660949"/>
    <n v="10230171"/>
    <x v="19"/>
    <s v="14/10/2025 08:49:17"/>
    <n v="58000"/>
    <n v="14000"/>
    <n v="0"/>
    <n v="0"/>
    <n v="10802"/>
    <n v="0"/>
    <n v="33198"/>
  </r>
  <r>
    <n v="321"/>
    <s v="14105-294731864"/>
    <n v="10284115"/>
    <x v="26"/>
    <s v="14/10/2025 08:34:32"/>
    <n v="154000"/>
    <n v="42000"/>
    <n v="0"/>
    <n v="0"/>
    <n v="27496"/>
    <n v="0"/>
    <n v="84504"/>
  </r>
  <r>
    <n v="322"/>
    <s v="14105-294833129"/>
    <n v="10298769"/>
    <x v="20"/>
    <s v="14/10/2025 08:52:03"/>
    <n v="51000"/>
    <n v="11000"/>
    <n v="0"/>
    <n v="0"/>
    <n v="9820"/>
    <n v="0"/>
    <n v="30180"/>
  </r>
  <r>
    <n v="323"/>
    <s v="14105-294887600"/>
    <n v="10299524"/>
    <x v="18"/>
    <s v="14/10/2025 08:50:11"/>
    <n v="282000"/>
    <n v="67000"/>
    <n v="0"/>
    <n v="0"/>
    <n v="52783"/>
    <n v="0"/>
    <n v="162218"/>
  </r>
  <r>
    <n v="324"/>
    <s v="14105-294889195"/>
    <n v="10298769"/>
    <x v="20"/>
    <s v="14/10/2025 09:03:51"/>
    <n v="29000"/>
    <n v="7000"/>
    <n v="0"/>
    <n v="0"/>
    <n v="5401"/>
    <n v="0"/>
    <n v="16599"/>
  </r>
  <r>
    <n v="325"/>
    <s v="14105-295320666"/>
    <n v="10225885"/>
    <x v="4"/>
    <s v="14/10/2025 08:55:05"/>
    <n v="58000"/>
    <n v="11000"/>
    <n v="0"/>
    <n v="0"/>
    <n v="11539"/>
    <n v="0"/>
    <n v="35462"/>
  </r>
  <r>
    <n v="326"/>
    <s v="14105-295435722"/>
    <n v="10340098"/>
    <x v="42"/>
    <s v="14/10/2025 08:31:30"/>
    <n v="58000"/>
    <n v="10000"/>
    <n v="0"/>
    <n v="0"/>
    <n v="11784"/>
    <n v="0"/>
    <n v="36216"/>
  </r>
  <r>
    <n v="327"/>
    <s v="14105-295488951"/>
    <n v="10296675"/>
    <x v="34"/>
    <s v="14/10/2025 08:53:15"/>
    <n v="58000"/>
    <n v="11000"/>
    <n v="0"/>
    <n v="0"/>
    <n v="11539"/>
    <n v="0"/>
    <n v="35462"/>
  </r>
  <r>
    <n v="328"/>
    <s v="14105-295550766"/>
    <n v="10330437"/>
    <x v="36"/>
    <s v="14/10/2025 08:31:03"/>
    <n v="54000"/>
    <n v="10000"/>
    <n v="0"/>
    <n v="0"/>
    <n v="10802"/>
    <n v="0"/>
    <n v="33198"/>
  </r>
  <r>
    <n v="329"/>
    <s v="14105-295634703"/>
    <n v="10225898"/>
    <x v="15"/>
    <s v="14/10/2025 08:43:22"/>
    <n v="29000"/>
    <n v="0"/>
    <n v="0"/>
    <n v="0"/>
    <n v="7120"/>
    <n v="0"/>
    <n v="21881"/>
  </r>
  <r>
    <n v="330"/>
    <s v="14105-295638788"/>
    <n v="10330437"/>
    <x v="36"/>
    <s v="14/10/2025 08:21:17"/>
    <n v="58000"/>
    <n v="11000"/>
    <n v="0"/>
    <n v="0"/>
    <n v="11539"/>
    <n v="0"/>
    <n v="35462"/>
  </r>
  <r>
    <n v="331"/>
    <s v="14105-295723255"/>
    <n v="10225898"/>
    <x v="15"/>
    <s v="14/10/2025 08:29:19"/>
    <n v="198000"/>
    <n v="48000"/>
    <n v="0"/>
    <n v="0"/>
    <n v="36825"/>
    <n v="0"/>
    <n v="113175"/>
  </r>
  <r>
    <n v="332"/>
    <s v="14105-295753839"/>
    <n v="10321523"/>
    <x v="8"/>
    <s v="14/10/2025 09:03:49"/>
    <n v="128000"/>
    <n v="0"/>
    <n v="0"/>
    <n v="0"/>
    <n v="31424"/>
    <n v="0"/>
    <n v="96576"/>
  </r>
  <r>
    <n v="333"/>
    <s v="14105-296083393"/>
    <n v="10299524"/>
    <x v="18"/>
    <s v="14/10/2025 08:26:10"/>
    <n v="58000"/>
    <n v="11000"/>
    <n v="0"/>
    <n v="0"/>
    <n v="11539"/>
    <n v="0"/>
    <n v="35462"/>
  </r>
  <r>
    <n v="334"/>
    <s v="14105-296122476"/>
    <n v="10235658"/>
    <x v="29"/>
    <s v="14/10/2025 08:36:15"/>
    <n v="109000"/>
    <n v="20000"/>
    <n v="0"/>
    <n v="0"/>
    <n v="21850"/>
    <n v="0"/>
    <n v="67151"/>
  </r>
  <r>
    <n v="335"/>
    <s v="14105-296121373"/>
    <n v="10225898"/>
    <x v="15"/>
    <s v="14/10/2025 08:25:26"/>
    <n v="47000"/>
    <n v="0"/>
    <n v="0"/>
    <n v="0"/>
    <n v="11539"/>
    <n v="0"/>
    <n v="35462"/>
  </r>
  <r>
    <n v="336"/>
    <s v="14105-296262192"/>
    <n v="10298769"/>
    <x v="20"/>
    <s v="14/10/2025 09:41:28"/>
    <n v="79000"/>
    <n v="15000"/>
    <n v="0"/>
    <n v="0"/>
    <n v="15712"/>
    <n v="0"/>
    <n v="48288"/>
  </r>
  <r>
    <n v="337"/>
    <s v="14105-296361986"/>
    <n v="10230793"/>
    <x v="25"/>
    <s v="14/10/2025 09:10:53"/>
    <n v="44000"/>
    <n v="14000"/>
    <n v="0"/>
    <n v="0"/>
    <n v="7365"/>
    <n v="0"/>
    <n v="22635"/>
  </r>
  <r>
    <n v="338"/>
    <s v="14105-296483205"/>
    <n v="10216423"/>
    <x v="0"/>
    <s v="14/10/2025 08:41:28"/>
    <n v="189000"/>
    <n v="48000"/>
    <n v="0"/>
    <n v="0"/>
    <n v="34616"/>
    <n v="0"/>
    <n v="106385"/>
  </r>
  <r>
    <n v="339"/>
    <s v="14105-296645560"/>
    <n v="10232123"/>
    <x v="14"/>
    <s v="14/10/2025 08:40:42"/>
    <n v="22000"/>
    <n v="7000"/>
    <n v="0"/>
    <n v="0"/>
    <n v="3683"/>
    <n v="0"/>
    <n v="11318"/>
  </r>
  <r>
    <n v="340"/>
    <s v="14105-296797354"/>
    <n v="10219545"/>
    <x v="1"/>
    <s v="14/10/2025 08:27:32"/>
    <n v="116000"/>
    <n v="20000"/>
    <n v="0"/>
    <n v="0"/>
    <n v="23568"/>
    <n v="0"/>
    <n v="72432"/>
  </r>
  <r>
    <n v="341"/>
    <s v="14105-296918816"/>
    <n v="10230793"/>
    <x v="25"/>
    <s v="14/10/2025 08:27:22"/>
    <n v="80000"/>
    <n v="15000"/>
    <n v="0"/>
    <n v="0"/>
    <n v="15958"/>
    <n v="0"/>
    <n v="49043"/>
  </r>
  <r>
    <n v="342"/>
    <s v="14105-296936227"/>
    <n v="10354882"/>
    <x v="12"/>
    <s v="14/10/2025 08:25:38"/>
    <n v="22000"/>
    <n v="0"/>
    <n v="0"/>
    <n v="0"/>
    <n v="5401"/>
    <n v="0"/>
    <n v="16599"/>
  </r>
  <r>
    <n v="343"/>
    <s v="14105-296947488"/>
    <n v="10230171"/>
    <x v="19"/>
    <s v="14/10/2025 08:41:20"/>
    <n v="29000"/>
    <n v="7000"/>
    <n v="0"/>
    <n v="0"/>
    <n v="5401"/>
    <n v="0"/>
    <n v="16599"/>
  </r>
  <r>
    <n v="344"/>
    <s v="14105-296985765"/>
    <n v="10230793"/>
    <x v="25"/>
    <s v="14/10/2025 08:58:23"/>
    <n v="58000"/>
    <n v="11000"/>
    <n v="0"/>
    <n v="0"/>
    <n v="11539"/>
    <n v="0"/>
    <n v="35462"/>
  </r>
  <r>
    <n v="345"/>
    <s v="14105-297058742"/>
    <n v="10232123"/>
    <x v="14"/>
    <s v="14/10/2025 08:41:32"/>
    <n v="22000"/>
    <n v="7000"/>
    <n v="0"/>
    <n v="0"/>
    <n v="3683"/>
    <n v="0"/>
    <n v="11318"/>
  </r>
  <r>
    <n v="346"/>
    <s v="14105-297184471"/>
    <n v="10235659"/>
    <x v="9"/>
    <s v="14/10/2025 08:33:02"/>
    <n v="47000"/>
    <n v="0"/>
    <n v="0"/>
    <n v="0"/>
    <n v="11539"/>
    <n v="0"/>
    <n v="35462"/>
  </r>
  <r>
    <n v="347"/>
    <s v="14105-297262972"/>
    <n v="10216423"/>
    <x v="0"/>
    <s v="14/10/2025 08:36:28"/>
    <n v="109000"/>
    <n v="20000"/>
    <n v="0"/>
    <n v="0"/>
    <n v="21850"/>
    <n v="0"/>
    <n v="67151"/>
  </r>
  <r>
    <n v="348"/>
    <s v="14105-297394949"/>
    <n v="10225895"/>
    <x v="13"/>
    <s v="14/10/2025 08:37:47"/>
    <n v="58000"/>
    <n v="11000"/>
    <n v="0"/>
    <n v="0"/>
    <n v="11539"/>
    <n v="0"/>
    <n v="35462"/>
  </r>
  <r>
    <n v="349"/>
    <s v="14105-297389609"/>
    <n v="10235659"/>
    <x v="9"/>
    <s v="14/10/2025 08:36:13"/>
    <n v="51000"/>
    <n v="11000"/>
    <n v="0"/>
    <n v="0"/>
    <n v="9820"/>
    <n v="0"/>
    <n v="30180"/>
  </r>
  <r>
    <n v="350"/>
    <s v="14105-297393526"/>
    <n v="10216423"/>
    <x v="0"/>
    <s v="14/10/2025 08:42:40"/>
    <n v="196000"/>
    <n v="48000"/>
    <n v="0"/>
    <n v="0"/>
    <n v="36334"/>
    <n v="0"/>
    <n v="111666"/>
  </r>
  <r>
    <n v="351"/>
    <s v="14105-297481357"/>
    <n v="10225902"/>
    <x v="2"/>
    <s v="14/10/2025 08:48:38"/>
    <n v="29000"/>
    <n v="7000"/>
    <n v="0"/>
    <n v="0"/>
    <n v="5401"/>
    <n v="0"/>
    <n v="16599"/>
  </r>
  <r>
    <n v="352"/>
    <s v="14105-297534413"/>
    <n v="10350108"/>
    <x v="6"/>
    <s v="14/10/2025 08:37:05"/>
    <n v="80000"/>
    <n v="15000"/>
    <n v="0"/>
    <n v="0"/>
    <n v="15958"/>
    <n v="0"/>
    <n v="49043"/>
  </r>
  <r>
    <n v="353"/>
    <s v="14105-297757808"/>
    <n v="10230171"/>
    <x v="19"/>
    <s v="14/10/2025 08:27:18"/>
    <n v="116000"/>
    <n v="20000"/>
    <n v="0"/>
    <n v="0"/>
    <n v="23568"/>
    <n v="0"/>
    <n v="72432"/>
  </r>
  <r>
    <n v="354"/>
    <s v="14105-297789884"/>
    <n v="10350108"/>
    <x v="6"/>
    <s v="14/10/2025 08:29:23"/>
    <n v="51000"/>
    <n v="11000"/>
    <n v="0"/>
    <n v="0"/>
    <n v="9820"/>
    <n v="0"/>
    <n v="30180"/>
  </r>
  <r>
    <n v="355"/>
    <s v="14105-297867297"/>
    <n v="10232123"/>
    <x v="14"/>
    <s v="14/10/2025 08:36:28"/>
    <n v="58000"/>
    <n v="11000"/>
    <n v="0"/>
    <n v="0"/>
    <n v="11539"/>
    <n v="0"/>
    <n v="35462"/>
  </r>
  <r>
    <n v="356"/>
    <s v="14105-297905892"/>
    <n v="10225902"/>
    <x v="2"/>
    <s v="14/10/2025 08:32:37"/>
    <n v="51000"/>
    <n v="11000"/>
    <n v="0"/>
    <n v="0"/>
    <n v="9820"/>
    <n v="0"/>
    <n v="30180"/>
  </r>
  <r>
    <n v="357"/>
    <s v="14105-297926204"/>
    <n v="10235663"/>
    <x v="10"/>
    <s v="14/10/2025 08:30:09"/>
    <n v="58000"/>
    <n v="11000"/>
    <n v="0"/>
    <n v="0"/>
    <n v="11539"/>
    <n v="0"/>
    <n v="35462"/>
  </r>
  <r>
    <n v="358"/>
    <s v="14105-298370618"/>
    <n v="10225898"/>
    <x v="15"/>
    <s v="14/10/2025 08:35:21"/>
    <n v="29000"/>
    <n v="0"/>
    <n v="0"/>
    <n v="0"/>
    <n v="7120"/>
    <n v="0"/>
    <n v="21881"/>
  </r>
  <r>
    <n v="359"/>
    <s v="14105-298601126"/>
    <n v="10230814"/>
    <x v="31"/>
    <s v="14/10/2025 08:55:26"/>
    <n v="29000"/>
    <n v="7000"/>
    <n v="0"/>
    <n v="0"/>
    <n v="5401"/>
    <n v="0"/>
    <n v="16599"/>
  </r>
  <r>
    <n v="360"/>
    <s v="14105-298668965"/>
    <n v="10225902"/>
    <x v="2"/>
    <s v="14/10/2025 08:26:36"/>
    <n v="51000"/>
    <n v="11000"/>
    <n v="0"/>
    <n v="0"/>
    <n v="9820"/>
    <n v="0"/>
    <n v="30180"/>
  </r>
  <r>
    <n v="361"/>
    <s v="14105-298760971"/>
    <n v="10230793"/>
    <x v="25"/>
    <s v="14/10/2025 09:04:23"/>
    <n v="116000"/>
    <n v="20000"/>
    <n v="0"/>
    <n v="0"/>
    <n v="23568"/>
    <n v="0"/>
    <n v="72432"/>
  </r>
  <r>
    <n v="362"/>
    <s v="14105-298830354"/>
    <n v="10321523"/>
    <x v="8"/>
    <s v="14/10/2025 09:07:15"/>
    <n v="116000"/>
    <n v="20000"/>
    <n v="0"/>
    <n v="0"/>
    <n v="23568"/>
    <n v="0"/>
    <n v="72432"/>
  </r>
  <r>
    <n v="363"/>
    <s v="14105-298977641"/>
    <n v="10225898"/>
    <x v="15"/>
    <s v="14/10/2025 08:37:05"/>
    <n v="51000"/>
    <n v="11000"/>
    <n v="0"/>
    <n v="0"/>
    <n v="9820"/>
    <n v="0"/>
    <n v="30180"/>
  </r>
  <r>
    <n v="364"/>
    <s v="14105-299005711"/>
    <n v="10235659"/>
    <x v="9"/>
    <s v="14/10/2025 08:41:47"/>
    <n v="88000"/>
    <n v="15000"/>
    <n v="0"/>
    <n v="0"/>
    <n v="17922"/>
    <n v="0"/>
    <n v="55079"/>
  </r>
  <r>
    <n v="365"/>
    <s v="14105-299041942"/>
    <n v="10232123"/>
    <x v="14"/>
    <s v="14/10/2025 09:01:16"/>
    <n v="109000"/>
    <n v="20000"/>
    <n v="0"/>
    <n v="0"/>
    <n v="21850"/>
    <n v="0"/>
    <n v="67151"/>
  </r>
  <r>
    <n v="366"/>
    <s v="14105-299062730"/>
    <n v="10321523"/>
    <x v="8"/>
    <s v="14/10/2025 09:14:38"/>
    <n v="29000"/>
    <n v="0"/>
    <n v="0"/>
    <n v="0"/>
    <n v="7120"/>
    <n v="0"/>
    <n v="21881"/>
  </r>
  <r>
    <n v="367"/>
    <s v="14105-299308806"/>
    <n v="10225898"/>
    <x v="15"/>
    <s v="14/10/2025 08:40:40"/>
    <n v="80000"/>
    <n v="15000"/>
    <n v="0"/>
    <n v="0"/>
    <n v="15958"/>
    <n v="0"/>
    <n v="49043"/>
  </r>
  <r>
    <n v="368"/>
    <s v="14105-299451843"/>
    <n v="10321523"/>
    <x v="8"/>
    <s v="14/10/2025 09:26:07"/>
    <n v="83000"/>
    <n v="15000"/>
    <n v="0"/>
    <n v="0"/>
    <n v="16694"/>
    <n v="0"/>
    <n v="51306"/>
  </r>
  <r>
    <n v="369"/>
    <s v="14105-299486955"/>
    <n v="10225898"/>
    <x v="15"/>
    <s v="14/10/2025 08:41:38"/>
    <n v="22000"/>
    <n v="7000"/>
    <n v="0"/>
    <n v="0"/>
    <n v="3683"/>
    <n v="0"/>
    <n v="11318"/>
  </r>
  <r>
    <n v="370"/>
    <s v="14105-299519054"/>
    <n v="10219545"/>
    <x v="1"/>
    <s v="14/10/2025 08:34:12"/>
    <n v="44000"/>
    <n v="0"/>
    <n v="0"/>
    <n v="0"/>
    <n v="10802"/>
    <n v="0"/>
    <n v="33198"/>
  </r>
  <r>
    <n v="371"/>
    <s v="14105-299533571"/>
    <n v="10235658"/>
    <x v="29"/>
    <s v="14/10/2025 08:36:51"/>
    <n v="47000"/>
    <n v="0"/>
    <n v="0"/>
    <n v="0"/>
    <n v="11539"/>
    <n v="0"/>
    <n v="35462"/>
  </r>
  <r>
    <n v="372"/>
    <s v="14105-299572165"/>
    <n v="10321523"/>
    <x v="8"/>
    <s v="14/10/2025 08:39:36"/>
    <n v="58000"/>
    <n v="11000"/>
    <n v="0"/>
    <n v="0"/>
    <n v="11539"/>
    <n v="0"/>
    <n v="35462"/>
  </r>
  <r>
    <n v="373"/>
    <s v="14105-299650155"/>
    <n v="10230171"/>
    <x v="19"/>
    <s v="14/10/2025 08:58:06"/>
    <n v="102000"/>
    <n v="20000"/>
    <n v="0"/>
    <n v="0"/>
    <n v="20131"/>
    <n v="0"/>
    <n v="61869"/>
  </r>
  <r>
    <n v="374"/>
    <s v="14105-299697901"/>
    <n v="10233716"/>
    <x v="22"/>
    <s v="14/10/2025 08:28:53"/>
    <n v="58000"/>
    <n v="11000"/>
    <n v="0"/>
    <n v="0"/>
    <n v="11539"/>
    <n v="0"/>
    <n v="35462"/>
  </r>
  <r>
    <n v="375"/>
    <s v="14105-299789165"/>
    <n v="10235663"/>
    <x v="10"/>
    <s v="14/10/2025 08:35:18"/>
    <n v="65000"/>
    <n v="0"/>
    <n v="0"/>
    <n v="0"/>
    <n v="15958"/>
    <n v="0"/>
    <n v="49043"/>
  </r>
  <r>
    <n v="376"/>
    <s v="14105-299811655"/>
    <n v="10321524"/>
    <x v="3"/>
    <s v="14/10/2025 09:19:35"/>
    <n v="58000"/>
    <n v="11000"/>
    <n v="0"/>
    <n v="0"/>
    <n v="11539"/>
    <n v="0"/>
    <n v="35462"/>
  </r>
  <r>
    <n v="377"/>
    <s v="14105-299830662"/>
    <n v="10330437"/>
    <x v="36"/>
    <s v="14/10/2025 08:35:50"/>
    <n v="116000"/>
    <n v="20000"/>
    <n v="0"/>
    <n v="0"/>
    <n v="23568"/>
    <n v="0"/>
    <n v="72432"/>
  </r>
  <r>
    <n v="378"/>
    <s v="14105-299851637"/>
    <n v="10324687"/>
    <x v="17"/>
    <s v="14/10/2025 08:44:44"/>
    <n v="29000"/>
    <n v="7000"/>
    <n v="0"/>
    <n v="0"/>
    <n v="5401"/>
    <n v="0"/>
    <n v="16599"/>
  </r>
  <r>
    <n v="379"/>
    <s v="14105-299953823"/>
    <n v="10225902"/>
    <x v="2"/>
    <s v="14/10/2025 08:48:48"/>
    <n v="210000"/>
    <n v="48000"/>
    <n v="0"/>
    <n v="0"/>
    <n v="39771"/>
    <n v="0"/>
    <n v="122229"/>
  </r>
  <r>
    <n v="380"/>
    <s v="14105-299977671"/>
    <n v="10225898"/>
    <x v="15"/>
    <s v="14/10/2025 08:40:08"/>
    <n v="29000"/>
    <n v="7000"/>
    <n v="0"/>
    <n v="0"/>
    <n v="5401"/>
    <n v="0"/>
    <n v="16599"/>
  </r>
  <r>
    <n v="381"/>
    <s v="14105-300137998"/>
    <n v="10225898"/>
    <x v="15"/>
    <s v="14/10/2025 09:04:55"/>
    <n v="83000"/>
    <n v="15000"/>
    <n v="0"/>
    <n v="0"/>
    <n v="16694"/>
    <n v="0"/>
    <n v="51306"/>
  </r>
  <r>
    <n v="382"/>
    <s v="14105-300177908"/>
    <n v="10230171"/>
    <x v="19"/>
    <s v="14/10/2025 08:38:20"/>
    <n v="22000"/>
    <n v="7000"/>
    <n v="0"/>
    <n v="0"/>
    <n v="3683"/>
    <n v="0"/>
    <n v="11318"/>
  </r>
  <r>
    <n v="383"/>
    <s v="14105-300179758"/>
    <n v="10292015"/>
    <x v="43"/>
    <s v="14/10/2025 08:38:58"/>
    <n v="94000"/>
    <n v="15000"/>
    <n v="0"/>
    <n v="0"/>
    <n v="19395"/>
    <n v="0"/>
    <n v="59606"/>
  </r>
  <r>
    <n v="384"/>
    <s v="14105-300347315"/>
    <n v="10216423"/>
    <x v="0"/>
    <s v="14/10/2025 08:40:06"/>
    <n v="80000"/>
    <n v="15000"/>
    <n v="0"/>
    <n v="0"/>
    <n v="15958"/>
    <n v="0"/>
    <n v="49043"/>
  </r>
  <r>
    <n v="385"/>
    <s v="14105-300507909"/>
    <n v="10232123"/>
    <x v="14"/>
    <s v="14/10/2025 09:25:03"/>
    <n v="163000"/>
    <n v="48000"/>
    <n v="0"/>
    <n v="0"/>
    <n v="28233"/>
    <n v="0"/>
    <n v="86768"/>
  </r>
  <r>
    <n v="386"/>
    <s v="14105-300559914"/>
    <n v="10225898"/>
    <x v="15"/>
    <s v="14/10/2025 08:37:35"/>
    <n v="51000"/>
    <n v="11000"/>
    <n v="0"/>
    <n v="0"/>
    <n v="9820"/>
    <n v="0"/>
    <n v="30180"/>
  </r>
  <r>
    <n v="387"/>
    <s v="14105-300537084"/>
    <n v="10225898"/>
    <x v="15"/>
    <s v="14/10/2025 08:47:23"/>
    <n v="29000"/>
    <n v="7000"/>
    <n v="0"/>
    <n v="0"/>
    <n v="5401"/>
    <n v="0"/>
    <n v="16599"/>
  </r>
  <r>
    <n v="388"/>
    <s v="14105-300577053"/>
    <n v="10219545"/>
    <x v="1"/>
    <s v="14/10/2025 08:30:37"/>
    <n v="51000"/>
    <n v="11000"/>
    <n v="0"/>
    <n v="0"/>
    <n v="9820"/>
    <n v="0"/>
    <n v="30180"/>
  </r>
  <r>
    <n v="389"/>
    <s v="14105-300589365"/>
    <n v="10298769"/>
    <x v="20"/>
    <s v="14/10/2025 08:53:11"/>
    <n v="152000"/>
    <n v="42000"/>
    <n v="0"/>
    <n v="0"/>
    <n v="27005"/>
    <n v="0"/>
    <n v="82995"/>
  </r>
  <r>
    <n v="390"/>
    <s v="14105-300693628"/>
    <n v="10219545"/>
    <x v="1"/>
    <s v="14/10/2025 08:34:01"/>
    <n v="22000"/>
    <n v="7000"/>
    <n v="0"/>
    <n v="0"/>
    <n v="3683"/>
    <n v="0"/>
    <n v="11318"/>
  </r>
  <r>
    <n v="391"/>
    <s v="14105-300745602"/>
    <n v="10235663"/>
    <x v="10"/>
    <s v="14/10/2025 09:10:32"/>
    <n v="156000"/>
    <n v="42000"/>
    <n v="0"/>
    <n v="0"/>
    <n v="27987"/>
    <n v="0"/>
    <n v="86013"/>
  </r>
  <r>
    <n v="392"/>
    <s v="14105-300769904"/>
    <n v="10233716"/>
    <x v="22"/>
    <s v="14/10/2025 09:07:01"/>
    <n v="153000"/>
    <n v="42000"/>
    <n v="0"/>
    <n v="0"/>
    <n v="27251"/>
    <n v="0"/>
    <n v="83750"/>
  </r>
  <r>
    <n v="393"/>
    <s v="14105-300985759"/>
    <n v="10219545"/>
    <x v="1"/>
    <s v="14/10/2025 08:43:20"/>
    <n v="58000"/>
    <n v="11000"/>
    <n v="0"/>
    <n v="0"/>
    <n v="11539"/>
    <n v="0"/>
    <n v="35462"/>
  </r>
  <r>
    <n v="394"/>
    <s v="14105-301331019"/>
    <n v="10296675"/>
    <x v="34"/>
    <s v="14/10/2025 09:06:31"/>
    <n v="58000"/>
    <n v="11000"/>
    <n v="0"/>
    <n v="0"/>
    <n v="11539"/>
    <n v="0"/>
    <n v="35462"/>
  </r>
  <r>
    <n v="395"/>
    <s v="14105-301527830"/>
    <n v="10292422"/>
    <x v="7"/>
    <s v="14/10/2025 08:38:32"/>
    <n v="29000"/>
    <n v="7250"/>
    <n v="0"/>
    <n v="0"/>
    <n v="5340"/>
    <n v="0"/>
    <n v="16410"/>
  </r>
  <r>
    <n v="396"/>
    <s v="14105-301576374"/>
    <n v="10292422"/>
    <x v="7"/>
    <s v="14/10/2025 08:30:10"/>
    <n v="29000"/>
    <n v="7250"/>
    <n v="0"/>
    <n v="0"/>
    <n v="5340"/>
    <n v="0"/>
    <n v="16410"/>
  </r>
  <r>
    <n v="397"/>
    <s v="14105-301582612"/>
    <n v="10350108"/>
    <x v="6"/>
    <s v="14/10/2025 09:37:17"/>
    <n v="102000"/>
    <n v="20000"/>
    <n v="0"/>
    <n v="0"/>
    <n v="20131"/>
    <n v="0"/>
    <n v="61869"/>
  </r>
  <r>
    <n v="398"/>
    <s v="14105-301742629"/>
    <n v="10235663"/>
    <x v="10"/>
    <s v="14/10/2025 08:51:23"/>
    <n v="29000"/>
    <n v="0"/>
    <n v="0"/>
    <n v="0"/>
    <n v="7120"/>
    <n v="0"/>
    <n v="21881"/>
  </r>
  <r>
    <n v="399"/>
    <s v="14105-301789114"/>
    <n v="10299524"/>
    <x v="18"/>
    <s v="14/10/2025 09:04:48"/>
    <n v="180000"/>
    <n v="48000"/>
    <n v="0"/>
    <n v="0"/>
    <n v="32406"/>
    <n v="0"/>
    <n v="99594"/>
  </r>
  <r>
    <n v="400"/>
    <s v="14105-301803696"/>
    <n v="10296675"/>
    <x v="34"/>
    <s v="14/10/2025 08:50:57"/>
    <n v="58000"/>
    <n v="11000"/>
    <n v="0"/>
    <n v="0"/>
    <n v="11539"/>
    <n v="0"/>
    <n v="35462"/>
  </r>
  <r>
    <n v="401"/>
    <s v="14105-301823655"/>
    <n v="10216423"/>
    <x v="0"/>
    <s v="14/10/2025 08:55:10"/>
    <n v="51000"/>
    <n v="11000"/>
    <n v="0"/>
    <n v="0"/>
    <n v="9820"/>
    <n v="0"/>
    <n v="30180"/>
  </r>
  <r>
    <n v="402"/>
    <s v="14105-301914727"/>
    <n v="10299524"/>
    <x v="18"/>
    <s v="14/10/2025 08:39:35"/>
    <n v="22000"/>
    <n v="0"/>
    <n v="0"/>
    <n v="0"/>
    <n v="5401"/>
    <n v="0"/>
    <n v="16599"/>
  </r>
  <r>
    <n v="403"/>
    <s v="14105-302024204"/>
    <n v="10219545"/>
    <x v="1"/>
    <s v="14/10/2025 08:42:56"/>
    <n v="58000"/>
    <n v="11000"/>
    <n v="0"/>
    <n v="0"/>
    <n v="11539"/>
    <n v="0"/>
    <n v="35462"/>
  </r>
  <r>
    <n v="404"/>
    <s v="14105-302070401"/>
    <n v="10235658"/>
    <x v="29"/>
    <s v="14/10/2025 08:52:18"/>
    <n v="44000"/>
    <n v="0"/>
    <n v="0"/>
    <n v="0"/>
    <n v="10802"/>
    <n v="0"/>
    <n v="33198"/>
  </r>
  <r>
    <n v="405"/>
    <s v="14105-302110548"/>
    <n v="10225898"/>
    <x v="15"/>
    <s v="14/10/2025 09:14:33"/>
    <n v="58000"/>
    <n v="11000"/>
    <n v="0"/>
    <n v="0"/>
    <n v="11539"/>
    <n v="0"/>
    <n v="35462"/>
  </r>
  <r>
    <n v="406"/>
    <s v="14105-302134623"/>
    <n v="10225898"/>
    <x v="15"/>
    <s v="14/10/2025 08:44:57"/>
    <n v="29000"/>
    <n v="0"/>
    <n v="0"/>
    <n v="0"/>
    <n v="7120"/>
    <n v="0"/>
    <n v="21881"/>
  </r>
  <r>
    <n v="407"/>
    <s v="14105-302135516"/>
    <n v="10354882"/>
    <x v="12"/>
    <s v="14/10/2025 08:37:49"/>
    <n v="88000"/>
    <n v="0"/>
    <n v="0"/>
    <n v="0"/>
    <n v="21604"/>
    <n v="0"/>
    <n v="66396"/>
  </r>
  <r>
    <n v="408"/>
    <s v="14105-302221766"/>
    <n v="10292422"/>
    <x v="7"/>
    <s v="14/10/2025 08:35:24"/>
    <n v="29000"/>
    <n v="7250"/>
    <n v="0"/>
    <n v="0"/>
    <n v="5340"/>
    <n v="0"/>
    <n v="16410"/>
  </r>
  <r>
    <n v="409"/>
    <s v="14105-302525713"/>
    <n v="10225871"/>
    <x v="35"/>
    <s v="14/10/2025 08:43:54"/>
    <n v="36000"/>
    <n v="0"/>
    <n v="0"/>
    <n v="0"/>
    <n v="8838"/>
    <n v="0"/>
    <n v="27162"/>
  </r>
  <r>
    <n v="410"/>
    <s v="14105-302678783"/>
    <n v="10307386"/>
    <x v="40"/>
    <s v="14/10/2025 08:35:44"/>
    <n v="58000"/>
    <n v="10000"/>
    <n v="0"/>
    <n v="0"/>
    <n v="11784"/>
    <n v="0"/>
    <n v="36216"/>
  </r>
  <r>
    <n v="411"/>
    <s v="14105-302780197"/>
    <n v="10230793"/>
    <x v="25"/>
    <s v="14/10/2025 09:27:59"/>
    <n v="44000"/>
    <n v="14000"/>
    <n v="0"/>
    <n v="0"/>
    <n v="7365"/>
    <n v="0"/>
    <n v="22635"/>
  </r>
  <r>
    <n v="412"/>
    <s v="14105-302894663"/>
    <n v="10230171"/>
    <x v="19"/>
    <s v="14/10/2025 09:00:50"/>
    <n v="22000"/>
    <n v="7000"/>
    <n v="0"/>
    <n v="0"/>
    <n v="3683"/>
    <n v="0"/>
    <n v="11318"/>
  </r>
  <r>
    <n v="413"/>
    <s v="14105-302929560"/>
    <n v="10321523"/>
    <x v="8"/>
    <s v="14/10/2025 08:39:50"/>
    <n v="65000"/>
    <n v="11000"/>
    <n v="0"/>
    <n v="0"/>
    <n v="13257"/>
    <n v="0"/>
    <n v="40743"/>
  </r>
  <r>
    <n v="414"/>
    <s v="14105-302934228"/>
    <n v="10321524"/>
    <x v="3"/>
    <s v="14/10/2025 09:43:44"/>
    <n v="54000"/>
    <n v="11000"/>
    <n v="0"/>
    <n v="0"/>
    <n v="10557"/>
    <n v="0"/>
    <n v="32444"/>
  </r>
  <r>
    <n v="415"/>
    <s v="14105-302984911"/>
    <n v="10296675"/>
    <x v="34"/>
    <s v="14/10/2025 08:38:03"/>
    <n v="66000"/>
    <n v="11000"/>
    <n v="0"/>
    <n v="0"/>
    <n v="13503"/>
    <n v="0"/>
    <n v="41498"/>
  </r>
  <r>
    <n v="416"/>
    <s v="14105-303071114"/>
    <n v="10232123"/>
    <x v="14"/>
    <s v="14/10/2025 09:04:33"/>
    <n v="44000"/>
    <n v="0"/>
    <n v="0"/>
    <n v="0"/>
    <n v="10802"/>
    <n v="0"/>
    <n v="33198"/>
  </r>
  <r>
    <n v="417"/>
    <s v="14105-303084221"/>
    <n v="10232123"/>
    <x v="14"/>
    <s v="14/10/2025 08:50:41"/>
    <n v="22000"/>
    <n v="0"/>
    <n v="0"/>
    <n v="0"/>
    <n v="5401"/>
    <n v="0"/>
    <n v="16599"/>
  </r>
  <r>
    <n v="418"/>
    <s v="14105-303105431"/>
    <n v="10230793"/>
    <x v="25"/>
    <s v="14/10/2025 09:11:08"/>
    <n v="29000"/>
    <n v="7000"/>
    <n v="0"/>
    <n v="0"/>
    <n v="5401"/>
    <n v="0"/>
    <n v="16599"/>
  </r>
  <r>
    <n v="419"/>
    <s v="14105-303295191"/>
    <n v="10321524"/>
    <x v="3"/>
    <s v="14/10/2025 09:25:11"/>
    <n v="87000"/>
    <n v="15000"/>
    <n v="0"/>
    <n v="0"/>
    <n v="17676"/>
    <n v="0"/>
    <n v="54324"/>
  </r>
  <r>
    <n v="420"/>
    <s v="14105-303368483"/>
    <n v="10235658"/>
    <x v="29"/>
    <s v="14/10/2025 08:42:44"/>
    <n v="58000"/>
    <n v="11000"/>
    <n v="0"/>
    <n v="0"/>
    <n v="11539"/>
    <n v="0"/>
    <n v="35462"/>
  </r>
  <r>
    <n v="421"/>
    <s v="14105-303412125"/>
    <n v="10230171"/>
    <x v="19"/>
    <s v="14/10/2025 08:52:01"/>
    <n v="29000"/>
    <n v="7000"/>
    <n v="0"/>
    <n v="0"/>
    <n v="5401"/>
    <n v="0"/>
    <n v="16599"/>
  </r>
  <r>
    <n v="422"/>
    <s v="14105-303444880"/>
    <n v="10219545"/>
    <x v="1"/>
    <s v="14/10/2025 08:49:21"/>
    <n v="66000"/>
    <n v="11000"/>
    <n v="0"/>
    <n v="0"/>
    <n v="13503"/>
    <n v="0"/>
    <n v="41498"/>
  </r>
  <r>
    <n v="423"/>
    <s v="14105-303506614"/>
    <n v="10321439"/>
    <x v="24"/>
    <s v="14/10/2025 08:33:05"/>
    <n v="54000"/>
    <n v="10000"/>
    <n v="0"/>
    <n v="0"/>
    <n v="10802"/>
    <n v="0"/>
    <n v="33198"/>
  </r>
  <r>
    <n v="424"/>
    <s v="14105-303639801"/>
    <n v="10298769"/>
    <x v="20"/>
    <s v="14/10/2025 08:40:04"/>
    <n v="54000"/>
    <n v="11000"/>
    <n v="0"/>
    <n v="0"/>
    <n v="10557"/>
    <n v="0"/>
    <n v="32444"/>
  </r>
  <r>
    <n v="425"/>
    <s v="14105-303657072"/>
    <n v="10225902"/>
    <x v="2"/>
    <s v="14/10/2025 08:47:06"/>
    <n v="109000"/>
    <n v="15000"/>
    <n v="0"/>
    <n v="0"/>
    <n v="23077"/>
    <n v="0"/>
    <n v="70923"/>
  </r>
  <r>
    <n v="426"/>
    <s v="14105-303723004"/>
    <n v="10296675"/>
    <x v="34"/>
    <s v="14/10/2025 09:34:27"/>
    <n v="29000"/>
    <n v="0"/>
    <n v="0"/>
    <n v="0"/>
    <n v="7120"/>
    <n v="0"/>
    <n v="21881"/>
  </r>
  <r>
    <n v="427"/>
    <s v="14105-303818155"/>
    <n v="10230814"/>
    <x v="31"/>
    <s v="14/10/2025 08:49:27"/>
    <n v="51000"/>
    <n v="11000"/>
    <n v="0"/>
    <n v="0"/>
    <n v="9820"/>
    <n v="0"/>
    <n v="30180"/>
  </r>
  <r>
    <n v="428"/>
    <s v="14105-303818323"/>
    <n v="10232123"/>
    <x v="14"/>
    <s v="14/10/2025 08:54:18"/>
    <n v="160000"/>
    <n v="42000"/>
    <n v="0"/>
    <n v="0"/>
    <n v="28969"/>
    <n v="0"/>
    <n v="89031"/>
  </r>
  <r>
    <n v="429"/>
    <s v="14105-303847567"/>
    <n v="10225902"/>
    <x v="2"/>
    <s v="14/10/2025 08:47:32"/>
    <n v="58000"/>
    <n v="11000"/>
    <n v="0"/>
    <n v="0"/>
    <n v="11539"/>
    <n v="0"/>
    <n v="35462"/>
  </r>
  <r>
    <n v="430"/>
    <s v="14105-303894121"/>
    <n v="10225898"/>
    <x v="15"/>
    <s v="14/10/2025 08:54:23"/>
    <n v="83000"/>
    <n v="15000"/>
    <n v="0"/>
    <n v="0"/>
    <n v="16694"/>
    <n v="0"/>
    <n v="51306"/>
  </r>
  <r>
    <n v="431"/>
    <s v="14105-304076460"/>
    <n v="10298769"/>
    <x v="20"/>
    <s v="14/10/2025 08:40:50"/>
    <n v="44000"/>
    <n v="0"/>
    <n v="0"/>
    <n v="0"/>
    <n v="10802"/>
    <n v="0"/>
    <n v="33198"/>
  </r>
  <r>
    <n v="432"/>
    <s v="14105-304108076"/>
    <n v="10230793"/>
    <x v="25"/>
    <s v="14/10/2025 09:06:26"/>
    <n v="58000"/>
    <n v="11000"/>
    <n v="0"/>
    <n v="0"/>
    <n v="11539"/>
    <n v="0"/>
    <n v="35462"/>
  </r>
  <r>
    <n v="433"/>
    <s v="14105-304112788"/>
    <n v="10225902"/>
    <x v="2"/>
    <s v="14/10/2025 08:47:03"/>
    <n v="58000"/>
    <n v="11000"/>
    <n v="0"/>
    <n v="0"/>
    <n v="11539"/>
    <n v="0"/>
    <n v="35462"/>
  </r>
  <r>
    <n v="434"/>
    <s v="14105-304166213"/>
    <n v="10324687"/>
    <x v="17"/>
    <s v="14/10/2025 08:36:06"/>
    <n v="66000"/>
    <n v="11000"/>
    <n v="0"/>
    <n v="0"/>
    <n v="13503"/>
    <n v="0"/>
    <n v="41498"/>
  </r>
  <r>
    <n v="435"/>
    <s v="14105-304418899"/>
    <n v="10235659"/>
    <x v="9"/>
    <s v="14/10/2025 08:53:07"/>
    <n v="58000"/>
    <n v="11000"/>
    <n v="0"/>
    <n v="0"/>
    <n v="11539"/>
    <n v="0"/>
    <n v="35462"/>
  </r>
  <r>
    <n v="436"/>
    <s v="14105-304454505"/>
    <n v="10230793"/>
    <x v="25"/>
    <s v="14/10/2025 09:04:37"/>
    <n v="22000"/>
    <n v="7000"/>
    <n v="0"/>
    <n v="0"/>
    <n v="3683"/>
    <n v="0"/>
    <n v="11318"/>
  </r>
  <r>
    <n v="437"/>
    <s v="14105-304471748"/>
    <n v="10219545"/>
    <x v="1"/>
    <s v="14/10/2025 08:54:24"/>
    <n v="98000"/>
    <n v="15000"/>
    <n v="0"/>
    <n v="0"/>
    <n v="20377"/>
    <n v="0"/>
    <n v="62624"/>
  </r>
  <r>
    <n v="438"/>
    <s v="14105-304674137"/>
    <n v="10230814"/>
    <x v="31"/>
    <s v="14/10/2025 08:44:16"/>
    <n v="51000"/>
    <n v="11000"/>
    <n v="0"/>
    <n v="0"/>
    <n v="9820"/>
    <n v="0"/>
    <n v="30180"/>
  </r>
  <r>
    <n v="439"/>
    <s v="14105-304682237"/>
    <n v="10232123"/>
    <x v="14"/>
    <s v="14/10/2025 08:52:54"/>
    <n v="51000"/>
    <n v="11000"/>
    <n v="0"/>
    <n v="0"/>
    <n v="9820"/>
    <n v="0"/>
    <n v="30180"/>
  </r>
  <r>
    <n v="440"/>
    <s v="14105-304775705"/>
    <n v="10232123"/>
    <x v="14"/>
    <s v="14/10/2025 08:48:43"/>
    <n v="66000"/>
    <n v="11000"/>
    <n v="0"/>
    <n v="0"/>
    <n v="13503"/>
    <n v="0"/>
    <n v="41498"/>
  </r>
  <r>
    <n v="441"/>
    <s v="14105-304870983"/>
    <n v="10225902"/>
    <x v="2"/>
    <s v="14/10/2025 08:46:37"/>
    <n v="22000"/>
    <n v="7000"/>
    <n v="0"/>
    <n v="0"/>
    <n v="3683"/>
    <n v="0"/>
    <n v="11318"/>
  </r>
  <r>
    <n v="442"/>
    <s v="14105-304958803"/>
    <n v="10225902"/>
    <x v="2"/>
    <s v="14/10/2025 08:47:32"/>
    <n v="58000"/>
    <n v="11000"/>
    <n v="0"/>
    <n v="0"/>
    <n v="11539"/>
    <n v="0"/>
    <n v="35462"/>
  </r>
  <r>
    <n v="443"/>
    <s v="14105-304989361"/>
    <n v="10230793"/>
    <x v="25"/>
    <s v="14/10/2025 09:03:07"/>
    <n v="95000"/>
    <n v="15000"/>
    <n v="0"/>
    <n v="0"/>
    <n v="19640"/>
    <n v="0"/>
    <n v="60360"/>
  </r>
  <r>
    <n v="444"/>
    <s v="14105-305004648"/>
    <n v="10225898"/>
    <x v="15"/>
    <s v="14/10/2025 08:53:57"/>
    <n v="22000"/>
    <n v="7000"/>
    <n v="0"/>
    <n v="0"/>
    <n v="3683"/>
    <n v="0"/>
    <n v="11318"/>
  </r>
  <r>
    <n v="445"/>
    <s v="14105-305092889"/>
    <n v="10232123"/>
    <x v="14"/>
    <s v="14/10/2025 08:49:50"/>
    <n v="286000"/>
    <n v="33000"/>
    <n v="0"/>
    <n v="0"/>
    <n v="62112"/>
    <n v="0"/>
    <n v="190889"/>
  </r>
  <r>
    <n v="446"/>
    <s v="14105-305450608"/>
    <n v="10307386"/>
    <x v="40"/>
    <s v="14/10/2025 08:47:06"/>
    <n v="47000"/>
    <n v="10000"/>
    <n v="0"/>
    <n v="0"/>
    <n v="9084"/>
    <n v="0"/>
    <n v="27917"/>
  </r>
  <r>
    <n v="447"/>
    <s v="14105-305589150"/>
    <n v="10296675"/>
    <x v="34"/>
    <s v="14/10/2025 09:17:58"/>
    <n v="50000"/>
    <n v="11000"/>
    <n v="0"/>
    <n v="0"/>
    <n v="9575"/>
    <n v="0"/>
    <n v="29426"/>
  </r>
  <r>
    <n v="448"/>
    <s v="14105-305673422"/>
    <n v="10233716"/>
    <x v="22"/>
    <s v="14/10/2025 08:49:53"/>
    <n v="22000"/>
    <n v="7000"/>
    <n v="0"/>
    <n v="0"/>
    <n v="3683"/>
    <n v="0"/>
    <n v="11318"/>
  </r>
  <r>
    <n v="449"/>
    <s v="14105-305769164"/>
    <n v="10235663"/>
    <x v="10"/>
    <s v="14/10/2025 08:52:38"/>
    <n v="44000"/>
    <n v="10000"/>
    <n v="0"/>
    <n v="0"/>
    <n v="8347"/>
    <n v="0"/>
    <n v="25653"/>
  </r>
  <r>
    <n v="450"/>
    <s v="14105-305804050"/>
    <n v="10269971"/>
    <x v="16"/>
    <s v="14/10/2025 08:44:47"/>
    <n v="29000"/>
    <n v="7250"/>
    <n v="0"/>
    <n v="0"/>
    <n v="5340"/>
    <n v="0"/>
    <n v="16410"/>
  </r>
  <r>
    <n v="451"/>
    <s v="14105-305843925"/>
    <n v="10242271"/>
    <x v="38"/>
    <s v="14/10/2025 08:48:31"/>
    <n v="178000"/>
    <n v="22000"/>
    <n v="0"/>
    <n v="0"/>
    <n v="38298"/>
    <n v="0"/>
    <n v="117702"/>
  </r>
  <r>
    <n v="452"/>
    <s v="14105-305836218"/>
    <n v="10298769"/>
    <x v="20"/>
    <s v="14/10/2025 08:52:26"/>
    <n v="22000"/>
    <n v="7000"/>
    <n v="0"/>
    <n v="0"/>
    <n v="3683"/>
    <n v="0"/>
    <n v="11318"/>
  </r>
  <r>
    <n v="453"/>
    <s v="14105-305849193"/>
    <n v="10225895"/>
    <x v="13"/>
    <s v="14/10/2025 08:37:06"/>
    <n v="51000"/>
    <n v="11000"/>
    <n v="0"/>
    <n v="0"/>
    <n v="9820"/>
    <n v="0"/>
    <n v="30180"/>
  </r>
  <r>
    <n v="454"/>
    <s v="14105-305869100"/>
    <n v="10235663"/>
    <x v="10"/>
    <s v="14/10/2025 08:50:37"/>
    <n v="44000"/>
    <n v="10000"/>
    <n v="0"/>
    <n v="0"/>
    <n v="8347"/>
    <n v="0"/>
    <n v="25653"/>
  </r>
  <r>
    <n v="455"/>
    <s v="14105-305955961"/>
    <n v="10235663"/>
    <x v="10"/>
    <s v="14/10/2025 08:41:07"/>
    <n v="44000"/>
    <n v="10000"/>
    <n v="0"/>
    <n v="0"/>
    <n v="8347"/>
    <n v="0"/>
    <n v="25653"/>
  </r>
  <r>
    <n v="456"/>
    <s v="14105-306074323"/>
    <n v="10225898"/>
    <x v="15"/>
    <s v="14/10/2025 09:04:24"/>
    <n v="58000"/>
    <n v="11000"/>
    <n v="0"/>
    <n v="0"/>
    <n v="11539"/>
    <n v="0"/>
    <n v="35462"/>
  </r>
  <r>
    <n v="457"/>
    <s v="14105-306127098"/>
    <n v="10225902"/>
    <x v="2"/>
    <s v="14/10/2025 08:43:53"/>
    <n v="87000"/>
    <n v="15000"/>
    <n v="0"/>
    <n v="0"/>
    <n v="17676"/>
    <n v="0"/>
    <n v="54324"/>
  </r>
  <r>
    <n v="458"/>
    <s v="14105-306209113"/>
    <n v="10296675"/>
    <x v="34"/>
    <s v="14/10/2025 09:28:08"/>
    <n v="37000"/>
    <n v="0"/>
    <n v="0"/>
    <n v="0"/>
    <n v="9084"/>
    <n v="0"/>
    <n v="27917"/>
  </r>
  <r>
    <n v="459"/>
    <s v="14105-306205581"/>
    <n v="10232123"/>
    <x v="14"/>
    <s v="14/10/2025 09:15:44"/>
    <n v="58000"/>
    <n v="11000"/>
    <n v="0"/>
    <n v="0"/>
    <n v="11539"/>
    <n v="0"/>
    <n v="35462"/>
  </r>
  <r>
    <n v="460"/>
    <s v="14105-306331118"/>
    <n v="10321523"/>
    <x v="8"/>
    <s v="14/10/2025 09:16:02"/>
    <n v="204000"/>
    <n v="48000"/>
    <n v="0"/>
    <n v="0"/>
    <n v="38298"/>
    <n v="0"/>
    <n v="117702"/>
  </r>
  <r>
    <n v="461"/>
    <s v="14105-306435236"/>
    <n v="10235663"/>
    <x v="10"/>
    <s v="14/10/2025 08:42:05"/>
    <n v="65000"/>
    <n v="11000"/>
    <n v="0"/>
    <n v="0"/>
    <n v="13257"/>
    <n v="0"/>
    <n v="40743"/>
  </r>
  <r>
    <n v="462"/>
    <s v="14105-306450886"/>
    <n v="10298769"/>
    <x v="20"/>
    <s v="14/10/2025 09:54:30"/>
    <n v="318000"/>
    <n v="48000"/>
    <n v="0"/>
    <n v="0"/>
    <n v="66285"/>
    <n v="0"/>
    <n v="203715"/>
  </r>
  <r>
    <n v="463"/>
    <s v="14105-306484758"/>
    <n v="10230817"/>
    <x v="28"/>
    <s v="14/10/2025 08:59:22"/>
    <n v="44000"/>
    <n v="0"/>
    <n v="0"/>
    <n v="0"/>
    <n v="10802"/>
    <n v="0"/>
    <n v="33198"/>
  </r>
  <r>
    <n v="464"/>
    <s v="14105-306493315"/>
    <n v="10219545"/>
    <x v="1"/>
    <s v="14/10/2025 08:54:51"/>
    <n v="170000"/>
    <n v="48000"/>
    <n v="0"/>
    <n v="0"/>
    <n v="29951"/>
    <n v="0"/>
    <n v="92049"/>
  </r>
  <r>
    <n v="465"/>
    <s v="14105-306557712"/>
    <n v="10292422"/>
    <x v="7"/>
    <s v="14/10/2025 08:52:16"/>
    <n v="29000"/>
    <n v="7250"/>
    <n v="0"/>
    <n v="0"/>
    <n v="5340"/>
    <n v="0"/>
    <n v="16410"/>
  </r>
  <r>
    <n v="466"/>
    <s v="14105-306609411"/>
    <n v="10354882"/>
    <x v="12"/>
    <s v="14/10/2025 08:36:17"/>
    <n v="58000"/>
    <n v="10000"/>
    <n v="0"/>
    <n v="0"/>
    <n v="11784"/>
    <n v="0"/>
    <n v="36216"/>
  </r>
  <r>
    <n v="467"/>
    <s v="14105-306671675"/>
    <n v="10225871"/>
    <x v="35"/>
    <s v="14/10/2025 08:44:51"/>
    <n v="58000"/>
    <n v="11000"/>
    <n v="0"/>
    <n v="0"/>
    <n v="11539"/>
    <n v="0"/>
    <n v="35462"/>
  </r>
  <r>
    <n v="468"/>
    <s v="14105-306687777"/>
    <n v="10287867"/>
    <x v="11"/>
    <s v="14/10/2025 08:57:54"/>
    <n v="30000"/>
    <n v="15000"/>
    <n v="0"/>
    <n v="0"/>
    <n v="3683"/>
    <n v="0"/>
    <n v="11318"/>
  </r>
  <r>
    <n v="469"/>
    <s v="14105-306711555"/>
    <n v="10225898"/>
    <x v="15"/>
    <s v="14/10/2025 09:03:18"/>
    <n v="22000"/>
    <n v="7000"/>
    <n v="0"/>
    <n v="0"/>
    <n v="3683"/>
    <n v="0"/>
    <n v="11318"/>
  </r>
  <r>
    <n v="470"/>
    <s v="14105-306753153"/>
    <n v="10225902"/>
    <x v="2"/>
    <s v="14/10/2025 08:59:36"/>
    <n v="29000"/>
    <n v="7000"/>
    <n v="0"/>
    <n v="0"/>
    <n v="5401"/>
    <n v="0"/>
    <n v="16599"/>
  </r>
  <r>
    <n v="471"/>
    <s v="14105-306775810"/>
    <n v="10350108"/>
    <x v="6"/>
    <s v="14/10/2025 09:59:36"/>
    <n v="74000"/>
    <n v="15000"/>
    <n v="0"/>
    <n v="0"/>
    <n v="14485"/>
    <n v="0"/>
    <n v="44516"/>
  </r>
  <r>
    <n v="472"/>
    <s v="14105-306857014"/>
    <n v="10230793"/>
    <x v="25"/>
    <s v="14/10/2025 09:08:31"/>
    <n v="29000"/>
    <n v="7000"/>
    <n v="0"/>
    <n v="0"/>
    <n v="5401"/>
    <n v="0"/>
    <n v="16599"/>
  </r>
  <r>
    <n v="473"/>
    <s v="14105-306952854"/>
    <n v="10230817"/>
    <x v="28"/>
    <s v="14/10/2025 08:47:53"/>
    <n v="88000"/>
    <n v="15000"/>
    <n v="0"/>
    <n v="0"/>
    <n v="17922"/>
    <n v="0"/>
    <n v="55079"/>
  </r>
  <r>
    <n v="474"/>
    <s v="14105-307029844"/>
    <n v="10232123"/>
    <x v="14"/>
    <s v="14/10/2025 09:01:29"/>
    <n v="87000"/>
    <n v="15000"/>
    <n v="0"/>
    <n v="0"/>
    <n v="17676"/>
    <n v="0"/>
    <n v="54324"/>
  </r>
  <r>
    <n v="475"/>
    <s v="14105-307136092"/>
    <n v="10216423"/>
    <x v="0"/>
    <s v="14/10/2025 08:58:36"/>
    <n v="29000"/>
    <n v="7000"/>
    <n v="0"/>
    <n v="0"/>
    <n v="5401"/>
    <n v="0"/>
    <n v="16599"/>
  </r>
  <r>
    <n v="476"/>
    <s v="14105-307155604"/>
    <n v="10321523"/>
    <x v="8"/>
    <s v="14/10/2025 09:21:30"/>
    <n v="29000"/>
    <n v="0"/>
    <n v="0"/>
    <n v="0"/>
    <n v="7120"/>
    <n v="0"/>
    <n v="21881"/>
  </r>
  <r>
    <n v="477"/>
    <s v="14105-307395555"/>
    <n v="10340098"/>
    <x v="42"/>
    <s v="14/10/2025 08:44:12"/>
    <n v="44000"/>
    <n v="14000"/>
    <n v="0"/>
    <n v="0"/>
    <n v="7365"/>
    <n v="0"/>
    <n v="22635"/>
  </r>
  <r>
    <n v="478"/>
    <s v="14105-307534651"/>
    <n v="10225898"/>
    <x v="15"/>
    <s v="14/10/2025 08:54:00"/>
    <n v="80000"/>
    <n v="15000"/>
    <n v="0"/>
    <n v="0"/>
    <n v="15958"/>
    <n v="0"/>
    <n v="49043"/>
  </r>
  <r>
    <n v="479"/>
    <s v="14105-307804742"/>
    <n v="10232123"/>
    <x v="14"/>
    <s v="14/10/2025 09:13:24"/>
    <n v="87000"/>
    <n v="15000"/>
    <n v="0"/>
    <n v="0"/>
    <n v="17676"/>
    <n v="0"/>
    <n v="54324"/>
  </r>
  <r>
    <n v="480"/>
    <s v="14105-307895976"/>
    <n v="10358040"/>
    <x v="30"/>
    <s v="14/10/2025 08:39:24"/>
    <n v="29000"/>
    <n v="7250"/>
    <n v="0"/>
    <n v="0"/>
    <n v="5340"/>
    <n v="0"/>
    <n v="16410"/>
  </r>
  <r>
    <n v="481"/>
    <s v="14105-307934279"/>
    <n v="10225898"/>
    <x v="15"/>
    <s v="14/10/2025 09:30:55"/>
    <n v="29000"/>
    <n v="7000"/>
    <n v="0"/>
    <n v="0"/>
    <n v="5401"/>
    <n v="0"/>
    <n v="16599"/>
  </r>
  <r>
    <n v="482"/>
    <s v="14105-308164858"/>
    <n v="10242271"/>
    <x v="38"/>
    <s v="14/10/2025 08:57:43"/>
    <n v="88000"/>
    <n v="15000"/>
    <n v="0"/>
    <n v="0"/>
    <n v="17922"/>
    <n v="0"/>
    <n v="55079"/>
  </r>
  <r>
    <n v="483"/>
    <s v="14105-308234318"/>
    <n v="10296675"/>
    <x v="34"/>
    <s v="14/10/2025 08:54:54"/>
    <n v="248000"/>
    <n v="54000"/>
    <n v="0"/>
    <n v="0"/>
    <n v="47627"/>
    <n v="0"/>
    <n v="146373"/>
  </r>
  <r>
    <n v="484"/>
    <s v="14105-308296706"/>
    <n v="10235658"/>
    <x v="29"/>
    <s v="14/10/2025 08:52:05"/>
    <n v="58000"/>
    <n v="11000"/>
    <n v="0"/>
    <n v="0"/>
    <n v="11539"/>
    <n v="0"/>
    <n v="35462"/>
  </r>
  <r>
    <n v="485"/>
    <s v="14105-308347423"/>
    <n v="10354882"/>
    <x v="12"/>
    <s v="14/10/2025 09:10:11"/>
    <n v="169000"/>
    <n v="22000"/>
    <n v="0"/>
    <n v="0"/>
    <n v="36089"/>
    <n v="0"/>
    <n v="110912"/>
  </r>
  <r>
    <n v="486"/>
    <s v="14105-308378656"/>
    <n v="10287867"/>
    <x v="11"/>
    <s v="14/10/2025 09:00:08"/>
    <n v="29000"/>
    <n v="0"/>
    <n v="0"/>
    <n v="0"/>
    <n v="7120"/>
    <n v="0"/>
    <n v="21881"/>
  </r>
  <r>
    <n v="487"/>
    <s v="14105-308379865"/>
    <n v="10232123"/>
    <x v="14"/>
    <s v="14/10/2025 08:59:12"/>
    <n v="87000"/>
    <n v="15000"/>
    <n v="0"/>
    <n v="0"/>
    <n v="17676"/>
    <n v="0"/>
    <n v="54324"/>
  </r>
  <r>
    <n v="488"/>
    <s v="14105-308391386"/>
    <n v="10225898"/>
    <x v="15"/>
    <s v="14/10/2025 09:12:55"/>
    <n v="29000"/>
    <n v="7000"/>
    <n v="0"/>
    <n v="0"/>
    <n v="5401"/>
    <n v="0"/>
    <n v="16599"/>
  </r>
  <r>
    <n v="489"/>
    <s v="14105-308491605"/>
    <n v="10296675"/>
    <x v="34"/>
    <s v="14/10/2025 09:24:23"/>
    <n v="54000"/>
    <n v="11000"/>
    <n v="0"/>
    <n v="0"/>
    <n v="10557"/>
    <n v="0"/>
    <n v="32444"/>
  </r>
  <r>
    <n v="490"/>
    <s v="14105-308491157"/>
    <n v="10219545"/>
    <x v="1"/>
    <s v="14/10/2025 08:50:31"/>
    <n v="22000"/>
    <n v="7000"/>
    <n v="0"/>
    <n v="0"/>
    <n v="3683"/>
    <n v="0"/>
    <n v="11318"/>
  </r>
  <r>
    <n v="491"/>
    <s v="14105-308599011"/>
    <n v="10298769"/>
    <x v="20"/>
    <s v="14/10/2025 08:57:35"/>
    <n v="44000"/>
    <n v="0"/>
    <n v="0"/>
    <n v="0"/>
    <n v="10802"/>
    <n v="0"/>
    <n v="33198"/>
  </r>
  <r>
    <n v="492"/>
    <s v="14105-308808057"/>
    <n v="10235663"/>
    <x v="10"/>
    <s v="14/10/2025 08:44:16"/>
    <n v="58000"/>
    <n v="14000"/>
    <n v="0"/>
    <n v="0"/>
    <n v="10802"/>
    <n v="0"/>
    <n v="33198"/>
  </r>
  <r>
    <n v="493"/>
    <s v="14105-308822975"/>
    <n v="10230793"/>
    <x v="25"/>
    <s v="14/10/2025 09:07:57"/>
    <n v="51000"/>
    <n v="11000"/>
    <n v="0"/>
    <n v="0"/>
    <n v="9820"/>
    <n v="0"/>
    <n v="30180"/>
  </r>
  <r>
    <n v="494"/>
    <s v="14105-309001241"/>
    <n v="10225895"/>
    <x v="13"/>
    <s v="14/10/2025 08:55:42"/>
    <n v="51000"/>
    <n v="11000"/>
    <n v="0"/>
    <n v="0"/>
    <n v="9820"/>
    <n v="0"/>
    <n v="30180"/>
  </r>
  <r>
    <n v="495"/>
    <s v="14105-309106142"/>
    <n v="10298769"/>
    <x v="20"/>
    <s v="14/10/2025 09:43:30"/>
    <n v="30000"/>
    <n v="0"/>
    <n v="0"/>
    <n v="0"/>
    <n v="7365"/>
    <n v="0"/>
    <n v="22635"/>
  </r>
  <r>
    <n v="496"/>
    <s v="14105-309314697"/>
    <n v="10321523"/>
    <x v="8"/>
    <s v="14/10/2025 09:24:50"/>
    <n v="196000"/>
    <n v="48000"/>
    <n v="0"/>
    <n v="0"/>
    <n v="36334"/>
    <n v="0"/>
    <n v="111666"/>
  </r>
  <r>
    <n v="497"/>
    <s v="14105-309612426"/>
    <n v="10230171"/>
    <x v="19"/>
    <s v="14/10/2025 08:55:36"/>
    <n v="44000"/>
    <n v="14000"/>
    <n v="0"/>
    <n v="0"/>
    <n v="7365"/>
    <n v="0"/>
    <n v="22635"/>
  </r>
  <r>
    <n v="498"/>
    <s v="14105-309635921"/>
    <n v="10269971"/>
    <x v="16"/>
    <s v="14/10/2025 08:48:33"/>
    <n v="29000"/>
    <n v="7000"/>
    <n v="0"/>
    <n v="0"/>
    <n v="5401"/>
    <n v="0"/>
    <n v="16599"/>
  </r>
  <r>
    <n v="499"/>
    <s v="14105-309771864"/>
    <n v="10296675"/>
    <x v="34"/>
    <s v="14/10/2025 09:14:45"/>
    <n v="66000"/>
    <n v="11000"/>
    <n v="0"/>
    <n v="0"/>
    <n v="13503"/>
    <n v="0"/>
    <n v="41498"/>
  </r>
  <r>
    <n v="500"/>
    <s v="14105-309791006"/>
    <n v="10219545"/>
    <x v="1"/>
    <s v="14/10/2025 08:55:19"/>
    <n v="66000"/>
    <n v="11000"/>
    <n v="0"/>
    <n v="0"/>
    <n v="13503"/>
    <n v="0"/>
    <n v="41498"/>
  </r>
  <r>
    <n v="501"/>
    <s v="14105-309860086"/>
    <n v="10235659"/>
    <x v="9"/>
    <s v="14/10/2025 09:00:08"/>
    <n v="29000"/>
    <n v="0"/>
    <n v="0"/>
    <n v="0"/>
    <n v="7120"/>
    <n v="0"/>
    <n v="21881"/>
  </r>
  <r>
    <n v="502"/>
    <s v="14105-309919592"/>
    <n v="10235659"/>
    <x v="9"/>
    <s v="14/10/2025 09:20:13"/>
    <n v="80000"/>
    <n v="15000"/>
    <n v="0"/>
    <n v="0"/>
    <n v="15958"/>
    <n v="0"/>
    <n v="49043"/>
  </r>
  <r>
    <n v="503"/>
    <s v="14105-309942194"/>
    <n v="10225898"/>
    <x v="15"/>
    <s v="14/10/2025 08:57:21"/>
    <n v="51000"/>
    <n v="11000"/>
    <n v="0"/>
    <n v="0"/>
    <n v="9820"/>
    <n v="0"/>
    <n v="30180"/>
  </r>
  <r>
    <n v="504"/>
    <s v="14105-309943576"/>
    <n v="10225898"/>
    <x v="15"/>
    <s v="14/10/2025 09:08:41"/>
    <n v="110000"/>
    <n v="20000"/>
    <n v="0"/>
    <n v="0"/>
    <n v="22095"/>
    <n v="0"/>
    <n v="67905"/>
  </r>
  <r>
    <n v="505"/>
    <s v="14105-310043918"/>
    <n v="10230793"/>
    <x v="25"/>
    <s v="14/10/2025 09:08:27"/>
    <n v="29000"/>
    <n v="0"/>
    <n v="0"/>
    <n v="0"/>
    <n v="7120"/>
    <n v="0"/>
    <n v="21881"/>
  </r>
  <r>
    <n v="506"/>
    <s v="14105-310064552"/>
    <n v="10287840"/>
    <x v="44"/>
    <s v="14/10/2025 08:47:05"/>
    <n v="66000"/>
    <n v="11000"/>
    <n v="0"/>
    <n v="0"/>
    <n v="13503"/>
    <n v="0"/>
    <n v="41498"/>
  </r>
  <r>
    <n v="507"/>
    <s v="14105-310125506"/>
    <n v="10292422"/>
    <x v="7"/>
    <s v="14/10/2025 09:01:25"/>
    <n v="29000"/>
    <n v="7250"/>
    <n v="0"/>
    <n v="0"/>
    <n v="5340"/>
    <n v="0"/>
    <n v="16410"/>
  </r>
  <r>
    <n v="508"/>
    <s v="14105-310131627"/>
    <n v="10230793"/>
    <x v="25"/>
    <s v="14/10/2025 09:30:04"/>
    <n v="22000"/>
    <n v="7000"/>
    <n v="0"/>
    <n v="0"/>
    <n v="3683"/>
    <n v="0"/>
    <n v="11318"/>
  </r>
  <r>
    <n v="509"/>
    <s v="14105-310188758"/>
    <n v="10321523"/>
    <x v="8"/>
    <s v="14/10/2025 09:20:56"/>
    <n v="44000"/>
    <n v="14000"/>
    <n v="0"/>
    <n v="0"/>
    <n v="7365"/>
    <n v="0"/>
    <n v="22635"/>
  </r>
  <r>
    <n v="510"/>
    <s v="14105-310219232"/>
    <n v="10350108"/>
    <x v="6"/>
    <s v="14/10/2025 09:25:18"/>
    <n v="44000"/>
    <n v="5000"/>
    <n v="0"/>
    <n v="0"/>
    <n v="9575"/>
    <n v="0"/>
    <n v="29426"/>
  </r>
  <r>
    <n v="511"/>
    <s v="14105-310255916"/>
    <n v="10216423"/>
    <x v="0"/>
    <s v="14/10/2025 08:59:19"/>
    <n v="116000"/>
    <n v="20000"/>
    <n v="0"/>
    <n v="0"/>
    <n v="23568"/>
    <n v="0"/>
    <n v="72432"/>
  </r>
  <r>
    <n v="512"/>
    <s v="14105-310263671"/>
    <n v="10230793"/>
    <x v="25"/>
    <s v="14/10/2025 09:36:14"/>
    <n v="80000"/>
    <n v="15000"/>
    <n v="0"/>
    <n v="0"/>
    <n v="15958"/>
    <n v="0"/>
    <n v="49043"/>
  </r>
  <r>
    <n v="513"/>
    <s v="14105-310358910"/>
    <n v="10235658"/>
    <x v="29"/>
    <s v="14/10/2025 09:13:46"/>
    <n v="29000"/>
    <n v="7000"/>
    <n v="0"/>
    <n v="0"/>
    <n v="5401"/>
    <n v="0"/>
    <n v="16599"/>
  </r>
  <r>
    <n v="514"/>
    <s v="14105-310368128"/>
    <n v="10321524"/>
    <x v="3"/>
    <s v="14/10/2025 09:35:18"/>
    <n v="51000"/>
    <n v="11000"/>
    <n v="0"/>
    <n v="0"/>
    <n v="9820"/>
    <n v="0"/>
    <n v="30180"/>
  </r>
  <r>
    <n v="515"/>
    <s v="14105-310383617"/>
    <n v="10225898"/>
    <x v="15"/>
    <s v="14/10/2025 09:13:51"/>
    <n v="29000"/>
    <n v="7000"/>
    <n v="0"/>
    <n v="0"/>
    <n v="5401"/>
    <n v="0"/>
    <n v="16599"/>
  </r>
  <r>
    <n v="516"/>
    <s v="14105-310416160"/>
    <n v="10235663"/>
    <x v="10"/>
    <s v="14/10/2025 08:59:28"/>
    <n v="51000"/>
    <n v="11000"/>
    <n v="0"/>
    <n v="0"/>
    <n v="9820"/>
    <n v="0"/>
    <n v="30180"/>
  </r>
  <r>
    <n v="517"/>
    <s v="14105-310419649"/>
    <n v="10298769"/>
    <x v="20"/>
    <s v="14/10/2025 09:55:30"/>
    <n v="58000"/>
    <n v="14000"/>
    <n v="0"/>
    <n v="0"/>
    <n v="10802"/>
    <n v="0"/>
    <n v="33198"/>
  </r>
  <r>
    <n v="518"/>
    <s v="14105-310428980"/>
    <n v="10299524"/>
    <x v="18"/>
    <s v="14/10/2025 08:57:51"/>
    <n v="29000"/>
    <n v="0"/>
    <n v="0"/>
    <n v="0"/>
    <n v="7120"/>
    <n v="0"/>
    <n v="21881"/>
  </r>
  <r>
    <n v="519"/>
    <s v="14105-310612434"/>
    <n v="10321523"/>
    <x v="8"/>
    <s v="14/10/2025 09:34:22"/>
    <n v="177000"/>
    <n v="48000"/>
    <n v="0"/>
    <n v="0"/>
    <n v="31670"/>
    <n v="0"/>
    <n v="97331"/>
  </r>
  <r>
    <n v="520"/>
    <s v="14105-310650090"/>
    <n v="10230793"/>
    <x v="25"/>
    <s v="14/10/2025 09:14:49"/>
    <n v="51000"/>
    <n v="14000"/>
    <n v="0"/>
    <n v="0"/>
    <n v="9084"/>
    <n v="0"/>
    <n v="27917"/>
  </r>
  <r>
    <n v="521"/>
    <s v="14105-310670733"/>
    <n v="10230171"/>
    <x v="19"/>
    <s v="14/10/2025 08:54:45"/>
    <n v="73000"/>
    <n v="15000"/>
    <n v="0"/>
    <n v="0"/>
    <n v="14239"/>
    <n v="0"/>
    <n v="43761"/>
  </r>
  <r>
    <n v="522"/>
    <s v="14105-310729079"/>
    <n v="10292422"/>
    <x v="7"/>
    <s v="14/10/2025 08:44:37"/>
    <n v="22000"/>
    <n v="5500"/>
    <n v="0"/>
    <n v="0"/>
    <n v="4051"/>
    <n v="0"/>
    <n v="12449"/>
  </r>
  <r>
    <n v="523"/>
    <s v="14105-310783231"/>
    <n v="10287867"/>
    <x v="11"/>
    <s v="14/10/2025 09:00:58"/>
    <n v="94000"/>
    <n v="15000"/>
    <n v="0"/>
    <n v="0"/>
    <n v="19395"/>
    <n v="0"/>
    <n v="59606"/>
  </r>
  <r>
    <n v="524"/>
    <s v="14105-310892655"/>
    <n v="10350108"/>
    <x v="6"/>
    <s v="14/10/2025 09:50:57"/>
    <n v="188000"/>
    <n v="48000"/>
    <n v="0"/>
    <n v="0"/>
    <n v="34370"/>
    <n v="0"/>
    <n v="105630"/>
  </r>
  <r>
    <n v="525"/>
    <s v="14105-310920405"/>
    <n v="10225898"/>
    <x v="15"/>
    <s v="14/10/2025 09:22:53"/>
    <n v="29000"/>
    <n v="7000"/>
    <n v="0"/>
    <n v="0"/>
    <n v="5401"/>
    <n v="0"/>
    <n v="16599"/>
  </r>
  <r>
    <n v="526"/>
    <s v="14105-310957663"/>
    <n v="10235658"/>
    <x v="29"/>
    <s v="14/10/2025 08:52:47"/>
    <n v="51000"/>
    <n v="11000"/>
    <n v="0"/>
    <n v="0"/>
    <n v="9820"/>
    <n v="0"/>
    <n v="30180"/>
  </r>
  <r>
    <n v="527"/>
    <s v="14105-311007752"/>
    <n v="10225871"/>
    <x v="35"/>
    <s v="14/10/2025 09:05:47"/>
    <n v="22000"/>
    <n v="7000"/>
    <n v="0"/>
    <n v="0"/>
    <n v="3683"/>
    <n v="0"/>
    <n v="11318"/>
  </r>
  <r>
    <n v="528"/>
    <s v="14105-311021320"/>
    <n v="10230814"/>
    <x v="31"/>
    <s v="14/10/2025 08:51:27"/>
    <n v="29000"/>
    <n v="0"/>
    <n v="0"/>
    <n v="0"/>
    <n v="7120"/>
    <n v="0"/>
    <n v="21881"/>
  </r>
  <r>
    <n v="529"/>
    <s v="14105-311091430"/>
    <n v="10225898"/>
    <x v="15"/>
    <s v="14/10/2025 09:28:16"/>
    <n v="22000"/>
    <n v="7000"/>
    <n v="0"/>
    <n v="0"/>
    <n v="3683"/>
    <n v="0"/>
    <n v="11318"/>
  </r>
  <r>
    <n v="530"/>
    <s v="14105-311098480"/>
    <n v="10296675"/>
    <x v="34"/>
    <s v="14/10/2025 09:25:43"/>
    <n v="36000"/>
    <n v="0"/>
    <n v="0"/>
    <n v="0"/>
    <n v="8838"/>
    <n v="0"/>
    <n v="27162"/>
  </r>
  <r>
    <n v="531"/>
    <s v="14105-311178428"/>
    <n v="10232123"/>
    <x v="14"/>
    <s v="14/10/2025 09:12:35"/>
    <n v="29000"/>
    <n v="7000"/>
    <n v="0"/>
    <n v="0"/>
    <n v="5401"/>
    <n v="0"/>
    <n v="16599"/>
  </r>
  <r>
    <n v="532"/>
    <s v="14105-311274226"/>
    <n v="10235663"/>
    <x v="10"/>
    <s v="14/10/2025 08:48:56"/>
    <n v="51000"/>
    <n v="11000"/>
    <n v="0"/>
    <n v="0"/>
    <n v="9820"/>
    <n v="0"/>
    <n v="30180"/>
  </r>
  <r>
    <n v="533"/>
    <s v="14105-311326598"/>
    <n v="10321524"/>
    <x v="3"/>
    <s v="14/10/2025 08:59:31"/>
    <n v="22000"/>
    <n v="0"/>
    <n v="0"/>
    <n v="0"/>
    <n v="5401"/>
    <n v="0"/>
    <n v="16599"/>
  </r>
  <r>
    <n v="534"/>
    <s v="14105-311337119"/>
    <n v="10321524"/>
    <x v="3"/>
    <s v="14/10/2025 09:47:18"/>
    <n v="112000"/>
    <n v="20000"/>
    <n v="0"/>
    <n v="0"/>
    <n v="22586"/>
    <n v="0"/>
    <n v="69414"/>
  </r>
  <r>
    <n v="535"/>
    <s v="14105-311468384"/>
    <n v="10358016"/>
    <x v="39"/>
    <s v="14/10/2025 08:45:16"/>
    <n v="29000"/>
    <n v="7250"/>
    <n v="0"/>
    <n v="0"/>
    <n v="5340"/>
    <n v="0"/>
    <n v="16410"/>
  </r>
  <r>
    <n v="536"/>
    <s v="14105-311493175"/>
    <n v="10292015"/>
    <x v="43"/>
    <s v="14/10/2025 08:48:24"/>
    <n v="54000"/>
    <n v="11000"/>
    <n v="0"/>
    <n v="0"/>
    <n v="10557"/>
    <n v="0"/>
    <n v="32444"/>
  </r>
  <r>
    <n v="537"/>
    <s v="14105-311503768"/>
    <n v="10235659"/>
    <x v="9"/>
    <s v="14/10/2025 09:09:34"/>
    <n v="44000"/>
    <n v="14000"/>
    <n v="0"/>
    <n v="0"/>
    <n v="7365"/>
    <n v="0"/>
    <n v="22635"/>
  </r>
  <r>
    <n v="538"/>
    <s v="14105-311595733"/>
    <n v="10230793"/>
    <x v="25"/>
    <s v="14/10/2025 09:20:43"/>
    <n v="95000"/>
    <n v="15000"/>
    <n v="0"/>
    <n v="0"/>
    <n v="19640"/>
    <n v="0"/>
    <n v="60360"/>
  </r>
  <r>
    <n v="539"/>
    <s v="14105-311703933"/>
    <n v="10292422"/>
    <x v="7"/>
    <s v="14/10/2025 09:11:45"/>
    <n v="101000"/>
    <n v="20000"/>
    <n v="0"/>
    <n v="0"/>
    <n v="19886"/>
    <n v="0"/>
    <n v="61115"/>
  </r>
  <r>
    <n v="540"/>
    <s v="14105-311704449"/>
    <n v="10296675"/>
    <x v="34"/>
    <s v="14/10/2025 09:05:10"/>
    <n v="44000"/>
    <n v="14000"/>
    <n v="0"/>
    <n v="0"/>
    <n v="7365"/>
    <n v="0"/>
    <n v="22635"/>
  </r>
  <r>
    <n v="541"/>
    <s v="14105-311821229"/>
    <n v="10225885"/>
    <x v="4"/>
    <s v="14/10/2025 09:07:50"/>
    <n v="44000"/>
    <n v="0"/>
    <n v="0"/>
    <n v="0"/>
    <n v="10802"/>
    <n v="0"/>
    <n v="33198"/>
  </r>
  <r>
    <n v="542"/>
    <s v="14105-311829128"/>
    <n v="10230171"/>
    <x v="19"/>
    <s v="14/10/2025 09:03:50"/>
    <n v="44000"/>
    <n v="14000"/>
    <n v="0"/>
    <n v="0"/>
    <n v="7365"/>
    <n v="0"/>
    <n v="22635"/>
  </r>
  <r>
    <n v="543"/>
    <s v="14105-311980129"/>
    <n v="10225898"/>
    <x v="15"/>
    <s v="14/10/2025 09:03:45"/>
    <n v="58000"/>
    <n v="14000"/>
    <n v="0"/>
    <n v="0"/>
    <n v="10802"/>
    <n v="0"/>
    <n v="33198"/>
  </r>
  <r>
    <n v="544"/>
    <s v="14105-311980471"/>
    <n v="10216423"/>
    <x v="0"/>
    <s v="14/10/2025 08:57:10"/>
    <n v="29000"/>
    <n v="7000"/>
    <n v="0"/>
    <n v="0"/>
    <n v="5401"/>
    <n v="0"/>
    <n v="16599"/>
  </r>
  <r>
    <n v="545"/>
    <s v="14105-312037769"/>
    <n v="10225902"/>
    <x v="2"/>
    <s v="14/10/2025 08:59:34"/>
    <n v="29000"/>
    <n v="0"/>
    <n v="0"/>
    <n v="0"/>
    <n v="7120"/>
    <n v="0"/>
    <n v="21881"/>
  </r>
  <r>
    <n v="546"/>
    <s v="14105-312066157"/>
    <n v="10321524"/>
    <x v="3"/>
    <s v="14/10/2025 09:30:45"/>
    <n v="154000"/>
    <n v="42000"/>
    <n v="0"/>
    <n v="0"/>
    <n v="27496"/>
    <n v="0"/>
    <n v="84504"/>
  </r>
  <r>
    <n v="547"/>
    <s v="14105-312179020"/>
    <n v="10230171"/>
    <x v="19"/>
    <s v="14/10/2025 08:54:50"/>
    <n v="58000"/>
    <n v="11000"/>
    <n v="0"/>
    <n v="0"/>
    <n v="11539"/>
    <n v="0"/>
    <n v="35462"/>
  </r>
  <r>
    <n v="548"/>
    <s v="14105-312238450"/>
    <n v="10225898"/>
    <x v="15"/>
    <s v="14/10/2025 09:17:43"/>
    <n v="37000"/>
    <n v="0"/>
    <n v="0"/>
    <n v="0"/>
    <n v="9084"/>
    <n v="0"/>
    <n v="27917"/>
  </r>
  <r>
    <n v="549"/>
    <s v="14105-312269445"/>
    <n v="10225871"/>
    <x v="35"/>
    <s v="14/10/2025 08:54:42"/>
    <n v="47000"/>
    <n v="0"/>
    <n v="0"/>
    <n v="0"/>
    <n v="11539"/>
    <n v="0"/>
    <n v="35462"/>
  </r>
  <r>
    <n v="550"/>
    <s v="14105-312352938"/>
    <n v="10225888"/>
    <x v="27"/>
    <s v="14/10/2025 08:48:01"/>
    <n v="29000"/>
    <n v="0"/>
    <n v="0"/>
    <n v="0"/>
    <n v="7120"/>
    <n v="0"/>
    <n v="21881"/>
  </r>
  <r>
    <n v="551"/>
    <s v="14105-312386231"/>
    <n v="10350108"/>
    <x v="6"/>
    <s v="14/10/2025 09:22:21"/>
    <n v="47000"/>
    <n v="0"/>
    <n v="0"/>
    <n v="0"/>
    <n v="11539"/>
    <n v="0"/>
    <n v="35462"/>
  </r>
  <r>
    <n v="552"/>
    <s v="14105-312390887"/>
    <n v="10340098"/>
    <x v="42"/>
    <s v="14/10/2025 09:13:37"/>
    <n v="283000"/>
    <n v="67000"/>
    <n v="0"/>
    <n v="0"/>
    <n v="53028"/>
    <n v="0"/>
    <n v="162972"/>
  </r>
  <r>
    <n v="553"/>
    <s v="14105-312394391"/>
    <n v="10321524"/>
    <x v="3"/>
    <s v="14/10/2025 09:33:02"/>
    <n v="89000"/>
    <n v="15000"/>
    <n v="0"/>
    <n v="0"/>
    <n v="18167"/>
    <n v="0"/>
    <n v="55833"/>
  </r>
  <r>
    <n v="554"/>
    <s v="14105-312421491"/>
    <n v="10292422"/>
    <x v="7"/>
    <s v="14/10/2025 08:55:13"/>
    <n v="51000"/>
    <n v="11000"/>
    <n v="0"/>
    <n v="0"/>
    <n v="9820"/>
    <n v="0"/>
    <n v="30180"/>
  </r>
  <r>
    <n v="555"/>
    <s v="14105-312584207"/>
    <n v="10321523"/>
    <x v="8"/>
    <s v="14/10/2025 08:56:12"/>
    <n v="167000"/>
    <n v="48000"/>
    <n v="0"/>
    <n v="0"/>
    <n v="29215"/>
    <n v="0"/>
    <n v="89786"/>
  </r>
  <r>
    <n v="556"/>
    <s v="14105-312667855"/>
    <n v="10298769"/>
    <x v="20"/>
    <s v="14/10/2025 10:08:06"/>
    <n v="105000"/>
    <n v="20000"/>
    <n v="0"/>
    <n v="0"/>
    <n v="20868"/>
    <n v="0"/>
    <n v="64133"/>
  </r>
  <r>
    <n v="557"/>
    <s v="14105-312690087"/>
    <n v="10225902"/>
    <x v="2"/>
    <s v="14/10/2025 09:02:13"/>
    <n v="22000"/>
    <n v="7000"/>
    <n v="0"/>
    <n v="0"/>
    <n v="3683"/>
    <n v="0"/>
    <n v="11318"/>
  </r>
  <r>
    <n v="558"/>
    <s v="14105-312725005"/>
    <n v="10225898"/>
    <x v="15"/>
    <s v="14/10/2025 09:12:08"/>
    <n v="44000"/>
    <n v="5000"/>
    <n v="0"/>
    <n v="0"/>
    <n v="9575"/>
    <n v="0"/>
    <n v="29426"/>
  </r>
  <r>
    <n v="559"/>
    <s v="14105-312736127"/>
    <n v="10230793"/>
    <x v="25"/>
    <s v="14/10/2025 09:28:29"/>
    <n v="167000"/>
    <n v="48000"/>
    <n v="0"/>
    <n v="0"/>
    <n v="29215"/>
    <n v="0"/>
    <n v="89786"/>
  </r>
  <r>
    <n v="560"/>
    <s v="14105-312762511"/>
    <n v="10235658"/>
    <x v="29"/>
    <s v="14/10/2025 09:08:40"/>
    <n v="102000"/>
    <n v="20000"/>
    <n v="0"/>
    <n v="0"/>
    <n v="20131"/>
    <n v="0"/>
    <n v="61869"/>
  </r>
  <r>
    <n v="561"/>
    <s v="14105-312762340"/>
    <n v="10225902"/>
    <x v="2"/>
    <s v="14/10/2025 09:06:29"/>
    <n v="94000"/>
    <n v="15000"/>
    <n v="0"/>
    <n v="0"/>
    <n v="19395"/>
    <n v="0"/>
    <n v="59606"/>
  </r>
  <r>
    <n v="562"/>
    <s v="14105-312797430"/>
    <n v="10225898"/>
    <x v="15"/>
    <s v="14/10/2025 09:11:18"/>
    <n v="83000"/>
    <n v="15000"/>
    <n v="0"/>
    <n v="0"/>
    <n v="16694"/>
    <n v="0"/>
    <n v="51306"/>
  </r>
  <r>
    <n v="563"/>
    <s v="14105-312972712"/>
    <n v="10219545"/>
    <x v="1"/>
    <s v="14/10/2025 09:04:00"/>
    <n v="163000"/>
    <n v="48000"/>
    <n v="0"/>
    <n v="0"/>
    <n v="28233"/>
    <n v="0"/>
    <n v="86768"/>
  </r>
  <r>
    <n v="564"/>
    <s v="14105-313039876"/>
    <n v="10230171"/>
    <x v="19"/>
    <s v="14/10/2025 09:10:31"/>
    <n v="58000"/>
    <n v="11000"/>
    <n v="0"/>
    <n v="0"/>
    <n v="11539"/>
    <n v="0"/>
    <n v="35462"/>
  </r>
  <r>
    <n v="565"/>
    <s v="14105-313051713"/>
    <n v="10324687"/>
    <x v="17"/>
    <s v="14/10/2025 09:10:48"/>
    <n v="50000"/>
    <n v="11000"/>
    <n v="0"/>
    <n v="0"/>
    <n v="9575"/>
    <n v="0"/>
    <n v="29426"/>
  </r>
  <r>
    <n v="566"/>
    <s v="14105-313142274"/>
    <n v="10358037"/>
    <x v="45"/>
    <s v="14/10/2025 08:57:29"/>
    <n v="80000"/>
    <n v="15000"/>
    <n v="0"/>
    <n v="0"/>
    <n v="15958"/>
    <n v="0"/>
    <n v="49043"/>
  </r>
  <r>
    <n v="567"/>
    <s v="14105-313165133"/>
    <n v="10219545"/>
    <x v="1"/>
    <s v="14/10/2025 09:03:15"/>
    <n v="167000"/>
    <n v="48000"/>
    <n v="0"/>
    <n v="0"/>
    <n v="29215"/>
    <n v="0"/>
    <n v="89786"/>
  </r>
  <r>
    <n v="568"/>
    <s v="14105-313197426"/>
    <n v="10340098"/>
    <x v="42"/>
    <s v="14/10/2025 09:13:35"/>
    <n v="69000"/>
    <n v="11000"/>
    <n v="0"/>
    <n v="0"/>
    <n v="14239"/>
    <n v="0"/>
    <n v="43761"/>
  </r>
  <r>
    <n v="569"/>
    <s v="14105-313264929"/>
    <n v="10321524"/>
    <x v="3"/>
    <s v="14/10/2025 09:32:12"/>
    <n v="87000"/>
    <n v="15000"/>
    <n v="0"/>
    <n v="0"/>
    <n v="17676"/>
    <n v="0"/>
    <n v="54324"/>
  </r>
  <r>
    <n v="570"/>
    <s v="14105-313291278"/>
    <n v="10219545"/>
    <x v="1"/>
    <s v="14/10/2025 09:11:19"/>
    <n v="58000"/>
    <n v="0"/>
    <n v="0"/>
    <n v="0"/>
    <n v="14239"/>
    <n v="0"/>
    <n v="43761"/>
  </r>
  <r>
    <n v="571"/>
    <s v="14105-313333242"/>
    <n v="10232123"/>
    <x v="14"/>
    <s v="14/10/2025 09:07:13"/>
    <n v="29000"/>
    <n v="7000"/>
    <n v="0"/>
    <n v="0"/>
    <n v="5401"/>
    <n v="0"/>
    <n v="16599"/>
  </r>
  <r>
    <n v="572"/>
    <s v="14105-313355829"/>
    <n v="10225898"/>
    <x v="15"/>
    <s v="14/10/2025 08:57:21"/>
    <n v="29000"/>
    <n v="5000"/>
    <n v="0"/>
    <n v="0"/>
    <n v="5892"/>
    <n v="0"/>
    <n v="18108"/>
  </r>
  <r>
    <n v="573"/>
    <s v="14105-313378822"/>
    <n v="10287867"/>
    <x v="11"/>
    <s v="14/10/2025 08:54:54"/>
    <n v="30000"/>
    <n v="15000"/>
    <n v="0"/>
    <n v="0"/>
    <n v="3683"/>
    <n v="0"/>
    <n v="11318"/>
  </r>
  <r>
    <n v="574"/>
    <s v="14105-313492329"/>
    <n v="10298769"/>
    <x v="20"/>
    <s v="14/10/2025 09:55:08"/>
    <n v="54000"/>
    <n v="11000"/>
    <n v="0"/>
    <n v="0"/>
    <n v="10557"/>
    <n v="0"/>
    <n v="32444"/>
  </r>
  <r>
    <n v="575"/>
    <s v="14105-313503423"/>
    <n v="10321524"/>
    <x v="3"/>
    <s v="14/10/2025 09:20:57"/>
    <n v="182000"/>
    <n v="48000"/>
    <n v="0"/>
    <n v="0"/>
    <n v="32897"/>
    <n v="0"/>
    <n v="101103"/>
  </r>
  <r>
    <n v="576"/>
    <s v="14105-313527892"/>
    <n v="10219545"/>
    <x v="1"/>
    <s v="14/10/2025 09:15:30"/>
    <n v="58000"/>
    <n v="11000"/>
    <n v="0"/>
    <n v="0"/>
    <n v="11539"/>
    <n v="0"/>
    <n v="35462"/>
  </r>
  <r>
    <n v="577"/>
    <s v="14105-313632433"/>
    <n v="10225898"/>
    <x v="15"/>
    <s v="14/10/2025 09:15:52"/>
    <n v="29000"/>
    <n v="7000"/>
    <n v="0"/>
    <n v="0"/>
    <n v="5401"/>
    <n v="0"/>
    <n v="16599"/>
  </r>
  <r>
    <n v="578"/>
    <s v="14105-313661017"/>
    <n v="10358040"/>
    <x v="30"/>
    <s v="14/10/2025 08:52:14"/>
    <n v="90000"/>
    <n v="15000"/>
    <n v="0"/>
    <n v="0"/>
    <n v="18413"/>
    <n v="0"/>
    <n v="56588"/>
  </r>
  <r>
    <n v="579"/>
    <s v="14105-313677406"/>
    <n v="10287867"/>
    <x v="11"/>
    <s v="14/10/2025 09:05:31"/>
    <n v="30000"/>
    <n v="15000"/>
    <n v="0"/>
    <n v="0"/>
    <n v="3683"/>
    <n v="0"/>
    <n v="11318"/>
  </r>
  <r>
    <n v="580"/>
    <s v="14105-313781212"/>
    <n v="10340098"/>
    <x v="42"/>
    <s v="14/10/2025 09:36:41"/>
    <n v="154000"/>
    <n v="42000"/>
    <n v="0"/>
    <n v="0"/>
    <n v="27496"/>
    <n v="0"/>
    <n v="84504"/>
  </r>
  <r>
    <n v="581"/>
    <s v="14105-313860332"/>
    <n v="10323120"/>
    <x v="37"/>
    <s v="14/10/2025 08:57:14"/>
    <n v="29000"/>
    <n v="0"/>
    <n v="0"/>
    <n v="0"/>
    <n v="7120"/>
    <n v="0"/>
    <n v="21881"/>
  </r>
  <r>
    <n v="582"/>
    <s v="14105-313953964"/>
    <n v="10296675"/>
    <x v="34"/>
    <s v="14/10/2025 09:18:35"/>
    <n v="88000"/>
    <n v="15000"/>
    <n v="0"/>
    <n v="0"/>
    <n v="17922"/>
    <n v="0"/>
    <n v="55079"/>
  </r>
  <r>
    <n v="583"/>
    <s v="14105-313960307"/>
    <n v="10321524"/>
    <x v="3"/>
    <s v="14/10/2025 09:02:35"/>
    <n v="171000"/>
    <n v="48000"/>
    <n v="0"/>
    <n v="0"/>
    <n v="30197"/>
    <n v="0"/>
    <n v="92804"/>
  </r>
  <r>
    <n v="584"/>
    <s v="14105-313991872"/>
    <n v="10225888"/>
    <x v="27"/>
    <s v="14/10/2025 08:55:44"/>
    <n v="29000"/>
    <n v="0"/>
    <n v="0"/>
    <n v="0"/>
    <n v="7120"/>
    <n v="0"/>
    <n v="21881"/>
  </r>
  <r>
    <n v="585"/>
    <s v="14105-314025950"/>
    <n v="10292422"/>
    <x v="7"/>
    <s v="14/10/2025 08:49:55"/>
    <n v="29000"/>
    <n v="7250"/>
    <n v="0"/>
    <n v="0"/>
    <n v="5340"/>
    <n v="0"/>
    <n v="16410"/>
  </r>
  <r>
    <n v="586"/>
    <s v="14105-314064517"/>
    <n v="10354882"/>
    <x v="12"/>
    <s v="14/10/2025 09:05:38"/>
    <n v="22000"/>
    <n v="0"/>
    <n v="0"/>
    <n v="0"/>
    <n v="5401"/>
    <n v="0"/>
    <n v="16599"/>
  </r>
  <r>
    <n v="587"/>
    <s v="14105-314154395"/>
    <n v="10321524"/>
    <x v="3"/>
    <s v="14/10/2025 10:02:25"/>
    <n v="112000"/>
    <n v="20000"/>
    <n v="0"/>
    <n v="0"/>
    <n v="22586"/>
    <n v="0"/>
    <n v="69414"/>
  </r>
  <r>
    <n v="588"/>
    <s v="14105-314158054"/>
    <n v="10225898"/>
    <x v="15"/>
    <s v="14/10/2025 09:19:41"/>
    <n v="22000"/>
    <n v="7000"/>
    <n v="0"/>
    <n v="0"/>
    <n v="3683"/>
    <n v="0"/>
    <n v="11318"/>
  </r>
  <r>
    <n v="589"/>
    <s v="14105-314162886"/>
    <n v="10284115"/>
    <x v="26"/>
    <s v="14/10/2025 09:31:35"/>
    <n v="29000"/>
    <n v="0"/>
    <n v="0"/>
    <n v="0"/>
    <n v="7120"/>
    <n v="0"/>
    <n v="21881"/>
  </r>
  <r>
    <n v="590"/>
    <s v="14105-314204260"/>
    <n v="10232123"/>
    <x v="14"/>
    <s v="14/10/2025 09:22:02"/>
    <n v="66000"/>
    <n v="11000"/>
    <n v="0"/>
    <n v="0"/>
    <n v="13503"/>
    <n v="0"/>
    <n v="41498"/>
  </r>
  <r>
    <n v="591"/>
    <s v="14105-314205717"/>
    <n v="10292422"/>
    <x v="7"/>
    <s v="14/10/2025 08:58:29"/>
    <n v="22000"/>
    <n v="5500"/>
    <n v="0"/>
    <n v="0"/>
    <n v="4051"/>
    <n v="0"/>
    <n v="12449"/>
  </r>
  <r>
    <n v="592"/>
    <s v="14105-314203558"/>
    <n v="10298769"/>
    <x v="20"/>
    <s v="14/10/2025 09:44:30"/>
    <n v="29000"/>
    <n v="7000"/>
    <n v="0"/>
    <n v="0"/>
    <n v="5401"/>
    <n v="0"/>
    <n v="16599"/>
  </r>
  <r>
    <n v="593"/>
    <s v="14105-314224326"/>
    <n v="10340098"/>
    <x v="42"/>
    <s v="14/10/2025 08:58:29"/>
    <n v="225000"/>
    <n v="54000"/>
    <n v="0"/>
    <n v="0"/>
    <n v="41981"/>
    <n v="0"/>
    <n v="129020"/>
  </r>
  <r>
    <n v="594"/>
    <s v="14105-314499000"/>
    <n v="10225885"/>
    <x v="4"/>
    <s v="14/10/2025 09:09:39"/>
    <n v="80000"/>
    <n v="15000"/>
    <n v="0"/>
    <n v="0"/>
    <n v="15958"/>
    <n v="0"/>
    <n v="49043"/>
  </r>
  <r>
    <n v="595"/>
    <s v="14105-314559729"/>
    <n v="10232123"/>
    <x v="14"/>
    <s v="14/10/2025 09:27:59"/>
    <n v="72000"/>
    <n v="15000"/>
    <n v="0"/>
    <n v="0"/>
    <n v="13994"/>
    <n v="0"/>
    <n v="43007"/>
  </r>
  <r>
    <n v="596"/>
    <s v="14105-314594725"/>
    <n v="10225885"/>
    <x v="4"/>
    <s v="14/10/2025 10:03:39"/>
    <n v="66000"/>
    <n v="11000"/>
    <n v="0"/>
    <n v="0"/>
    <n v="13503"/>
    <n v="0"/>
    <n v="41498"/>
  </r>
  <r>
    <n v="597"/>
    <s v="14105-314683768"/>
    <n v="10219545"/>
    <x v="1"/>
    <s v="14/10/2025 09:06:35"/>
    <n v="73000"/>
    <n v="15000"/>
    <n v="0"/>
    <n v="0"/>
    <n v="14239"/>
    <n v="0"/>
    <n v="43761"/>
  </r>
  <r>
    <n v="598"/>
    <s v="14105-314774015"/>
    <n v="10321523"/>
    <x v="8"/>
    <s v="14/10/2025 09:27:27"/>
    <n v="112000"/>
    <n v="20000"/>
    <n v="0"/>
    <n v="0"/>
    <n v="22586"/>
    <n v="0"/>
    <n v="69414"/>
  </r>
  <r>
    <n v="599"/>
    <s v="14105-315159527"/>
    <n v="10340098"/>
    <x v="42"/>
    <s v="14/10/2025 08:55:51"/>
    <n v="58000"/>
    <n v="11000"/>
    <n v="0"/>
    <n v="0"/>
    <n v="11539"/>
    <n v="0"/>
    <n v="35462"/>
  </r>
  <r>
    <n v="600"/>
    <s v="14105-315221009"/>
    <n v="10269971"/>
    <x v="16"/>
    <s v="14/10/2025 09:09:33"/>
    <n v="44000"/>
    <n v="10000"/>
    <n v="0"/>
    <n v="0"/>
    <n v="8347"/>
    <n v="0"/>
    <n v="25653"/>
  </r>
  <r>
    <n v="601"/>
    <s v="14105-315287768"/>
    <n v="10235659"/>
    <x v="9"/>
    <s v="14/10/2025 09:37:34"/>
    <n v="102000"/>
    <n v="20000"/>
    <n v="0"/>
    <n v="0"/>
    <n v="20131"/>
    <n v="0"/>
    <n v="61869"/>
  </r>
  <r>
    <n v="602"/>
    <s v="14105-315307034"/>
    <n v="10235658"/>
    <x v="29"/>
    <s v="14/10/2025 09:09:23"/>
    <n v="73000"/>
    <n v="15000"/>
    <n v="0"/>
    <n v="0"/>
    <n v="14239"/>
    <n v="0"/>
    <n v="43761"/>
  </r>
  <r>
    <n v="603"/>
    <s v="14105-315307451"/>
    <n v="10225898"/>
    <x v="15"/>
    <s v="14/10/2025 09:19:31"/>
    <n v="29000"/>
    <n v="7000"/>
    <n v="0"/>
    <n v="0"/>
    <n v="5401"/>
    <n v="0"/>
    <n v="16599"/>
  </r>
  <r>
    <n v="604"/>
    <s v="14105-315348376"/>
    <n v="10225871"/>
    <x v="35"/>
    <s v="14/10/2025 09:25:07"/>
    <n v="66000"/>
    <n v="11000"/>
    <n v="0"/>
    <n v="0"/>
    <n v="13503"/>
    <n v="0"/>
    <n v="41498"/>
  </r>
  <r>
    <n v="605"/>
    <s v="14105-315401474"/>
    <n v="10219545"/>
    <x v="1"/>
    <s v="14/10/2025 09:04:19"/>
    <n v="44000"/>
    <n v="14000"/>
    <n v="0"/>
    <n v="0"/>
    <n v="7365"/>
    <n v="0"/>
    <n v="22635"/>
  </r>
  <r>
    <n v="606"/>
    <s v="14105-315444385"/>
    <n v="10230171"/>
    <x v="19"/>
    <s v="14/10/2025 09:12:31"/>
    <n v="94000"/>
    <n v="15000"/>
    <n v="0"/>
    <n v="0"/>
    <n v="19395"/>
    <n v="0"/>
    <n v="59606"/>
  </r>
  <r>
    <n v="607"/>
    <s v="14105-315780513"/>
    <n v="10321523"/>
    <x v="8"/>
    <s v="14/10/2025 09:12:00"/>
    <n v="44000"/>
    <n v="0"/>
    <n v="0"/>
    <n v="0"/>
    <n v="10802"/>
    <n v="0"/>
    <n v="33198"/>
  </r>
  <r>
    <n v="608"/>
    <s v="14105-315788028"/>
    <n v="10225902"/>
    <x v="2"/>
    <s v="14/10/2025 09:02:04"/>
    <n v="29000"/>
    <n v="0"/>
    <n v="0"/>
    <n v="0"/>
    <n v="7120"/>
    <n v="0"/>
    <n v="21881"/>
  </r>
  <r>
    <n v="609"/>
    <s v="14105-315802046"/>
    <n v="10232123"/>
    <x v="14"/>
    <s v="14/10/2025 09:20:13"/>
    <n v="54000"/>
    <n v="11000"/>
    <n v="0"/>
    <n v="0"/>
    <n v="10557"/>
    <n v="0"/>
    <n v="32444"/>
  </r>
  <r>
    <n v="610"/>
    <s v="14105-315841379"/>
    <n v="10287867"/>
    <x v="11"/>
    <s v="14/10/2025 09:00:35"/>
    <n v="76000"/>
    <n v="15000"/>
    <n v="0"/>
    <n v="0"/>
    <n v="14976"/>
    <n v="0"/>
    <n v="46025"/>
  </r>
  <r>
    <n v="611"/>
    <s v="14105-315852990"/>
    <n v="10330437"/>
    <x v="36"/>
    <s v="14/10/2025 09:06:36"/>
    <n v="58000"/>
    <n v="14000"/>
    <n v="0"/>
    <n v="0"/>
    <n v="10802"/>
    <n v="0"/>
    <n v="33198"/>
  </r>
  <r>
    <n v="612"/>
    <s v="14105-316051672"/>
    <n v="10298769"/>
    <x v="20"/>
    <s v="14/10/2025 09:01:32"/>
    <n v="87000"/>
    <n v="15000"/>
    <n v="0"/>
    <n v="0"/>
    <n v="17676"/>
    <n v="0"/>
    <n v="54324"/>
  </r>
  <r>
    <n v="613"/>
    <s v="14105-316128103"/>
    <n v="10219545"/>
    <x v="1"/>
    <s v="14/10/2025 09:00:30"/>
    <n v="88000"/>
    <n v="0"/>
    <n v="0"/>
    <n v="0"/>
    <n v="21604"/>
    <n v="0"/>
    <n v="66396"/>
  </r>
  <r>
    <n v="614"/>
    <s v="14105-316170685"/>
    <n v="10232123"/>
    <x v="14"/>
    <s v="14/10/2025 09:14:25"/>
    <n v="51000"/>
    <n v="11000"/>
    <n v="0"/>
    <n v="0"/>
    <n v="9820"/>
    <n v="0"/>
    <n v="30180"/>
  </r>
  <r>
    <n v="615"/>
    <s v="14105-316242105"/>
    <n v="10225898"/>
    <x v="15"/>
    <s v="14/10/2025 09:25:10"/>
    <n v="65000"/>
    <n v="11000"/>
    <n v="0"/>
    <n v="0"/>
    <n v="13257"/>
    <n v="0"/>
    <n v="40743"/>
  </r>
  <r>
    <n v="616"/>
    <s v="14105-316310801"/>
    <n v="10321523"/>
    <x v="8"/>
    <s v="14/10/2025 09:55:39"/>
    <n v="44000"/>
    <n v="0"/>
    <n v="0"/>
    <n v="0"/>
    <n v="10802"/>
    <n v="0"/>
    <n v="33198"/>
  </r>
  <r>
    <n v="617"/>
    <s v="14105-316319451"/>
    <n v="10225888"/>
    <x v="27"/>
    <s v="14/10/2025 09:00:42"/>
    <n v="29000"/>
    <n v="5000"/>
    <n v="0"/>
    <n v="0"/>
    <n v="5892"/>
    <n v="0"/>
    <n v="18108"/>
  </r>
  <r>
    <n v="618"/>
    <s v="14105-316343082"/>
    <n v="10216423"/>
    <x v="0"/>
    <s v="14/10/2025 09:01:03"/>
    <n v="76000"/>
    <n v="15000"/>
    <n v="0"/>
    <n v="0"/>
    <n v="14976"/>
    <n v="0"/>
    <n v="46025"/>
  </r>
  <r>
    <n v="619"/>
    <s v="14105-316517701"/>
    <n v="10235659"/>
    <x v="9"/>
    <s v="14/10/2025 09:26:22"/>
    <n v="163000"/>
    <n v="48000"/>
    <n v="0"/>
    <n v="0"/>
    <n v="28233"/>
    <n v="0"/>
    <n v="86768"/>
  </r>
  <r>
    <n v="620"/>
    <s v="14105-316563203"/>
    <n v="10235658"/>
    <x v="29"/>
    <s v="14/10/2025 09:06:11"/>
    <n v="80000"/>
    <n v="15000"/>
    <n v="0"/>
    <n v="0"/>
    <n v="15958"/>
    <n v="0"/>
    <n v="49043"/>
  </r>
  <r>
    <n v="621"/>
    <s v="14105-316572652"/>
    <n v="10225871"/>
    <x v="35"/>
    <s v="14/10/2025 08:58:43"/>
    <n v="102000"/>
    <n v="20000"/>
    <n v="0"/>
    <n v="0"/>
    <n v="20131"/>
    <n v="0"/>
    <n v="61869"/>
  </r>
  <r>
    <n v="622"/>
    <s v="14105-316651041"/>
    <n v="10225898"/>
    <x v="15"/>
    <s v="14/10/2025 09:18:06"/>
    <n v="192000"/>
    <n v="48000"/>
    <n v="0"/>
    <n v="0"/>
    <n v="35352"/>
    <n v="0"/>
    <n v="108648"/>
  </r>
  <r>
    <n v="623"/>
    <s v="14105-316681896"/>
    <n v="10230171"/>
    <x v="19"/>
    <s v="14/10/2025 09:03:45"/>
    <n v="58000"/>
    <n v="11000"/>
    <n v="0"/>
    <n v="0"/>
    <n v="11539"/>
    <n v="0"/>
    <n v="35462"/>
  </r>
  <r>
    <n v="624"/>
    <s v="14105-316746537"/>
    <n v="10225902"/>
    <x v="2"/>
    <s v="14/10/2025 09:12:07"/>
    <n v="58000"/>
    <n v="11000"/>
    <n v="0"/>
    <n v="0"/>
    <n v="11539"/>
    <n v="0"/>
    <n v="35462"/>
  </r>
  <r>
    <n v="625"/>
    <s v="14105-316911198"/>
    <n v="10284115"/>
    <x v="26"/>
    <s v="14/10/2025 09:23:25"/>
    <n v="254000"/>
    <n v="54000"/>
    <n v="0"/>
    <n v="0"/>
    <n v="49100"/>
    <n v="0"/>
    <n v="150900"/>
  </r>
  <r>
    <n v="626"/>
    <s v="14105-316952250"/>
    <n v="10225902"/>
    <x v="2"/>
    <s v="14/10/2025 09:00:44"/>
    <n v="58000"/>
    <n v="11000"/>
    <n v="0"/>
    <n v="0"/>
    <n v="11539"/>
    <n v="0"/>
    <n v="35462"/>
  </r>
  <r>
    <n v="627"/>
    <s v="14105-317000748"/>
    <n v="10225902"/>
    <x v="2"/>
    <s v="14/10/2025 09:13:26"/>
    <n v="87000"/>
    <n v="15000"/>
    <n v="0"/>
    <n v="0"/>
    <n v="17676"/>
    <n v="0"/>
    <n v="54324"/>
  </r>
  <r>
    <n v="628"/>
    <s v="14105-317090506"/>
    <n v="10298824"/>
    <x v="5"/>
    <s v="14/10/2025 09:10:00"/>
    <n v="110000"/>
    <n v="20000"/>
    <n v="0"/>
    <n v="0"/>
    <n v="22095"/>
    <n v="0"/>
    <n v="67905"/>
  </r>
  <r>
    <n v="629"/>
    <s v="14105-317200474"/>
    <n v="10298769"/>
    <x v="20"/>
    <s v="14/10/2025 09:47:03"/>
    <n v="58000"/>
    <n v="11000"/>
    <n v="0"/>
    <n v="0"/>
    <n v="11539"/>
    <n v="0"/>
    <n v="35462"/>
  </r>
  <r>
    <n v="630"/>
    <s v="14105-317214161"/>
    <n v="10235663"/>
    <x v="10"/>
    <s v="14/10/2025 08:58:11"/>
    <n v="29000"/>
    <n v="0"/>
    <n v="0"/>
    <n v="0"/>
    <n v="7120"/>
    <n v="0"/>
    <n v="21881"/>
  </r>
  <r>
    <n v="631"/>
    <s v="14105-317401585"/>
    <n v="10225898"/>
    <x v="15"/>
    <s v="14/10/2025 09:09:46"/>
    <n v="87000"/>
    <n v="15000"/>
    <n v="0"/>
    <n v="0"/>
    <n v="17676"/>
    <n v="0"/>
    <n v="54324"/>
  </r>
  <r>
    <n v="632"/>
    <s v="14105-317614973"/>
    <n v="10287867"/>
    <x v="11"/>
    <s v="14/10/2025 09:07:56"/>
    <n v="38000"/>
    <n v="0"/>
    <n v="0"/>
    <n v="0"/>
    <n v="9329"/>
    <n v="0"/>
    <n v="28671"/>
  </r>
  <r>
    <n v="633"/>
    <s v="14105-317634037"/>
    <n v="10225888"/>
    <x v="27"/>
    <s v="14/10/2025 09:02:06"/>
    <n v="58000"/>
    <n v="11000"/>
    <n v="0"/>
    <n v="0"/>
    <n v="11539"/>
    <n v="0"/>
    <n v="35462"/>
  </r>
  <r>
    <n v="634"/>
    <s v="14105-317656733"/>
    <n v="10284115"/>
    <x v="26"/>
    <s v="14/10/2025 09:06:07"/>
    <n v="110000"/>
    <n v="20000"/>
    <n v="0"/>
    <n v="0"/>
    <n v="22095"/>
    <n v="0"/>
    <n v="67905"/>
  </r>
  <r>
    <n v="635"/>
    <s v="14105-317717077"/>
    <n v="10225902"/>
    <x v="2"/>
    <s v="14/10/2025 09:20:00"/>
    <n v="54000"/>
    <n v="11000"/>
    <n v="0"/>
    <n v="0"/>
    <n v="10557"/>
    <n v="0"/>
    <n v="32444"/>
  </r>
  <r>
    <n v="636"/>
    <s v="14105-317749780"/>
    <n v="10321523"/>
    <x v="8"/>
    <s v="14/10/2025 09:17:18"/>
    <n v="100000"/>
    <n v="20000"/>
    <n v="0"/>
    <n v="0"/>
    <n v="19640"/>
    <n v="0"/>
    <n v="60360"/>
  </r>
  <r>
    <n v="637"/>
    <s v="14105-317767009"/>
    <n v="10233716"/>
    <x v="22"/>
    <s v="14/10/2025 09:01:21"/>
    <n v="22000"/>
    <n v="7000"/>
    <n v="0"/>
    <n v="0"/>
    <n v="3683"/>
    <n v="0"/>
    <n v="11318"/>
  </r>
  <r>
    <n v="638"/>
    <s v="14105-317834521"/>
    <n v="10225902"/>
    <x v="2"/>
    <s v="14/10/2025 09:19:54"/>
    <n v="29000"/>
    <n v="7000"/>
    <n v="0"/>
    <n v="0"/>
    <n v="5401"/>
    <n v="0"/>
    <n v="16599"/>
  </r>
  <r>
    <n v="639"/>
    <s v="14105-317838392"/>
    <n v="10358016"/>
    <x v="39"/>
    <s v="14/10/2025 08:57:35"/>
    <n v="58000"/>
    <n v="11000"/>
    <n v="0"/>
    <n v="0"/>
    <n v="11539"/>
    <n v="0"/>
    <n v="35462"/>
  </r>
  <r>
    <n v="640"/>
    <s v="14105-318152389"/>
    <n v="10296675"/>
    <x v="34"/>
    <s v="14/10/2025 09:33:46"/>
    <n v="83000"/>
    <n v="15000"/>
    <n v="0"/>
    <n v="0"/>
    <n v="16694"/>
    <n v="0"/>
    <n v="51306"/>
  </r>
  <r>
    <n v="641"/>
    <s v="14105-318356993"/>
    <n v="10235658"/>
    <x v="29"/>
    <s v="14/10/2025 09:24:53"/>
    <n v="29000"/>
    <n v="7000"/>
    <n v="0"/>
    <n v="0"/>
    <n v="5401"/>
    <n v="0"/>
    <n v="16599"/>
  </r>
  <r>
    <n v="642"/>
    <s v="14105-318383169"/>
    <n v="10358016"/>
    <x v="39"/>
    <s v="14/10/2025 09:02:40"/>
    <n v="87000"/>
    <n v="15000"/>
    <n v="0"/>
    <n v="0"/>
    <n v="17676"/>
    <n v="0"/>
    <n v="54324"/>
  </r>
  <r>
    <n v="643"/>
    <s v="14105-318398193"/>
    <n v="10284115"/>
    <x v="26"/>
    <s v="14/10/2025 09:21:15"/>
    <n v="29000"/>
    <n v="7000"/>
    <n v="0"/>
    <n v="0"/>
    <n v="5401"/>
    <n v="0"/>
    <n v="16599"/>
  </r>
  <r>
    <n v="644"/>
    <s v="14105-318463882"/>
    <n v="10230171"/>
    <x v="19"/>
    <s v="14/10/2025 09:05:08"/>
    <n v="94000"/>
    <n v="15000"/>
    <n v="0"/>
    <n v="0"/>
    <n v="19395"/>
    <n v="0"/>
    <n v="59606"/>
  </r>
  <r>
    <n v="645"/>
    <s v="14105-318484275"/>
    <n v="10232123"/>
    <x v="14"/>
    <s v="14/10/2025 09:20:55"/>
    <n v="235000"/>
    <n v="54000"/>
    <n v="0"/>
    <n v="0"/>
    <n v="44436"/>
    <n v="0"/>
    <n v="136565"/>
  </r>
  <r>
    <n v="646"/>
    <s v="14105-318540249"/>
    <n v="10298769"/>
    <x v="20"/>
    <s v="14/10/2025 09:19:50"/>
    <n v="116000"/>
    <n v="20000"/>
    <n v="0"/>
    <n v="0"/>
    <n v="23568"/>
    <n v="0"/>
    <n v="72432"/>
  </r>
  <r>
    <n v="647"/>
    <s v="14105-318688028"/>
    <n v="10321523"/>
    <x v="8"/>
    <s v="14/10/2025 09:16:57"/>
    <n v="273000"/>
    <n v="59500"/>
    <n v="0"/>
    <n v="0"/>
    <n v="52414"/>
    <n v="0"/>
    <n v="161086"/>
  </r>
  <r>
    <n v="648"/>
    <s v="14105-318722622"/>
    <n v="10330437"/>
    <x v="36"/>
    <s v="14/10/2025 09:15:15"/>
    <n v="29000"/>
    <n v="0"/>
    <n v="0"/>
    <n v="0"/>
    <n v="7120"/>
    <n v="0"/>
    <n v="21881"/>
  </r>
  <r>
    <n v="649"/>
    <s v="14105-318734504"/>
    <n v="10219545"/>
    <x v="1"/>
    <s v="14/10/2025 09:24:28"/>
    <n v="73000"/>
    <n v="15000"/>
    <n v="0"/>
    <n v="0"/>
    <n v="14239"/>
    <n v="0"/>
    <n v="43761"/>
  </r>
  <r>
    <n v="650"/>
    <s v="14105-318808072"/>
    <n v="10225898"/>
    <x v="15"/>
    <s v="14/10/2025 09:15:16"/>
    <n v="51000"/>
    <n v="11000"/>
    <n v="0"/>
    <n v="0"/>
    <n v="9820"/>
    <n v="0"/>
    <n v="30180"/>
  </r>
  <r>
    <n v="651"/>
    <s v="14105-318891241"/>
    <n v="10284115"/>
    <x v="26"/>
    <s v="14/10/2025 09:08:34"/>
    <n v="75000"/>
    <n v="15000"/>
    <n v="0"/>
    <n v="0"/>
    <n v="14730"/>
    <n v="0"/>
    <n v="45270"/>
  </r>
  <r>
    <n v="652"/>
    <s v="14105-318970039"/>
    <n v="10298769"/>
    <x v="20"/>
    <s v="14/10/2025 09:34:34"/>
    <n v="29000"/>
    <n v="7000"/>
    <n v="0"/>
    <n v="0"/>
    <n v="5401"/>
    <n v="0"/>
    <n v="16599"/>
  </r>
  <r>
    <n v="653"/>
    <s v="14105-318982523"/>
    <n v="10235658"/>
    <x v="29"/>
    <s v="14/10/2025 09:09:48"/>
    <n v="29000"/>
    <n v="5000"/>
    <n v="0"/>
    <n v="0"/>
    <n v="5892"/>
    <n v="0"/>
    <n v="18108"/>
  </r>
  <r>
    <n v="654"/>
    <s v="14105-319055247"/>
    <n v="10216423"/>
    <x v="0"/>
    <s v="14/10/2025 09:16:04"/>
    <n v="87000"/>
    <n v="15000"/>
    <n v="0"/>
    <n v="0"/>
    <n v="17676"/>
    <n v="0"/>
    <n v="54324"/>
  </r>
  <r>
    <n v="655"/>
    <s v="14105-319131977"/>
    <n v="10216423"/>
    <x v="0"/>
    <s v="14/10/2025 09:27:29"/>
    <n v="58000"/>
    <n v="11000"/>
    <n v="0"/>
    <n v="0"/>
    <n v="11539"/>
    <n v="0"/>
    <n v="35462"/>
  </r>
  <r>
    <n v="656"/>
    <s v="14105-319238587"/>
    <n v="10292422"/>
    <x v="7"/>
    <s v="14/10/2025 09:02:06"/>
    <n v="22000"/>
    <n v="0"/>
    <n v="0"/>
    <n v="0"/>
    <n v="5401"/>
    <n v="0"/>
    <n v="16599"/>
  </r>
  <r>
    <n v="657"/>
    <s v="14105-319267310"/>
    <n v="10235659"/>
    <x v="9"/>
    <s v="14/10/2025 09:52:53"/>
    <n v="207000"/>
    <n v="48000"/>
    <n v="0"/>
    <n v="0"/>
    <n v="39035"/>
    <n v="0"/>
    <n v="119966"/>
  </r>
  <r>
    <n v="658"/>
    <s v="14105-319277550"/>
    <n v="10299524"/>
    <x v="18"/>
    <s v="14/10/2025 09:11:57"/>
    <n v="58000"/>
    <n v="11000"/>
    <n v="0"/>
    <n v="0"/>
    <n v="11539"/>
    <n v="0"/>
    <n v="35462"/>
  </r>
  <r>
    <n v="659"/>
    <s v="14105-319387347"/>
    <n v="10287867"/>
    <x v="11"/>
    <s v="14/10/2025 09:24:07"/>
    <n v="30000"/>
    <n v="15000"/>
    <n v="0"/>
    <n v="0"/>
    <n v="3683"/>
    <n v="0"/>
    <n v="11318"/>
  </r>
  <r>
    <n v="660"/>
    <s v="14105-319532081"/>
    <n v="10358016"/>
    <x v="39"/>
    <s v="14/10/2025 09:10:57"/>
    <n v="54000"/>
    <n v="11000"/>
    <n v="0"/>
    <n v="0"/>
    <n v="10557"/>
    <n v="0"/>
    <n v="32444"/>
  </r>
  <r>
    <n v="661"/>
    <s v="14105-319557286"/>
    <n v="10298769"/>
    <x v="20"/>
    <s v="14/10/2025 09:59:58"/>
    <n v="217000"/>
    <n v="48000"/>
    <n v="0"/>
    <n v="0"/>
    <n v="41490"/>
    <n v="0"/>
    <n v="127511"/>
  </r>
  <r>
    <n v="662"/>
    <s v="14105-319563906"/>
    <n v="10235658"/>
    <x v="29"/>
    <s v="14/10/2025 09:09:30"/>
    <n v="116000"/>
    <n v="20000"/>
    <n v="0"/>
    <n v="0"/>
    <n v="23568"/>
    <n v="0"/>
    <n v="72432"/>
  </r>
  <r>
    <n v="663"/>
    <s v="14105-319673601"/>
    <n v="10326235"/>
    <x v="41"/>
    <s v="14/10/2025 08:59:36"/>
    <n v="25000"/>
    <n v="0"/>
    <n v="0"/>
    <n v="0"/>
    <n v="6138"/>
    <n v="0"/>
    <n v="18863"/>
  </r>
  <r>
    <n v="664"/>
    <s v="14105-319720674"/>
    <n v="10230793"/>
    <x v="25"/>
    <s v="14/10/2025 09:21:51"/>
    <n v="58000"/>
    <n v="11000"/>
    <n v="0"/>
    <n v="0"/>
    <n v="11539"/>
    <n v="0"/>
    <n v="35462"/>
  </r>
  <r>
    <n v="665"/>
    <s v="14105-319853165"/>
    <n v="10230171"/>
    <x v="19"/>
    <s v="14/10/2025 09:06:02"/>
    <n v="29000"/>
    <n v="0"/>
    <n v="0"/>
    <n v="0"/>
    <n v="7120"/>
    <n v="0"/>
    <n v="21881"/>
  </r>
  <r>
    <n v="666"/>
    <s v="14105-319951511"/>
    <n v="10298769"/>
    <x v="20"/>
    <s v="14/10/2025 10:08:13"/>
    <n v="65000"/>
    <n v="11000"/>
    <n v="0"/>
    <n v="0"/>
    <n v="13257"/>
    <n v="0"/>
    <n v="40743"/>
  </r>
  <r>
    <n v="667"/>
    <s v="14105-320131521"/>
    <n v="10321524"/>
    <x v="3"/>
    <s v="14/10/2025 09:45:39"/>
    <n v="169000"/>
    <n v="48000"/>
    <n v="0"/>
    <n v="0"/>
    <n v="29706"/>
    <n v="0"/>
    <n v="91295"/>
  </r>
  <r>
    <n v="668"/>
    <s v="14105-320275684"/>
    <n v="10287867"/>
    <x v="11"/>
    <s v="14/10/2025 09:15:14"/>
    <n v="60000"/>
    <n v="30000"/>
    <n v="0"/>
    <n v="0"/>
    <n v="7365"/>
    <n v="0"/>
    <n v="22635"/>
  </r>
  <r>
    <n v="669"/>
    <s v="14105-320322993"/>
    <n v="10324687"/>
    <x v="17"/>
    <s v="14/10/2025 09:05:08"/>
    <n v="167000"/>
    <n v="48000"/>
    <n v="0"/>
    <n v="0"/>
    <n v="29215"/>
    <n v="0"/>
    <n v="89786"/>
  </r>
  <r>
    <n v="670"/>
    <s v="14105-320386272"/>
    <n v="10230171"/>
    <x v="19"/>
    <s v="14/10/2025 09:17:43"/>
    <n v="54000"/>
    <n v="11000"/>
    <n v="0"/>
    <n v="0"/>
    <n v="10557"/>
    <n v="0"/>
    <n v="32444"/>
  </r>
  <r>
    <n v="671"/>
    <s v="14105-320448561"/>
    <n v="10321523"/>
    <x v="8"/>
    <s v="14/10/2025 09:41:27"/>
    <n v="29000"/>
    <n v="0"/>
    <n v="0"/>
    <n v="0"/>
    <n v="7120"/>
    <n v="0"/>
    <n v="21881"/>
  </r>
  <r>
    <n v="672"/>
    <s v="14105-320644619"/>
    <n v="10292422"/>
    <x v="7"/>
    <s v="14/10/2025 09:02:08"/>
    <n v="44000"/>
    <n v="10000"/>
    <n v="0"/>
    <n v="0"/>
    <n v="8347"/>
    <n v="0"/>
    <n v="25653"/>
  </r>
  <r>
    <n v="673"/>
    <s v="14105-320688517"/>
    <n v="10269971"/>
    <x v="16"/>
    <s v="14/10/2025 09:22:02"/>
    <n v="80000"/>
    <n v="15000"/>
    <n v="0"/>
    <n v="0"/>
    <n v="15958"/>
    <n v="0"/>
    <n v="49043"/>
  </r>
  <r>
    <n v="674"/>
    <s v="14105-320683375"/>
    <n v="10298769"/>
    <x v="20"/>
    <s v="14/10/2025 09:54:28"/>
    <n v="58000"/>
    <n v="11000"/>
    <n v="0"/>
    <n v="0"/>
    <n v="11539"/>
    <n v="0"/>
    <n v="35462"/>
  </r>
  <r>
    <n v="675"/>
    <s v="14105-320734245"/>
    <n v="10225902"/>
    <x v="2"/>
    <s v="14/10/2025 09:32:48"/>
    <n v="60000"/>
    <n v="11000"/>
    <n v="0"/>
    <n v="0"/>
    <n v="12030"/>
    <n v="0"/>
    <n v="36971"/>
  </r>
  <r>
    <n v="676"/>
    <s v="14105-320876219"/>
    <n v="10230814"/>
    <x v="31"/>
    <s v="14/10/2025 09:05:24"/>
    <n v="167000"/>
    <n v="48000"/>
    <n v="0"/>
    <n v="0"/>
    <n v="29215"/>
    <n v="0"/>
    <n v="89786"/>
  </r>
  <r>
    <n v="677"/>
    <s v="14105-320888362"/>
    <n v="10230793"/>
    <x v="25"/>
    <s v="14/10/2025 09:26:19"/>
    <n v="58000"/>
    <n v="11000"/>
    <n v="0"/>
    <n v="0"/>
    <n v="11539"/>
    <n v="0"/>
    <n v="35462"/>
  </r>
  <r>
    <n v="678"/>
    <s v="14105-320906056"/>
    <n v="10292422"/>
    <x v="7"/>
    <s v="14/10/2025 09:01:42"/>
    <n v="22000"/>
    <n v="5500"/>
    <n v="0"/>
    <n v="0"/>
    <n v="4051"/>
    <n v="0"/>
    <n v="12449"/>
  </r>
  <r>
    <n v="679"/>
    <s v="14105-320914598"/>
    <n v="10219545"/>
    <x v="1"/>
    <s v="14/10/2025 09:15:43"/>
    <n v="51000"/>
    <n v="11000"/>
    <n v="0"/>
    <n v="0"/>
    <n v="9820"/>
    <n v="0"/>
    <n v="30180"/>
  </r>
  <r>
    <n v="680"/>
    <s v="14105-320925750"/>
    <n v="10230171"/>
    <x v="19"/>
    <s v="14/10/2025 09:04:39"/>
    <n v="73000"/>
    <n v="11000"/>
    <n v="0"/>
    <n v="0"/>
    <n v="15221"/>
    <n v="0"/>
    <n v="46779"/>
  </r>
  <r>
    <n v="681"/>
    <s v="14105-320947140"/>
    <n v="10232123"/>
    <x v="14"/>
    <s v="14/10/2025 09:36:35"/>
    <n v="80000"/>
    <n v="15000"/>
    <n v="0"/>
    <n v="0"/>
    <n v="15958"/>
    <n v="0"/>
    <n v="49043"/>
  </r>
  <r>
    <n v="682"/>
    <s v="14105-320965663"/>
    <n v="10230814"/>
    <x v="31"/>
    <s v="14/10/2025 09:19:50"/>
    <n v="29000"/>
    <n v="7000"/>
    <n v="0"/>
    <n v="0"/>
    <n v="5401"/>
    <n v="0"/>
    <n v="16599"/>
  </r>
  <r>
    <n v="683"/>
    <s v="14105-320989255"/>
    <n v="10219545"/>
    <x v="1"/>
    <s v="14/10/2025 09:15:08"/>
    <n v="65000"/>
    <n v="11000"/>
    <n v="0"/>
    <n v="0"/>
    <n v="13257"/>
    <n v="0"/>
    <n v="40743"/>
  </r>
  <r>
    <n v="684"/>
    <s v="14105-321005834"/>
    <n v="10230814"/>
    <x v="31"/>
    <s v="14/10/2025 09:23:10"/>
    <n v="22000"/>
    <n v="7000"/>
    <n v="0"/>
    <n v="0"/>
    <n v="3683"/>
    <n v="0"/>
    <n v="11318"/>
  </r>
  <r>
    <n v="685"/>
    <s v="14105-321143505"/>
    <n v="10219545"/>
    <x v="1"/>
    <s v="14/10/2025 09:07:44"/>
    <n v="87000"/>
    <n v="15000"/>
    <n v="0"/>
    <n v="0"/>
    <n v="17676"/>
    <n v="0"/>
    <n v="54324"/>
  </r>
  <r>
    <n v="686"/>
    <s v="14105-321228804"/>
    <n v="10296675"/>
    <x v="34"/>
    <s v="14/10/2025 09:39:55"/>
    <n v="37000"/>
    <n v="5000"/>
    <n v="0"/>
    <n v="0"/>
    <n v="7856"/>
    <n v="0"/>
    <n v="24144"/>
  </r>
  <r>
    <n v="687"/>
    <s v="14105-321293966"/>
    <n v="10321523"/>
    <x v="8"/>
    <s v="14/10/2025 09:55:45"/>
    <n v="312000"/>
    <n v="67000"/>
    <n v="0"/>
    <n v="0"/>
    <n v="60148"/>
    <n v="0"/>
    <n v="184853"/>
  </r>
  <r>
    <n v="688"/>
    <s v="14105-321359339"/>
    <n v="10235658"/>
    <x v="29"/>
    <s v="14/10/2025 09:28:11"/>
    <n v="58000"/>
    <n v="11000"/>
    <n v="0"/>
    <n v="0"/>
    <n v="11539"/>
    <n v="0"/>
    <n v="35462"/>
  </r>
  <r>
    <n v="689"/>
    <s v="14105-321378626"/>
    <n v="10284115"/>
    <x v="26"/>
    <s v="14/10/2025 09:13:29"/>
    <n v="22000"/>
    <n v="7000"/>
    <n v="0"/>
    <n v="0"/>
    <n v="3683"/>
    <n v="0"/>
    <n v="11318"/>
  </r>
  <r>
    <n v="690"/>
    <s v="14105-321408852"/>
    <n v="10216423"/>
    <x v="0"/>
    <s v="14/10/2025 09:26:21"/>
    <n v="160000"/>
    <n v="42000"/>
    <n v="0"/>
    <n v="0"/>
    <n v="28969"/>
    <n v="0"/>
    <n v="89031"/>
  </r>
  <r>
    <n v="691"/>
    <s v="14105-321420232"/>
    <n v="10235658"/>
    <x v="29"/>
    <s v="14/10/2025 09:25:22"/>
    <n v="188000"/>
    <n v="48000"/>
    <n v="0"/>
    <n v="0"/>
    <n v="34370"/>
    <n v="0"/>
    <n v="105630"/>
  </r>
  <r>
    <n v="692"/>
    <s v="14105-321436186"/>
    <n v="10298769"/>
    <x v="20"/>
    <s v="14/10/2025 09:38:15"/>
    <n v="47000"/>
    <n v="0"/>
    <n v="0"/>
    <n v="0"/>
    <n v="11539"/>
    <n v="0"/>
    <n v="35462"/>
  </r>
  <r>
    <n v="693"/>
    <s v="14105-321510292"/>
    <n v="10225898"/>
    <x v="15"/>
    <s v="14/10/2025 09:32:06"/>
    <n v="152000"/>
    <n v="42000"/>
    <n v="0"/>
    <n v="0"/>
    <n v="27005"/>
    <n v="0"/>
    <n v="82995"/>
  </r>
  <r>
    <n v="694"/>
    <s v="14105-321571864"/>
    <n v="10235658"/>
    <x v="29"/>
    <s v="14/10/2025 09:12:35"/>
    <n v="66000"/>
    <n v="11000"/>
    <n v="0"/>
    <n v="0"/>
    <n v="13503"/>
    <n v="0"/>
    <n v="41498"/>
  </r>
  <r>
    <n v="695"/>
    <s v="14105-321579707"/>
    <n v="10235658"/>
    <x v="29"/>
    <s v="14/10/2025 10:03:39"/>
    <n v="36000"/>
    <n v="7000"/>
    <n v="0"/>
    <n v="0"/>
    <n v="7120"/>
    <n v="0"/>
    <n v="21881"/>
  </r>
  <r>
    <n v="696"/>
    <s v="14105-321611902"/>
    <n v="10321523"/>
    <x v="8"/>
    <s v="14/10/2025 09:30:33"/>
    <n v="192000"/>
    <n v="48000"/>
    <n v="0"/>
    <n v="0"/>
    <n v="35352"/>
    <n v="0"/>
    <n v="108648"/>
  </r>
  <r>
    <n v="697"/>
    <s v="14105-321744059"/>
    <n v="10321524"/>
    <x v="3"/>
    <s v="14/10/2025 09:46:49"/>
    <n v="101000"/>
    <n v="11000"/>
    <n v="0"/>
    <n v="0"/>
    <n v="22095"/>
    <n v="0"/>
    <n v="67905"/>
  </r>
  <r>
    <n v="698"/>
    <s v="14105-321746269"/>
    <n v="10330437"/>
    <x v="36"/>
    <s v="14/10/2025 09:11:07"/>
    <n v="29000"/>
    <n v="0"/>
    <n v="0"/>
    <n v="0"/>
    <n v="7120"/>
    <n v="0"/>
    <n v="21881"/>
  </r>
  <r>
    <n v="699"/>
    <s v="14105-321833976"/>
    <n v="10298824"/>
    <x v="5"/>
    <s v="14/10/2025 09:29:44"/>
    <n v="95000"/>
    <n v="15000"/>
    <n v="0"/>
    <n v="0"/>
    <n v="19640"/>
    <n v="0"/>
    <n v="60360"/>
  </r>
  <r>
    <n v="700"/>
    <s v="14105-321852979"/>
    <n v="10235658"/>
    <x v="29"/>
    <s v="14/10/2025 09:30:57"/>
    <n v="29000"/>
    <n v="7000"/>
    <n v="0"/>
    <n v="0"/>
    <n v="5401"/>
    <n v="0"/>
    <n v="16599"/>
  </r>
  <r>
    <n v="701"/>
    <s v="14105-322033433"/>
    <n v="10321524"/>
    <x v="3"/>
    <s v="14/10/2025 09:37:08"/>
    <n v="47000"/>
    <n v="0"/>
    <n v="0"/>
    <n v="0"/>
    <n v="11539"/>
    <n v="0"/>
    <n v="35462"/>
  </r>
  <r>
    <n v="702"/>
    <s v="14105-322072036"/>
    <n v="10216423"/>
    <x v="0"/>
    <s v="14/10/2025 09:11:43"/>
    <n v="29000"/>
    <n v="7000"/>
    <n v="0"/>
    <n v="0"/>
    <n v="5401"/>
    <n v="0"/>
    <n v="16599"/>
  </r>
  <r>
    <n v="703"/>
    <s v="14105-322085833"/>
    <n v="10323120"/>
    <x v="37"/>
    <s v="14/10/2025 09:03:08"/>
    <n v="58000"/>
    <n v="11000"/>
    <n v="0"/>
    <n v="0"/>
    <n v="11539"/>
    <n v="0"/>
    <n v="35462"/>
  </r>
  <r>
    <n v="704"/>
    <s v="14105-322155488"/>
    <n v="10235658"/>
    <x v="29"/>
    <s v="14/10/2025 09:39:06"/>
    <n v="44000"/>
    <n v="14000"/>
    <n v="0"/>
    <n v="0"/>
    <n v="7365"/>
    <n v="0"/>
    <n v="22635"/>
  </r>
  <r>
    <n v="705"/>
    <s v="14105-322186034"/>
    <n v="10230171"/>
    <x v="19"/>
    <s v="14/10/2025 09:09:48"/>
    <n v="73000"/>
    <n v="15000"/>
    <n v="0"/>
    <n v="0"/>
    <n v="14239"/>
    <n v="0"/>
    <n v="43761"/>
  </r>
  <r>
    <n v="706"/>
    <s v="14105-322203554"/>
    <n v="10230814"/>
    <x v="31"/>
    <s v="14/10/2025 09:11:36"/>
    <n v="58000"/>
    <n v="11000"/>
    <n v="0"/>
    <n v="0"/>
    <n v="11539"/>
    <n v="0"/>
    <n v="35462"/>
  </r>
  <r>
    <n v="707"/>
    <s v="14105-322245457"/>
    <n v="10298769"/>
    <x v="20"/>
    <s v="14/10/2025 10:03:47"/>
    <n v="51000"/>
    <n v="11000"/>
    <n v="0"/>
    <n v="0"/>
    <n v="9820"/>
    <n v="0"/>
    <n v="30180"/>
  </r>
  <r>
    <n v="708"/>
    <s v="14105-322303354"/>
    <n v="10230171"/>
    <x v="19"/>
    <s v="14/10/2025 09:06:07"/>
    <n v="66000"/>
    <n v="11000"/>
    <n v="0"/>
    <n v="0"/>
    <n v="13503"/>
    <n v="0"/>
    <n v="41498"/>
  </r>
  <r>
    <n v="709"/>
    <s v="14105-322315017"/>
    <n v="10296675"/>
    <x v="34"/>
    <s v="14/10/2025 09:41:44"/>
    <n v="112000"/>
    <n v="20000"/>
    <n v="0"/>
    <n v="0"/>
    <n v="22586"/>
    <n v="0"/>
    <n v="69414"/>
  </r>
  <r>
    <n v="710"/>
    <s v="14105-322372734"/>
    <n v="10340098"/>
    <x v="42"/>
    <s v="14/10/2025 09:08:12"/>
    <n v="116000"/>
    <n v="20000"/>
    <n v="0"/>
    <n v="0"/>
    <n v="23568"/>
    <n v="0"/>
    <n v="72432"/>
  </r>
  <r>
    <n v="711"/>
    <s v="14105-322391781"/>
    <n v="10219545"/>
    <x v="1"/>
    <s v="14/10/2025 09:15:50"/>
    <n v="72000"/>
    <n v="15000"/>
    <n v="0"/>
    <n v="0"/>
    <n v="13994"/>
    <n v="0"/>
    <n v="43007"/>
  </r>
  <r>
    <n v="712"/>
    <s v="14105-322398877"/>
    <n v="10219545"/>
    <x v="1"/>
    <s v="14/10/2025 09:25:34"/>
    <n v="22000"/>
    <n v="7000"/>
    <n v="0"/>
    <n v="0"/>
    <n v="3683"/>
    <n v="0"/>
    <n v="11318"/>
  </r>
  <r>
    <n v="713"/>
    <s v="14105-322539918"/>
    <n v="10233716"/>
    <x v="22"/>
    <s v="14/10/2025 09:26:32"/>
    <n v="334000"/>
    <n v="67000"/>
    <n v="0"/>
    <n v="0"/>
    <n v="65549"/>
    <n v="0"/>
    <n v="201452"/>
  </r>
  <r>
    <n v="714"/>
    <s v="14105-322544251"/>
    <n v="10216423"/>
    <x v="0"/>
    <s v="14/10/2025 09:22:06"/>
    <n v="80000"/>
    <n v="15000"/>
    <n v="0"/>
    <n v="0"/>
    <n v="15958"/>
    <n v="0"/>
    <n v="49043"/>
  </r>
  <r>
    <n v="715"/>
    <s v="14105-323192173"/>
    <n v="10225898"/>
    <x v="15"/>
    <s v="14/10/2025 09:21:37"/>
    <n v="101000"/>
    <n v="20000"/>
    <n v="0"/>
    <n v="0"/>
    <n v="19886"/>
    <n v="0"/>
    <n v="61115"/>
  </r>
  <r>
    <n v="716"/>
    <s v="14105-323367191"/>
    <n v="10233716"/>
    <x v="22"/>
    <s v="14/10/2025 09:19:30"/>
    <n v="87000"/>
    <n v="15000"/>
    <n v="0"/>
    <n v="0"/>
    <n v="17676"/>
    <n v="0"/>
    <n v="54324"/>
  </r>
  <r>
    <n v="717"/>
    <s v="14105-323424096"/>
    <n v="10298824"/>
    <x v="5"/>
    <s v="14/10/2025 09:19:59"/>
    <n v="58000"/>
    <n v="11000"/>
    <n v="0"/>
    <n v="0"/>
    <n v="11539"/>
    <n v="0"/>
    <n v="35462"/>
  </r>
  <r>
    <n v="718"/>
    <s v="14105-323427490"/>
    <n v="10287867"/>
    <x v="11"/>
    <s v="14/10/2025 09:18:36"/>
    <n v="30000"/>
    <n v="15000"/>
    <n v="0"/>
    <n v="0"/>
    <n v="3683"/>
    <n v="0"/>
    <n v="11318"/>
  </r>
  <r>
    <n v="719"/>
    <s v="14105-323459362"/>
    <n v="10225871"/>
    <x v="35"/>
    <s v="14/10/2025 09:18:33"/>
    <n v="50000"/>
    <n v="11000"/>
    <n v="0"/>
    <n v="0"/>
    <n v="9575"/>
    <n v="0"/>
    <n v="29426"/>
  </r>
  <r>
    <n v="720"/>
    <s v="14105-323896045"/>
    <n v="10284115"/>
    <x v="26"/>
    <s v="14/10/2025 09:20:06"/>
    <n v="79000"/>
    <n v="15000"/>
    <n v="0"/>
    <n v="0"/>
    <n v="15712"/>
    <n v="0"/>
    <n v="48288"/>
  </r>
  <r>
    <n v="721"/>
    <s v="14105-324041644"/>
    <n v="10219545"/>
    <x v="1"/>
    <s v="14/10/2025 09:31:27"/>
    <n v="58000"/>
    <n v="11000"/>
    <n v="0"/>
    <n v="0"/>
    <n v="11539"/>
    <n v="0"/>
    <n v="35462"/>
  </r>
  <r>
    <n v="722"/>
    <s v="14105-324123325"/>
    <n v="10225898"/>
    <x v="15"/>
    <s v="14/10/2025 09:28:17"/>
    <n v="152000"/>
    <n v="42000"/>
    <n v="0"/>
    <n v="0"/>
    <n v="27005"/>
    <n v="0"/>
    <n v="82995"/>
  </r>
  <r>
    <n v="723"/>
    <s v="14105-324159517"/>
    <n v="10321523"/>
    <x v="8"/>
    <s v="14/10/2025 09:36:39"/>
    <n v="116000"/>
    <n v="20000"/>
    <n v="0"/>
    <n v="0"/>
    <n v="23568"/>
    <n v="0"/>
    <n v="72432"/>
  </r>
  <r>
    <n v="724"/>
    <s v="14105-324325805"/>
    <n v="10321524"/>
    <x v="3"/>
    <s v="14/10/2025 10:04:23"/>
    <n v="47000"/>
    <n v="0"/>
    <n v="0"/>
    <n v="0"/>
    <n v="11539"/>
    <n v="0"/>
    <n v="35462"/>
  </r>
  <r>
    <n v="725"/>
    <s v="14105-324444078"/>
    <n v="10321523"/>
    <x v="8"/>
    <s v="14/10/2025 09:34:44"/>
    <n v="76000"/>
    <n v="15000"/>
    <n v="0"/>
    <n v="0"/>
    <n v="14976"/>
    <n v="0"/>
    <n v="46025"/>
  </r>
  <r>
    <n v="726"/>
    <s v="14105-324569632"/>
    <n v="10307386"/>
    <x v="40"/>
    <s v="14/10/2025 09:26:17"/>
    <n v="37000"/>
    <n v="9250"/>
    <n v="0"/>
    <n v="0"/>
    <n v="6813"/>
    <n v="0"/>
    <n v="20937"/>
  </r>
  <r>
    <n v="727"/>
    <s v="14105-324635561"/>
    <n v="10284115"/>
    <x v="26"/>
    <s v="14/10/2025 09:20:08"/>
    <n v="58000"/>
    <n v="11000"/>
    <n v="0"/>
    <n v="0"/>
    <n v="11539"/>
    <n v="0"/>
    <n v="35462"/>
  </r>
  <r>
    <n v="728"/>
    <s v="14105-324649622"/>
    <n v="10225871"/>
    <x v="35"/>
    <s v="14/10/2025 09:32:39"/>
    <n v="51000"/>
    <n v="11000"/>
    <n v="0"/>
    <n v="0"/>
    <n v="9820"/>
    <n v="0"/>
    <n v="30180"/>
  </r>
  <r>
    <n v="729"/>
    <s v="14105-324710199"/>
    <n v="10296675"/>
    <x v="34"/>
    <s v="14/10/2025 09:21:21"/>
    <n v="109000"/>
    <n v="20000"/>
    <n v="0"/>
    <n v="0"/>
    <n v="21850"/>
    <n v="0"/>
    <n v="67151"/>
  </r>
  <r>
    <n v="730"/>
    <s v="14105-324722586"/>
    <n v="10292015"/>
    <x v="43"/>
    <s v="14/10/2025 09:13:51"/>
    <n v="116000"/>
    <n v="20000"/>
    <n v="0"/>
    <n v="0"/>
    <n v="23568"/>
    <n v="0"/>
    <n v="72432"/>
  </r>
  <r>
    <n v="731"/>
    <s v="14105-324757793"/>
    <n v="10225902"/>
    <x v="2"/>
    <s v="14/10/2025 09:17:47"/>
    <n v="108000"/>
    <n v="20000"/>
    <n v="0"/>
    <n v="0"/>
    <n v="21604"/>
    <n v="0"/>
    <n v="66396"/>
  </r>
  <r>
    <n v="732"/>
    <s v="14105-324766773"/>
    <n v="10225898"/>
    <x v="15"/>
    <s v="14/10/2025 09:28:20"/>
    <n v="167000"/>
    <n v="48000"/>
    <n v="0"/>
    <n v="0"/>
    <n v="29215"/>
    <n v="0"/>
    <n v="89786"/>
  </r>
  <r>
    <n v="733"/>
    <s v="14105-324764962"/>
    <n v="10354882"/>
    <x v="12"/>
    <s v="14/10/2025 09:07:26"/>
    <n v="29000"/>
    <n v="0"/>
    <n v="0"/>
    <n v="0"/>
    <n v="7120"/>
    <n v="0"/>
    <n v="21881"/>
  </r>
  <r>
    <n v="734"/>
    <s v="14105-324860780"/>
    <n v="10350108"/>
    <x v="6"/>
    <s v="14/10/2025 09:52:44"/>
    <n v="152000"/>
    <n v="42000"/>
    <n v="0"/>
    <n v="0"/>
    <n v="27005"/>
    <n v="0"/>
    <n v="82995"/>
  </r>
  <r>
    <n v="735"/>
    <s v="14105-325389683"/>
    <n v="10235658"/>
    <x v="29"/>
    <s v="14/10/2025 09:19:01"/>
    <n v="54000"/>
    <n v="11000"/>
    <n v="0"/>
    <n v="0"/>
    <n v="10557"/>
    <n v="0"/>
    <n v="32444"/>
  </r>
  <r>
    <n v="736"/>
    <s v="14105-325573623"/>
    <n v="10321523"/>
    <x v="8"/>
    <s v="14/10/2025 09:58:56"/>
    <n v="22000"/>
    <n v="0"/>
    <n v="0"/>
    <n v="0"/>
    <n v="5401"/>
    <n v="0"/>
    <n v="16599"/>
  </r>
  <r>
    <n v="737"/>
    <s v="14105-325644126"/>
    <n v="10292422"/>
    <x v="7"/>
    <s v="14/10/2025 09:14:58"/>
    <n v="29000"/>
    <n v="7250"/>
    <n v="0"/>
    <n v="0"/>
    <n v="5340"/>
    <n v="0"/>
    <n v="16410"/>
  </r>
  <r>
    <n v="738"/>
    <s v="14105-325650895"/>
    <n v="10298769"/>
    <x v="20"/>
    <s v="14/10/2025 10:03:17"/>
    <n v="167000"/>
    <n v="48000"/>
    <n v="0"/>
    <n v="0"/>
    <n v="29215"/>
    <n v="0"/>
    <n v="89786"/>
  </r>
  <r>
    <n v="739"/>
    <s v="14105-325654558"/>
    <n v="10324687"/>
    <x v="17"/>
    <s v="14/10/2025 09:15:03"/>
    <n v="153000"/>
    <n v="42000"/>
    <n v="0"/>
    <n v="0"/>
    <n v="27251"/>
    <n v="0"/>
    <n v="83750"/>
  </r>
  <r>
    <n v="740"/>
    <s v="14105-325660269"/>
    <n v="10235663"/>
    <x v="10"/>
    <s v="14/10/2025 09:27:40"/>
    <n v="123000"/>
    <n v="20000"/>
    <n v="0"/>
    <n v="0"/>
    <n v="25287"/>
    <n v="0"/>
    <n v="77714"/>
  </r>
  <r>
    <n v="741"/>
    <s v="14105-325742644"/>
    <n v="10225898"/>
    <x v="15"/>
    <s v="14/10/2025 09:32:50"/>
    <n v="72000"/>
    <n v="15000"/>
    <n v="0"/>
    <n v="0"/>
    <n v="13994"/>
    <n v="0"/>
    <n v="43007"/>
  </r>
  <r>
    <n v="742"/>
    <s v="14105-325865328"/>
    <n v="10321524"/>
    <x v="3"/>
    <s v="14/10/2025 09:44:46"/>
    <n v="91000"/>
    <n v="15000"/>
    <n v="0"/>
    <n v="0"/>
    <n v="18658"/>
    <n v="0"/>
    <n v="57342"/>
  </r>
  <r>
    <n v="743"/>
    <s v="14105-326019587"/>
    <n v="10219545"/>
    <x v="1"/>
    <s v="14/10/2025 09:16:12"/>
    <n v="29000"/>
    <n v="0"/>
    <n v="0"/>
    <n v="0"/>
    <n v="7120"/>
    <n v="0"/>
    <n v="21881"/>
  </r>
  <r>
    <n v="744"/>
    <s v="14105-326060596"/>
    <n v="10225902"/>
    <x v="2"/>
    <s v="14/10/2025 09:23:40"/>
    <n v="83000"/>
    <n v="15000"/>
    <n v="0"/>
    <n v="0"/>
    <n v="16694"/>
    <n v="0"/>
    <n v="51306"/>
  </r>
  <r>
    <n v="745"/>
    <s v="14105-326074863"/>
    <n v="10298824"/>
    <x v="5"/>
    <s v="14/10/2025 09:26:28"/>
    <n v="22000"/>
    <n v="0"/>
    <n v="0"/>
    <n v="0"/>
    <n v="5401"/>
    <n v="0"/>
    <n v="16599"/>
  </r>
  <r>
    <n v="746"/>
    <s v="14105-326075744"/>
    <n v="10298769"/>
    <x v="20"/>
    <s v="14/10/2025 09:50:30"/>
    <n v="22000"/>
    <n v="7000"/>
    <n v="0"/>
    <n v="0"/>
    <n v="3683"/>
    <n v="0"/>
    <n v="11318"/>
  </r>
  <r>
    <n v="747"/>
    <s v="14105-326344603"/>
    <n v="10225885"/>
    <x v="4"/>
    <s v="14/10/2025 09:33:33"/>
    <n v="51000"/>
    <n v="11000"/>
    <n v="0"/>
    <n v="0"/>
    <n v="9820"/>
    <n v="0"/>
    <n v="30180"/>
  </r>
  <r>
    <n v="748"/>
    <s v="14105-326364651"/>
    <n v="10225895"/>
    <x v="13"/>
    <s v="14/10/2025 09:30:30"/>
    <n v="58000"/>
    <n v="11000"/>
    <n v="0"/>
    <n v="0"/>
    <n v="11539"/>
    <n v="0"/>
    <n v="35462"/>
  </r>
  <r>
    <n v="749"/>
    <s v="14105-326398103"/>
    <n v="10324687"/>
    <x v="17"/>
    <s v="14/10/2025 09:16:08"/>
    <n v="22000"/>
    <n v="0"/>
    <n v="0"/>
    <n v="0"/>
    <n v="5401"/>
    <n v="0"/>
    <n v="16599"/>
  </r>
  <r>
    <n v="750"/>
    <s v="14105-326434198"/>
    <n v="10225888"/>
    <x v="27"/>
    <s v="14/10/2025 09:22:06"/>
    <n v="116000"/>
    <n v="20000"/>
    <n v="0"/>
    <n v="0"/>
    <n v="23568"/>
    <n v="0"/>
    <n v="72432"/>
  </r>
  <r>
    <n v="751"/>
    <s v="14105-326532500"/>
    <n v="10321523"/>
    <x v="8"/>
    <s v="14/10/2025 10:46:35"/>
    <n v="113000"/>
    <n v="20000"/>
    <n v="0"/>
    <n v="0"/>
    <n v="22832"/>
    <n v="0"/>
    <n v="70169"/>
  </r>
  <r>
    <n v="752"/>
    <s v="14105-326538652"/>
    <n v="10321523"/>
    <x v="8"/>
    <s v="14/10/2025 09:53:30"/>
    <n v="58000"/>
    <n v="11000"/>
    <n v="0"/>
    <n v="0"/>
    <n v="11539"/>
    <n v="0"/>
    <n v="35462"/>
  </r>
  <r>
    <n v="753"/>
    <s v="14105-326640161"/>
    <n v="10235663"/>
    <x v="10"/>
    <s v="14/10/2025 09:13:29"/>
    <n v="29000"/>
    <n v="0"/>
    <n v="0"/>
    <n v="0"/>
    <n v="7120"/>
    <n v="0"/>
    <n v="21881"/>
  </r>
  <r>
    <n v="754"/>
    <s v="14105-326896858"/>
    <n v="10225871"/>
    <x v="35"/>
    <s v="14/10/2025 09:20:56"/>
    <n v="159000"/>
    <n v="42000"/>
    <n v="0"/>
    <n v="0"/>
    <n v="28724"/>
    <n v="0"/>
    <n v="88277"/>
  </r>
  <r>
    <n v="755"/>
    <s v="14105-326923681"/>
    <n v="10298769"/>
    <x v="20"/>
    <s v="14/10/2025 09:43:45"/>
    <n v="163000"/>
    <n v="48000"/>
    <n v="0"/>
    <n v="0"/>
    <n v="28233"/>
    <n v="0"/>
    <n v="86768"/>
  </r>
  <r>
    <n v="756"/>
    <s v="14105-326936307"/>
    <n v="10296675"/>
    <x v="34"/>
    <s v="14/10/2025 09:53:49"/>
    <n v="58000"/>
    <n v="11000"/>
    <n v="0"/>
    <n v="0"/>
    <n v="11539"/>
    <n v="0"/>
    <n v="35462"/>
  </r>
  <r>
    <n v="757"/>
    <s v="14105-327004497"/>
    <n v="10219545"/>
    <x v="1"/>
    <s v="14/10/2025 09:30:23"/>
    <n v="29000"/>
    <n v="7000"/>
    <n v="0"/>
    <n v="0"/>
    <n v="5401"/>
    <n v="0"/>
    <n v="16599"/>
  </r>
  <r>
    <n v="758"/>
    <s v="14105-327081429"/>
    <n v="10350108"/>
    <x v="6"/>
    <s v="14/10/2025 09:46:07"/>
    <n v="29000"/>
    <n v="0"/>
    <n v="0"/>
    <n v="0"/>
    <n v="7120"/>
    <n v="0"/>
    <n v="21881"/>
  </r>
  <r>
    <n v="759"/>
    <s v="14105-327147647"/>
    <n v="10216423"/>
    <x v="0"/>
    <s v="14/10/2025 09:27:29"/>
    <n v="83000"/>
    <n v="15000"/>
    <n v="0"/>
    <n v="0"/>
    <n v="16694"/>
    <n v="0"/>
    <n v="51306"/>
  </r>
  <r>
    <n v="760"/>
    <s v="14105-327393357"/>
    <n v="10323120"/>
    <x v="37"/>
    <s v="14/10/2025 09:12:09"/>
    <n v="58000"/>
    <n v="11000"/>
    <n v="0"/>
    <n v="0"/>
    <n v="11539"/>
    <n v="0"/>
    <n v="35462"/>
  </r>
  <r>
    <n v="761"/>
    <s v="14105-327660660"/>
    <n v="10340098"/>
    <x v="42"/>
    <s v="14/10/2025 09:34:29"/>
    <n v="73000"/>
    <n v="15000"/>
    <n v="0"/>
    <n v="0"/>
    <n v="14239"/>
    <n v="0"/>
    <n v="43761"/>
  </r>
  <r>
    <n v="762"/>
    <s v="14105-327704186"/>
    <n v="10232123"/>
    <x v="14"/>
    <s v="14/10/2025 09:34:12"/>
    <n v="51000"/>
    <n v="11000"/>
    <n v="0"/>
    <n v="0"/>
    <n v="9820"/>
    <n v="0"/>
    <n v="30180"/>
  </r>
  <r>
    <n v="763"/>
    <s v="14105-327721489"/>
    <n v="10292422"/>
    <x v="7"/>
    <s v="14/10/2025 09:20:14"/>
    <n v="58000"/>
    <n v="11000"/>
    <n v="0"/>
    <n v="0"/>
    <n v="11539"/>
    <n v="0"/>
    <n v="35462"/>
  </r>
  <r>
    <n v="764"/>
    <s v="14105-327759719"/>
    <n v="10350108"/>
    <x v="6"/>
    <s v="14/10/2025 09:49:47"/>
    <n v="22000"/>
    <n v="0"/>
    <n v="0"/>
    <n v="0"/>
    <n v="5401"/>
    <n v="0"/>
    <n v="16599"/>
  </r>
  <r>
    <n v="765"/>
    <s v="14105-327776069"/>
    <n v="10225898"/>
    <x v="15"/>
    <s v="14/10/2025 09:36:51"/>
    <n v="116000"/>
    <n v="20000"/>
    <n v="0"/>
    <n v="0"/>
    <n v="23568"/>
    <n v="0"/>
    <n v="72432"/>
  </r>
  <r>
    <n v="766"/>
    <s v="14105-327916105"/>
    <n v="10219545"/>
    <x v="1"/>
    <s v="14/10/2025 09:21:02"/>
    <n v="22000"/>
    <n v="7000"/>
    <n v="0"/>
    <n v="0"/>
    <n v="3683"/>
    <n v="0"/>
    <n v="11318"/>
  </r>
  <r>
    <n v="767"/>
    <s v="14105-327967068"/>
    <n v="10298769"/>
    <x v="20"/>
    <s v="14/10/2025 09:32:57"/>
    <n v="22000"/>
    <n v="0"/>
    <n v="0"/>
    <n v="0"/>
    <n v="5401"/>
    <n v="0"/>
    <n v="16599"/>
  </r>
  <r>
    <n v="768"/>
    <s v="14105-328055355"/>
    <n v="10321524"/>
    <x v="3"/>
    <s v="14/10/2025 09:58:46"/>
    <n v="156000"/>
    <n v="42000"/>
    <n v="0"/>
    <n v="0"/>
    <n v="27987"/>
    <n v="0"/>
    <n v="86013"/>
  </r>
  <r>
    <n v="769"/>
    <s v="14105-328073141"/>
    <n v="10284115"/>
    <x v="26"/>
    <s v="14/10/2025 09:23:28"/>
    <n v="29000"/>
    <n v="0"/>
    <n v="0"/>
    <n v="0"/>
    <n v="7120"/>
    <n v="0"/>
    <n v="21881"/>
  </r>
  <r>
    <n v="770"/>
    <s v="14105-328261904"/>
    <n v="10216423"/>
    <x v="0"/>
    <s v="14/10/2025 09:28:01"/>
    <n v="79000"/>
    <n v="15000"/>
    <n v="0"/>
    <n v="0"/>
    <n v="15712"/>
    <n v="0"/>
    <n v="48288"/>
  </r>
  <r>
    <n v="771"/>
    <s v="14105-328300473"/>
    <n v="10230171"/>
    <x v="19"/>
    <s v="14/10/2025 09:32:59"/>
    <n v="94000"/>
    <n v="39200"/>
    <n v="0"/>
    <n v="0"/>
    <n v="13453"/>
    <n v="0"/>
    <n v="41347"/>
  </r>
  <r>
    <n v="772"/>
    <s v="14105-328333506"/>
    <n v="10299524"/>
    <x v="18"/>
    <s v="14/10/2025 09:32:13"/>
    <n v="29000"/>
    <n v="7250"/>
    <n v="0"/>
    <n v="0"/>
    <n v="5340"/>
    <n v="0"/>
    <n v="16410"/>
  </r>
  <r>
    <n v="773"/>
    <s v="14105-328405016"/>
    <n v="10321523"/>
    <x v="8"/>
    <s v="14/10/2025 09:26:28"/>
    <n v="51000"/>
    <n v="11000"/>
    <n v="0"/>
    <n v="0"/>
    <n v="9820"/>
    <n v="0"/>
    <n v="30180"/>
  </r>
  <r>
    <n v="774"/>
    <s v="14105-328496355"/>
    <n v="10219545"/>
    <x v="1"/>
    <s v="14/10/2025 09:29:06"/>
    <n v="94000"/>
    <n v="39200"/>
    <n v="0"/>
    <n v="0"/>
    <n v="13453"/>
    <n v="0"/>
    <n v="41347"/>
  </r>
  <r>
    <n v="775"/>
    <s v="14105-328525995"/>
    <n v="10230171"/>
    <x v="19"/>
    <s v="14/10/2025 09:32:10"/>
    <n v="83000"/>
    <n v="15000"/>
    <n v="0"/>
    <n v="0"/>
    <n v="16694"/>
    <n v="0"/>
    <n v="51306"/>
  </r>
  <r>
    <n v="776"/>
    <s v="14105-328529298"/>
    <n v="10287840"/>
    <x v="44"/>
    <s v="14/10/2025 09:22:35"/>
    <n v="29000"/>
    <n v="7250"/>
    <n v="0"/>
    <n v="0"/>
    <n v="5340"/>
    <n v="0"/>
    <n v="16410"/>
  </r>
  <r>
    <n v="777"/>
    <s v="14105-328685275"/>
    <n v="10219545"/>
    <x v="1"/>
    <s v="14/10/2025 09:17:03"/>
    <n v="112000"/>
    <n v="20000"/>
    <n v="0"/>
    <n v="0"/>
    <n v="22586"/>
    <n v="0"/>
    <n v="69414"/>
  </r>
  <r>
    <n v="778"/>
    <s v="14105-328784274"/>
    <n v="10298769"/>
    <x v="20"/>
    <s v="14/10/2025 10:00:26"/>
    <n v="69000"/>
    <n v="11000"/>
    <n v="0"/>
    <n v="0"/>
    <n v="14239"/>
    <n v="0"/>
    <n v="43761"/>
  </r>
  <r>
    <n v="779"/>
    <s v="14105-328825039"/>
    <n v="10235663"/>
    <x v="10"/>
    <s v="14/10/2025 09:24:30"/>
    <n v="94000"/>
    <n v="39200"/>
    <n v="0"/>
    <n v="0"/>
    <n v="13453"/>
    <n v="0"/>
    <n v="41347"/>
  </r>
  <r>
    <n v="780"/>
    <s v="14105-328856548"/>
    <n v="10235658"/>
    <x v="29"/>
    <s v="14/10/2025 09:49:06"/>
    <n v="29000"/>
    <n v="7000"/>
    <n v="0"/>
    <n v="0"/>
    <n v="5401"/>
    <n v="0"/>
    <n v="16599"/>
  </r>
  <r>
    <n v="781"/>
    <s v="14105-328883768"/>
    <n v="10225895"/>
    <x v="13"/>
    <s v="14/10/2025 09:22:22"/>
    <n v="29000"/>
    <n v="0"/>
    <n v="0"/>
    <n v="0"/>
    <n v="7120"/>
    <n v="0"/>
    <n v="21881"/>
  </r>
  <r>
    <n v="782"/>
    <s v="14105-328948092"/>
    <n v="10235658"/>
    <x v="29"/>
    <s v="14/10/2025 09:30:05"/>
    <n v="29000"/>
    <n v="0"/>
    <n v="0"/>
    <n v="0"/>
    <n v="7120"/>
    <n v="0"/>
    <n v="21881"/>
  </r>
  <r>
    <n v="783"/>
    <s v="14105-328985817"/>
    <n v="10230171"/>
    <x v="19"/>
    <s v="14/10/2025 09:31:10"/>
    <n v="22000"/>
    <n v="7000"/>
    <n v="0"/>
    <n v="0"/>
    <n v="3683"/>
    <n v="0"/>
    <n v="11318"/>
  </r>
  <r>
    <n v="784"/>
    <s v="14105-329215510"/>
    <n v="10284115"/>
    <x v="26"/>
    <s v="14/10/2025 09:28:10"/>
    <n v="66000"/>
    <n v="11000"/>
    <n v="0"/>
    <n v="0"/>
    <n v="13503"/>
    <n v="0"/>
    <n v="41498"/>
  </r>
  <r>
    <n v="785"/>
    <s v="14105-329317090"/>
    <n v="10292422"/>
    <x v="7"/>
    <s v="14/10/2025 09:25:20"/>
    <n v="37000"/>
    <n v="9250"/>
    <n v="0"/>
    <n v="0"/>
    <n v="6813"/>
    <n v="0"/>
    <n v="20937"/>
  </r>
  <r>
    <n v="786"/>
    <s v="14105-329326966"/>
    <n v="10232123"/>
    <x v="14"/>
    <s v="14/10/2025 09:31:38"/>
    <n v="22000"/>
    <n v="7000"/>
    <n v="0"/>
    <n v="0"/>
    <n v="3683"/>
    <n v="0"/>
    <n v="11318"/>
  </r>
  <r>
    <n v="787"/>
    <s v="14105-329412347"/>
    <n v="10298769"/>
    <x v="20"/>
    <s v="14/10/2025 09:58:21"/>
    <n v="29000"/>
    <n v="7000"/>
    <n v="0"/>
    <n v="0"/>
    <n v="5401"/>
    <n v="0"/>
    <n v="16599"/>
  </r>
  <r>
    <n v="788"/>
    <s v="14105-329538195"/>
    <n v="10324687"/>
    <x v="17"/>
    <s v="14/10/2025 09:29:44"/>
    <n v="116000"/>
    <n v="20000"/>
    <n v="0"/>
    <n v="0"/>
    <n v="23568"/>
    <n v="0"/>
    <n v="72432"/>
  </r>
  <r>
    <n v="789"/>
    <s v="14105-329651497"/>
    <n v="10298824"/>
    <x v="5"/>
    <s v="14/10/2025 09:40:19"/>
    <n v="36000"/>
    <n v="7000"/>
    <n v="0"/>
    <n v="0"/>
    <n v="7120"/>
    <n v="0"/>
    <n v="21881"/>
  </r>
  <r>
    <n v="790"/>
    <s v="14105-329685948"/>
    <n v="10219545"/>
    <x v="1"/>
    <s v="14/10/2025 09:26:21"/>
    <n v="58000"/>
    <n v="11000"/>
    <n v="0"/>
    <n v="0"/>
    <n v="11539"/>
    <n v="0"/>
    <n v="35462"/>
  </r>
  <r>
    <n v="791"/>
    <s v="14105-329813482"/>
    <n v="10321439"/>
    <x v="24"/>
    <s v="14/10/2025 09:24:31"/>
    <n v="29000"/>
    <n v="7250"/>
    <n v="0"/>
    <n v="0"/>
    <n v="5340"/>
    <n v="0"/>
    <n v="16410"/>
  </r>
  <r>
    <n v="792"/>
    <s v="14105-329810263"/>
    <n v="10235658"/>
    <x v="29"/>
    <s v="14/10/2025 09:45:30"/>
    <n v="29000"/>
    <n v="7000"/>
    <n v="0"/>
    <n v="0"/>
    <n v="5401"/>
    <n v="0"/>
    <n v="16599"/>
  </r>
  <r>
    <n v="793"/>
    <s v="14105-329949286"/>
    <n v="10235659"/>
    <x v="9"/>
    <s v="14/10/2025 09:43:31"/>
    <n v="58000"/>
    <n v="11000"/>
    <n v="0"/>
    <n v="0"/>
    <n v="11539"/>
    <n v="0"/>
    <n v="35462"/>
  </r>
  <r>
    <n v="794"/>
    <s v="14105-329973655"/>
    <n v="10225898"/>
    <x v="15"/>
    <s v="14/10/2025 09:39:23"/>
    <n v="65000"/>
    <n v="11000"/>
    <n v="0"/>
    <n v="0"/>
    <n v="13257"/>
    <n v="0"/>
    <n v="40743"/>
  </r>
  <r>
    <n v="795"/>
    <s v="14105-330099442"/>
    <n v="10230817"/>
    <x v="28"/>
    <s v="14/10/2025 09:26:28"/>
    <n v="51000"/>
    <n v="11000"/>
    <n v="0"/>
    <n v="0"/>
    <n v="9820"/>
    <n v="0"/>
    <n v="30180"/>
  </r>
  <r>
    <n v="796"/>
    <s v="14105-330441681"/>
    <n v="10230793"/>
    <x v="25"/>
    <s v="14/10/2025 09:34:39"/>
    <n v="152000"/>
    <n v="42000"/>
    <n v="0"/>
    <n v="0"/>
    <n v="27005"/>
    <n v="0"/>
    <n v="82995"/>
  </r>
  <r>
    <n v="797"/>
    <s v="14105-330477937"/>
    <n v="10354882"/>
    <x v="12"/>
    <s v="14/10/2025 09:23:30"/>
    <n v="22000"/>
    <n v="0"/>
    <n v="0"/>
    <n v="0"/>
    <n v="5401"/>
    <n v="0"/>
    <n v="16599"/>
  </r>
  <r>
    <n v="798"/>
    <s v="14105-330599997"/>
    <n v="10230171"/>
    <x v="19"/>
    <s v="14/10/2025 09:30:39"/>
    <n v="54000"/>
    <n v="11000"/>
    <n v="0"/>
    <n v="0"/>
    <n v="10557"/>
    <n v="0"/>
    <n v="32444"/>
  </r>
  <r>
    <n v="799"/>
    <s v="14105-330610628"/>
    <n v="10292422"/>
    <x v="7"/>
    <s v="14/10/2025 09:22:59"/>
    <n v="94000"/>
    <n v="39200"/>
    <n v="0"/>
    <n v="0"/>
    <n v="13453"/>
    <n v="0"/>
    <n v="41347"/>
  </r>
  <r>
    <n v="800"/>
    <s v="14105-330723461"/>
    <n v="10230814"/>
    <x v="31"/>
    <s v="14/10/2025 09:24:10"/>
    <n v="29000"/>
    <n v="7000"/>
    <n v="0"/>
    <n v="0"/>
    <n v="5401"/>
    <n v="0"/>
    <n v="16599"/>
  </r>
  <r>
    <n v="801"/>
    <s v="14105-330888093"/>
    <n v="10235658"/>
    <x v="29"/>
    <s v="14/10/2025 09:41:42"/>
    <n v="79000"/>
    <n v="15000"/>
    <n v="0"/>
    <n v="0"/>
    <n v="15712"/>
    <n v="0"/>
    <n v="48288"/>
  </r>
  <r>
    <n v="802"/>
    <s v="14105-330889828"/>
    <n v="10230793"/>
    <x v="25"/>
    <s v="14/10/2025 09:41:41"/>
    <n v="58000"/>
    <n v="11000"/>
    <n v="0"/>
    <n v="0"/>
    <n v="11539"/>
    <n v="0"/>
    <n v="35462"/>
  </r>
  <r>
    <n v="803"/>
    <s v="14105-330915057"/>
    <n v="10321524"/>
    <x v="3"/>
    <s v="14/10/2025 10:31:13"/>
    <n v="58000"/>
    <n v="11000"/>
    <n v="0"/>
    <n v="0"/>
    <n v="11539"/>
    <n v="0"/>
    <n v="35462"/>
  </r>
  <r>
    <n v="804"/>
    <s v="14105-331099476"/>
    <n v="10235658"/>
    <x v="29"/>
    <s v="14/10/2025 09:42:31"/>
    <n v="58000"/>
    <n v="0"/>
    <n v="0"/>
    <n v="0"/>
    <n v="14239"/>
    <n v="0"/>
    <n v="43761"/>
  </r>
  <r>
    <n v="805"/>
    <s v="14105-331109348"/>
    <n v="10225902"/>
    <x v="2"/>
    <s v="14/10/2025 09:38:51"/>
    <n v="58000"/>
    <n v="11000"/>
    <n v="0"/>
    <n v="0"/>
    <n v="11539"/>
    <n v="0"/>
    <n v="35462"/>
  </r>
  <r>
    <n v="806"/>
    <s v="14105-331145406"/>
    <n v="10321524"/>
    <x v="3"/>
    <s v="14/10/2025 09:56:50"/>
    <n v="58000"/>
    <n v="11000"/>
    <n v="0"/>
    <n v="0"/>
    <n v="11539"/>
    <n v="0"/>
    <n v="35462"/>
  </r>
  <r>
    <n v="807"/>
    <s v="14105-331174858"/>
    <n v="10321523"/>
    <x v="8"/>
    <s v="14/10/2025 10:11:43"/>
    <n v="51000"/>
    <n v="11000"/>
    <n v="0"/>
    <n v="0"/>
    <n v="9820"/>
    <n v="0"/>
    <n v="30180"/>
  </r>
  <r>
    <n v="808"/>
    <s v="14105-331254665"/>
    <n v="10354882"/>
    <x v="12"/>
    <s v="14/10/2025 09:25:37"/>
    <n v="73000"/>
    <n v="0"/>
    <n v="0"/>
    <n v="0"/>
    <n v="17922"/>
    <n v="0"/>
    <n v="55079"/>
  </r>
  <r>
    <n v="809"/>
    <s v="14105-331324435"/>
    <n v="10225902"/>
    <x v="2"/>
    <s v="14/10/2025 09:36:26"/>
    <n v="29000"/>
    <n v="7000"/>
    <n v="0"/>
    <n v="0"/>
    <n v="5401"/>
    <n v="0"/>
    <n v="16599"/>
  </r>
  <r>
    <n v="810"/>
    <s v="14105-331401726"/>
    <n v="10230171"/>
    <x v="19"/>
    <s v="14/10/2025 09:26:12"/>
    <n v="51000"/>
    <n v="11000"/>
    <n v="0"/>
    <n v="0"/>
    <n v="9820"/>
    <n v="0"/>
    <n v="30180"/>
  </r>
  <r>
    <n v="811"/>
    <s v="14105-331496884"/>
    <n v="10225898"/>
    <x v="15"/>
    <s v="14/10/2025 09:58:14"/>
    <n v="87000"/>
    <n v="15000"/>
    <n v="0"/>
    <n v="0"/>
    <n v="17676"/>
    <n v="0"/>
    <n v="54324"/>
  </r>
  <r>
    <n v="812"/>
    <s v="14105-331573339"/>
    <n v="10230814"/>
    <x v="31"/>
    <s v="14/10/2025 09:20:58"/>
    <n v="44000"/>
    <n v="0"/>
    <n v="0"/>
    <n v="0"/>
    <n v="10802"/>
    <n v="0"/>
    <n v="33198"/>
  </r>
  <r>
    <n v="813"/>
    <s v="14105-331629775"/>
    <n v="10235658"/>
    <x v="29"/>
    <s v="14/10/2025 09:52:08"/>
    <n v="22000"/>
    <n v="7000"/>
    <n v="0"/>
    <n v="0"/>
    <n v="3683"/>
    <n v="0"/>
    <n v="11318"/>
  </r>
  <r>
    <n v="814"/>
    <s v="14105-331648925"/>
    <n v="10298769"/>
    <x v="20"/>
    <s v="14/10/2025 09:57:30"/>
    <n v="75000"/>
    <n v="15000"/>
    <n v="0"/>
    <n v="0"/>
    <n v="14730"/>
    <n v="0"/>
    <n v="45270"/>
  </r>
  <r>
    <n v="815"/>
    <s v="14105-331676836"/>
    <n v="10292422"/>
    <x v="7"/>
    <s v="14/10/2025 09:28:21"/>
    <n v="37000"/>
    <n v="9250"/>
    <n v="0"/>
    <n v="0"/>
    <n v="6813"/>
    <n v="0"/>
    <n v="20937"/>
  </r>
  <r>
    <n v="816"/>
    <s v="14105-331713170"/>
    <n v="10284115"/>
    <x v="26"/>
    <s v="14/10/2025 09:22:41"/>
    <n v="87000"/>
    <n v="15000"/>
    <n v="0"/>
    <n v="0"/>
    <n v="17676"/>
    <n v="0"/>
    <n v="54324"/>
  </r>
  <r>
    <n v="817"/>
    <s v="14105-331811479"/>
    <n v="10321524"/>
    <x v="3"/>
    <s v="14/10/2025 09:33:53"/>
    <n v="44000"/>
    <n v="0"/>
    <n v="0"/>
    <n v="0"/>
    <n v="10802"/>
    <n v="0"/>
    <n v="33198"/>
  </r>
  <r>
    <n v="818"/>
    <s v="14105-331957400"/>
    <n v="10298769"/>
    <x v="20"/>
    <s v="14/10/2025 09:45:17"/>
    <n v="22000"/>
    <n v="0"/>
    <n v="0"/>
    <n v="0"/>
    <n v="5401"/>
    <n v="0"/>
    <n v="16599"/>
  </r>
  <r>
    <n v="819"/>
    <s v="14105-332043267"/>
    <n v="10298769"/>
    <x v="20"/>
    <s v="14/10/2025 09:54:44"/>
    <n v="54000"/>
    <n v="11000"/>
    <n v="0"/>
    <n v="0"/>
    <n v="10557"/>
    <n v="0"/>
    <n v="32444"/>
  </r>
  <r>
    <n v="820"/>
    <s v="14105-332226442"/>
    <n v="10235658"/>
    <x v="29"/>
    <s v="14/10/2025 09:58:23"/>
    <n v="253000"/>
    <n v="82200"/>
    <n v="0"/>
    <n v="0"/>
    <n v="41931"/>
    <n v="0"/>
    <n v="128869"/>
  </r>
  <r>
    <n v="821"/>
    <s v="14105-332288121"/>
    <n v="10235663"/>
    <x v="10"/>
    <s v="14/10/2025 09:27:31"/>
    <n v="29000"/>
    <n v="0"/>
    <n v="0"/>
    <n v="0"/>
    <n v="7120"/>
    <n v="0"/>
    <n v="21881"/>
  </r>
  <r>
    <n v="822"/>
    <s v="14105-332383321"/>
    <n v="10235658"/>
    <x v="29"/>
    <s v="14/10/2025 10:10:26"/>
    <n v="29000"/>
    <n v="7000"/>
    <n v="0"/>
    <n v="0"/>
    <n v="5401"/>
    <n v="0"/>
    <n v="16599"/>
  </r>
  <r>
    <n v="823"/>
    <s v="14105-332405616"/>
    <n v="10235658"/>
    <x v="29"/>
    <s v="14/10/2025 09:34:32"/>
    <n v="51000"/>
    <n v="11000"/>
    <n v="0"/>
    <n v="0"/>
    <n v="9820"/>
    <n v="0"/>
    <n v="30180"/>
  </r>
  <r>
    <n v="824"/>
    <s v="14105-332496260"/>
    <n v="10230814"/>
    <x v="31"/>
    <s v="14/10/2025 09:40:38"/>
    <n v="47000"/>
    <n v="0"/>
    <n v="0"/>
    <n v="0"/>
    <n v="11539"/>
    <n v="0"/>
    <n v="35462"/>
  </r>
  <r>
    <n v="825"/>
    <s v="14105-332502442"/>
    <n v="10321524"/>
    <x v="3"/>
    <s v="14/10/2025 09:53:29"/>
    <n v="255000"/>
    <n v="54000"/>
    <n v="0"/>
    <n v="0"/>
    <n v="49346"/>
    <n v="0"/>
    <n v="151655"/>
  </r>
  <r>
    <n v="826"/>
    <s v="14105-332684974"/>
    <n v="10232123"/>
    <x v="14"/>
    <s v="14/10/2025 09:33:56"/>
    <n v="94000"/>
    <n v="39200"/>
    <n v="0"/>
    <n v="0"/>
    <n v="13453"/>
    <n v="0"/>
    <n v="41347"/>
  </r>
  <r>
    <n v="827"/>
    <s v="14105-332850017"/>
    <n v="10216423"/>
    <x v="0"/>
    <s v="14/10/2025 09:36:00"/>
    <n v="58000"/>
    <n v="11000"/>
    <n v="0"/>
    <n v="0"/>
    <n v="11539"/>
    <n v="0"/>
    <n v="35462"/>
  </r>
  <r>
    <n v="828"/>
    <s v="14105-332980762"/>
    <n v="10321523"/>
    <x v="8"/>
    <s v="14/10/2025 09:48:08"/>
    <n v="54000"/>
    <n v="11000"/>
    <n v="0"/>
    <n v="0"/>
    <n v="10557"/>
    <n v="0"/>
    <n v="32444"/>
  </r>
  <r>
    <n v="829"/>
    <s v="14105-333081531"/>
    <n v="10321524"/>
    <x v="3"/>
    <s v="14/10/2025 10:18:28"/>
    <n v="51000"/>
    <n v="11000"/>
    <n v="0"/>
    <n v="0"/>
    <n v="9820"/>
    <n v="0"/>
    <n v="30180"/>
  </r>
  <r>
    <n v="830"/>
    <s v="14105-333112832"/>
    <n v="10219545"/>
    <x v="1"/>
    <s v="14/10/2025 09:32:07"/>
    <n v="88000"/>
    <n v="15000"/>
    <n v="0"/>
    <n v="0"/>
    <n v="17922"/>
    <n v="0"/>
    <n v="55079"/>
  </r>
  <r>
    <n v="831"/>
    <s v="14105-333117940"/>
    <n v="10299524"/>
    <x v="18"/>
    <s v="14/10/2025 09:23:10"/>
    <n v="47000"/>
    <n v="10000"/>
    <n v="0"/>
    <n v="0"/>
    <n v="9084"/>
    <n v="0"/>
    <n v="27917"/>
  </r>
  <r>
    <n v="832"/>
    <s v="14105-333137577"/>
    <n v="10298769"/>
    <x v="20"/>
    <s v="14/10/2025 09:46:25"/>
    <n v="51000"/>
    <n v="11000"/>
    <n v="0"/>
    <n v="0"/>
    <n v="9820"/>
    <n v="0"/>
    <n v="30180"/>
  </r>
  <r>
    <n v="833"/>
    <s v="14105-333158184"/>
    <n v="10230793"/>
    <x v="25"/>
    <s v="14/10/2025 09:41:59"/>
    <n v="36000"/>
    <n v="0"/>
    <n v="0"/>
    <n v="0"/>
    <n v="8838"/>
    <n v="0"/>
    <n v="27162"/>
  </r>
  <r>
    <n v="834"/>
    <s v="14105-333160954"/>
    <n v="10232123"/>
    <x v="14"/>
    <s v="14/10/2025 09:39:55"/>
    <n v="73000"/>
    <n v="15000"/>
    <n v="0"/>
    <n v="0"/>
    <n v="14239"/>
    <n v="0"/>
    <n v="43761"/>
  </r>
  <r>
    <n v="835"/>
    <s v="14105-333352342"/>
    <n v="10219545"/>
    <x v="1"/>
    <s v="14/10/2025 09:26:57"/>
    <n v="95000"/>
    <n v="15000"/>
    <n v="0"/>
    <n v="0"/>
    <n v="19640"/>
    <n v="0"/>
    <n v="60360"/>
  </r>
  <r>
    <n v="836"/>
    <s v="14105-333487294"/>
    <n v="10232123"/>
    <x v="14"/>
    <s v="14/10/2025 09:43:49"/>
    <n v="29000"/>
    <n v="0"/>
    <n v="0"/>
    <n v="0"/>
    <n v="7120"/>
    <n v="0"/>
    <n v="21881"/>
  </r>
  <r>
    <n v="837"/>
    <s v="14105-333526964"/>
    <n v="10321523"/>
    <x v="8"/>
    <s v="14/10/2025 09:52:35"/>
    <n v="81000"/>
    <n v="15000"/>
    <n v="0"/>
    <n v="0"/>
    <n v="16203"/>
    <n v="0"/>
    <n v="49797"/>
  </r>
  <r>
    <n v="838"/>
    <s v="14105-333631483"/>
    <n v="10321523"/>
    <x v="8"/>
    <s v="14/10/2025 09:48:46"/>
    <n v="100000"/>
    <n v="20000"/>
    <n v="0"/>
    <n v="0"/>
    <n v="19640"/>
    <n v="0"/>
    <n v="60360"/>
  </r>
  <r>
    <n v="839"/>
    <s v="14105-333827041"/>
    <n v="10230171"/>
    <x v="19"/>
    <s v="14/10/2025 09:34:24"/>
    <n v="66000"/>
    <n v="11000"/>
    <n v="0"/>
    <n v="0"/>
    <n v="13503"/>
    <n v="0"/>
    <n v="41498"/>
  </r>
  <r>
    <n v="840"/>
    <s v="14105-333967925"/>
    <n v="10298824"/>
    <x v="5"/>
    <s v="14/10/2025 09:34:02"/>
    <n v="94000"/>
    <n v="39200"/>
    <n v="0"/>
    <n v="0"/>
    <n v="13453"/>
    <n v="0"/>
    <n v="41347"/>
  </r>
  <r>
    <n v="841"/>
    <s v="14105-334056910"/>
    <n v="10225888"/>
    <x v="27"/>
    <s v="14/10/2025 09:30:42"/>
    <n v="80000"/>
    <n v="15000"/>
    <n v="0"/>
    <n v="0"/>
    <n v="15958"/>
    <n v="0"/>
    <n v="49043"/>
  </r>
  <r>
    <n v="842"/>
    <s v="14105-334094088"/>
    <n v="10225898"/>
    <x v="15"/>
    <s v="14/10/2025 09:52:34"/>
    <n v="58000"/>
    <n v="11000"/>
    <n v="0"/>
    <n v="0"/>
    <n v="11539"/>
    <n v="0"/>
    <n v="35462"/>
  </r>
  <r>
    <n v="843"/>
    <s v="14105-334453724"/>
    <n v="10330437"/>
    <x v="36"/>
    <s v="14/10/2025 09:39:15"/>
    <n v="225000"/>
    <n v="48000"/>
    <n v="0"/>
    <n v="0"/>
    <n v="43454"/>
    <n v="0"/>
    <n v="133547"/>
  </r>
  <r>
    <n v="844"/>
    <s v="14105-334524727"/>
    <n v="10225898"/>
    <x v="15"/>
    <s v="14/10/2025 09:53:05"/>
    <n v="123000"/>
    <n v="20000"/>
    <n v="0"/>
    <n v="0"/>
    <n v="25287"/>
    <n v="0"/>
    <n v="77714"/>
  </r>
  <r>
    <n v="845"/>
    <s v="14105-334548119"/>
    <n v="10284115"/>
    <x v="26"/>
    <s v="14/10/2025 09:31:31"/>
    <n v="94000"/>
    <n v="39200"/>
    <n v="0"/>
    <n v="0"/>
    <n v="13453"/>
    <n v="0"/>
    <n v="41347"/>
  </r>
  <r>
    <n v="846"/>
    <s v="14105-334634890"/>
    <n v="10216423"/>
    <x v="0"/>
    <s v="14/10/2025 09:41:25"/>
    <n v="72000"/>
    <n v="15000"/>
    <n v="0"/>
    <n v="0"/>
    <n v="13994"/>
    <n v="0"/>
    <n v="43007"/>
  </r>
  <r>
    <n v="847"/>
    <s v="14105-334635382"/>
    <n v="10321523"/>
    <x v="8"/>
    <s v="14/10/2025 10:23:46"/>
    <n v="124000"/>
    <n v="20000"/>
    <n v="0"/>
    <n v="0"/>
    <n v="25532"/>
    <n v="0"/>
    <n v="78468"/>
  </r>
  <r>
    <n v="848"/>
    <s v="14105-335228350"/>
    <n v="10296675"/>
    <x v="34"/>
    <s v="14/10/2025 09:52:10"/>
    <n v="65000"/>
    <n v="11000"/>
    <n v="0"/>
    <n v="0"/>
    <n v="13257"/>
    <n v="0"/>
    <n v="40743"/>
  </r>
  <r>
    <n v="849"/>
    <s v="14105-335229728"/>
    <n v="10307386"/>
    <x v="40"/>
    <s v="14/10/2025 09:36:06"/>
    <n v="58000"/>
    <n v="11000"/>
    <n v="0"/>
    <n v="0"/>
    <n v="11539"/>
    <n v="0"/>
    <n v="35462"/>
  </r>
  <r>
    <n v="850"/>
    <s v="14105-335242722"/>
    <n v="10321523"/>
    <x v="8"/>
    <s v="14/10/2025 09:46:52"/>
    <n v="54000"/>
    <n v="11000"/>
    <n v="0"/>
    <n v="0"/>
    <n v="10557"/>
    <n v="0"/>
    <n v="32444"/>
  </r>
  <r>
    <n v="851"/>
    <s v="14105-335246978"/>
    <n v="10321524"/>
    <x v="3"/>
    <s v="14/10/2025 10:15:52"/>
    <n v="94000"/>
    <n v="15000"/>
    <n v="0"/>
    <n v="0"/>
    <n v="19395"/>
    <n v="0"/>
    <n v="59606"/>
  </r>
  <r>
    <n v="852"/>
    <s v="14105-335559281"/>
    <n v="10235658"/>
    <x v="29"/>
    <s v="14/10/2025 09:42:13"/>
    <n v="29000"/>
    <n v="0"/>
    <n v="0"/>
    <n v="0"/>
    <n v="7120"/>
    <n v="0"/>
    <n v="21881"/>
  </r>
  <r>
    <n v="853"/>
    <s v="14105-335631054"/>
    <n v="10299524"/>
    <x v="18"/>
    <s v="14/10/2025 09:37:07"/>
    <n v="94000"/>
    <n v="39200"/>
    <n v="0"/>
    <n v="0"/>
    <n v="13453"/>
    <n v="0"/>
    <n v="41347"/>
  </r>
  <r>
    <n v="854"/>
    <s v="14105-335764070"/>
    <n v="10321524"/>
    <x v="3"/>
    <s v="14/10/2025 10:30:18"/>
    <n v="152000"/>
    <n v="42000"/>
    <n v="0"/>
    <n v="0"/>
    <n v="27005"/>
    <n v="0"/>
    <n v="82995"/>
  </r>
  <r>
    <n v="855"/>
    <s v="14105-335806313"/>
    <n v="10287867"/>
    <x v="11"/>
    <s v="14/10/2025 09:41:02"/>
    <n v="130000"/>
    <n v="54000"/>
    <n v="0"/>
    <n v="0"/>
    <n v="18658"/>
    <n v="0"/>
    <n v="57342"/>
  </r>
  <r>
    <n v="856"/>
    <s v="14105-335809821"/>
    <n v="10235663"/>
    <x v="10"/>
    <s v="14/10/2025 09:32:12"/>
    <n v="51000"/>
    <n v="11000"/>
    <n v="0"/>
    <n v="0"/>
    <n v="9820"/>
    <n v="0"/>
    <n v="30180"/>
  </r>
  <r>
    <n v="857"/>
    <s v="14105-335859709"/>
    <n v="10225902"/>
    <x v="2"/>
    <s v="14/10/2025 10:05:59"/>
    <n v="58000"/>
    <n v="14000"/>
    <n v="0"/>
    <n v="0"/>
    <n v="10802"/>
    <n v="0"/>
    <n v="33198"/>
  </r>
  <r>
    <n v="858"/>
    <s v="14105-335931705"/>
    <n v="10225898"/>
    <x v="15"/>
    <s v="14/10/2025 09:58:12"/>
    <n v="58000"/>
    <n v="11000"/>
    <n v="0"/>
    <n v="0"/>
    <n v="11539"/>
    <n v="0"/>
    <n v="35462"/>
  </r>
  <r>
    <n v="859"/>
    <s v="14105-335950801"/>
    <n v="10296675"/>
    <x v="34"/>
    <s v="14/10/2025 09:47:47"/>
    <n v="44000"/>
    <n v="0"/>
    <n v="0"/>
    <n v="0"/>
    <n v="10802"/>
    <n v="0"/>
    <n v="33198"/>
  </r>
  <r>
    <n v="860"/>
    <s v="14105-335981798"/>
    <n v="10230814"/>
    <x v="31"/>
    <s v="14/10/2025 09:34:52"/>
    <n v="22000"/>
    <n v="7000"/>
    <n v="0"/>
    <n v="0"/>
    <n v="3683"/>
    <n v="0"/>
    <n v="11318"/>
  </r>
  <r>
    <n v="861"/>
    <s v="14105-336012905"/>
    <n v="10326235"/>
    <x v="41"/>
    <s v="14/10/2025 09:29:06"/>
    <n v="51000"/>
    <n v="11000"/>
    <n v="0"/>
    <n v="0"/>
    <n v="9820"/>
    <n v="0"/>
    <n v="30180"/>
  </r>
  <r>
    <n v="862"/>
    <s v="14105-336113059"/>
    <n v="10219545"/>
    <x v="1"/>
    <s v="14/10/2025 09:45:08"/>
    <n v="51000"/>
    <n v="11000"/>
    <n v="0"/>
    <n v="0"/>
    <n v="9820"/>
    <n v="0"/>
    <n v="30180"/>
  </r>
  <r>
    <n v="863"/>
    <s v="14105-336165318"/>
    <n v="10225902"/>
    <x v="2"/>
    <s v="14/10/2025 09:47:48"/>
    <n v="29000"/>
    <n v="7000"/>
    <n v="0"/>
    <n v="0"/>
    <n v="5401"/>
    <n v="0"/>
    <n v="16599"/>
  </r>
  <r>
    <n v="864"/>
    <s v="14105-336176015"/>
    <n v="10296675"/>
    <x v="34"/>
    <s v="14/10/2025 09:44:13"/>
    <n v="167000"/>
    <n v="48000"/>
    <n v="0"/>
    <n v="0"/>
    <n v="29215"/>
    <n v="0"/>
    <n v="89786"/>
  </r>
  <r>
    <n v="865"/>
    <s v="14105-336491903"/>
    <n v="10225885"/>
    <x v="4"/>
    <s v="14/10/2025 09:48:59"/>
    <n v="58000"/>
    <n v="11000"/>
    <n v="0"/>
    <n v="0"/>
    <n v="11539"/>
    <n v="0"/>
    <n v="35462"/>
  </r>
  <r>
    <n v="866"/>
    <s v="14105-336497875"/>
    <n v="10225902"/>
    <x v="2"/>
    <s v="14/10/2025 09:32:19"/>
    <n v="58000"/>
    <n v="11000"/>
    <n v="0"/>
    <n v="0"/>
    <n v="11539"/>
    <n v="0"/>
    <n v="35462"/>
  </r>
  <r>
    <n v="867"/>
    <s v="14105-336515751"/>
    <n v="10233716"/>
    <x v="22"/>
    <s v="14/10/2025 09:33:31"/>
    <n v="112000"/>
    <n v="20000"/>
    <n v="0"/>
    <n v="0"/>
    <n v="22586"/>
    <n v="0"/>
    <n v="69414"/>
  </r>
  <r>
    <n v="868"/>
    <s v="14105-337110639"/>
    <n v="10321524"/>
    <x v="3"/>
    <s v="14/10/2025 09:48:23"/>
    <n v="58000"/>
    <n v="11000"/>
    <n v="0"/>
    <n v="0"/>
    <n v="11539"/>
    <n v="0"/>
    <n v="35462"/>
  </r>
  <r>
    <n v="869"/>
    <s v="14105-337174392"/>
    <n v="10324687"/>
    <x v="17"/>
    <s v="14/10/2025 09:43:01"/>
    <n v="116000"/>
    <n v="20000"/>
    <n v="0"/>
    <n v="0"/>
    <n v="23568"/>
    <n v="0"/>
    <n v="72432"/>
  </r>
  <r>
    <n v="870"/>
    <s v="14105-337325437"/>
    <n v="10232123"/>
    <x v="14"/>
    <s v="14/10/2025 09:55:01"/>
    <n v="58000"/>
    <n v="0"/>
    <n v="0"/>
    <n v="0"/>
    <n v="14239"/>
    <n v="0"/>
    <n v="43761"/>
  </r>
  <r>
    <n v="871"/>
    <s v="14105-337367834"/>
    <n v="10225898"/>
    <x v="15"/>
    <s v="14/10/2025 09:49:09"/>
    <n v="87000"/>
    <n v="15000"/>
    <n v="0"/>
    <n v="0"/>
    <n v="17676"/>
    <n v="0"/>
    <n v="54324"/>
  </r>
  <r>
    <n v="872"/>
    <s v="14105-337382874"/>
    <n v="10225895"/>
    <x v="13"/>
    <s v="14/10/2025 09:44:49"/>
    <n v="116000"/>
    <n v="20000"/>
    <n v="0"/>
    <n v="0"/>
    <n v="23568"/>
    <n v="0"/>
    <n v="72432"/>
  </r>
  <r>
    <n v="873"/>
    <s v="14105-337427878"/>
    <n v="10296675"/>
    <x v="34"/>
    <s v="14/10/2025 09:55:49"/>
    <n v="22000"/>
    <n v="0"/>
    <n v="0"/>
    <n v="0"/>
    <n v="5401"/>
    <n v="0"/>
    <n v="16599"/>
  </r>
  <r>
    <n v="874"/>
    <s v="14105-337448341"/>
    <n v="10230814"/>
    <x v="31"/>
    <s v="14/10/2025 09:34:35"/>
    <n v="66000"/>
    <n v="11000"/>
    <n v="0"/>
    <n v="0"/>
    <n v="13503"/>
    <n v="0"/>
    <n v="41498"/>
  </r>
  <r>
    <n v="875"/>
    <s v="14105-337460363"/>
    <n v="10321524"/>
    <x v="3"/>
    <s v="14/10/2025 09:53:56"/>
    <n v="58000"/>
    <n v="11000"/>
    <n v="0"/>
    <n v="0"/>
    <n v="11539"/>
    <n v="0"/>
    <n v="35462"/>
  </r>
  <r>
    <n v="876"/>
    <s v="14105-337516347"/>
    <n v="10225898"/>
    <x v="15"/>
    <s v="14/10/2025 10:21:55"/>
    <n v="75000"/>
    <n v="15000"/>
    <n v="0"/>
    <n v="0"/>
    <n v="14730"/>
    <n v="0"/>
    <n v="45270"/>
  </r>
  <r>
    <n v="877"/>
    <s v="14105-337518481"/>
    <n v="10225888"/>
    <x v="27"/>
    <s v="14/10/2025 09:34:10"/>
    <n v="51000"/>
    <n v="11000"/>
    <n v="0"/>
    <n v="0"/>
    <n v="9820"/>
    <n v="0"/>
    <n v="30180"/>
  </r>
  <r>
    <n v="878"/>
    <s v="14105-337631029"/>
    <n v="10321523"/>
    <x v="8"/>
    <s v="14/10/2025 10:01:13"/>
    <n v="116000"/>
    <n v="20000"/>
    <n v="0"/>
    <n v="0"/>
    <n v="23568"/>
    <n v="0"/>
    <n v="72432"/>
  </r>
  <r>
    <n v="879"/>
    <s v="14105-337809281"/>
    <n v="10225898"/>
    <x v="15"/>
    <s v="14/10/2025 09:59:45"/>
    <n v="102000"/>
    <n v="20000"/>
    <n v="0"/>
    <n v="0"/>
    <n v="20131"/>
    <n v="0"/>
    <n v="61869"/>
  </r>
  <r>
    <n v="880"/>
    <s v="14105-338118742"/>
    <n v="10269971"/>
    <x v="16"/>
    <s v="14/10/2025 09:46:58"/>
    <n v="58000"/>
    <n v="11000"/>
    <n v="0"/>
    <n v="0"/>
    <n v="11539"/>
    <n v="0"/>
    <n v="35462"/>
  </r>
  <r>
    <n v="881"/>
    <s v="14105-338136222"/>
    <n v="10216423"/>
    <x v="0"/>
    <s v="14/10/2025 09:45:55"/>
    <n v="69000"/>
    <n v="11000"/>
    <n v="0"/>
    <n v="0"/>
    <n v="14239"/>
    <n v="0"/>
    <n v="43761"/>
  </r>
  <r>
    <n v="882"/>
    <s v="14105-338205662"/>
    <n v="10216423"/>
    <x v="0"/>
    <s v="14/10/2025 09:52:26"/>
    <n v="29000"/>
    <n v="7000"/>
    <n v="0"/>
    <n v="0"/>
    <n v="5401"/>
    <n v="0"/>
    <n v="16599"/>
  </r>
  <r>
    <n v="883"/>
    <s v="14105-338211756"/>
    <n v="10321523"/>
    <x v="8"/>
    <s v="14/10/2025 10:38:47"/>
    <n v="163000"/>
    <n v="48000"/>
    <n v="0"/>
    <n v="0"/>
    <n v="28233"/>
    <n v="0"/>
    <n v="86768"/>
  </r>
  <r>
    <n v="884"/>
    <s v="14105-338221493"/>
    <n v="10299524"/>
    <x v="18"/>
    <s v="14/10/2025 09:55:59"/>
    <n v="94000"/>
    <n v="39200"/>
    <n v="0"/>
    <n v="0"/>
    <n v="13453"/>
    <n v="0"/>
    <n v="41347"/>
  </r>
  <r>
    <n v="885"/>
    <s v="14105-338278726"/>
    <n v="10230814"/>
    <x v="31"/>
    <s v="14/10/2025 09:38:23"/>
    <n v="29000"/>
    <n v="7000"/>
    <n v="0"/>
    <n v="0"/>
    <n v="5401"/>
    <n v="0"/>
    <n v="16599"/>
  </r>
  <r>
    <n v="886"/>
    <s v="14105-338317717"/>
    <n v="10292015"/>
    <x v="43"/>
    <s v="14/10/2025 09:44:08"/>
    <n v="58000"/>
    <n v="10000"/>
    <n v="0"/>
    <n v="0"/>
    <n v="11784"/>
    <n v="0"/>
    <n v="36216"/>
  </r>
  <r>
    <n v="887"/>
    <s v="14105-338365749"/>
    <n v="10321523"/>
    <x v="8"/>
    <s v="14/10/2025 09:43:14"/>
    <n v="154000"/>
    <n v="42000"/>
    <n v="0"/>
    <n v="0"/>
    <n v="27496"/>
    <n v="0"/>
    <n v="84504"/>
  </r>
  <r>
    <n v="888"/>
    <s v="14105-338680343"/>
    <n v="10321523"/>
    <x v="8"/>
    <s v="14/10/2025 10:18:46"/>
    <n v="312000"/>
    <n v="48000"/>
    <n v="0"/>
    <n v="0"/>
    <n v="64812"/>
    <n v="0"/>
    <n v="199188"/>
  </r>
  <r>
    <n v="889"/>
    <s v="14105-338696287"/>
    <n v="10298824"/>
    <x v="5"/>
    <s v="14/10/2025 09:42:06"/>
    <n v="22000"/>
    <n v="7000"/>
    <n v="0"/>
    <n v="0"/>
    <n v="3683"/>
    <n v="0"/>
    <n v="11318"/>
  </r>
  <r>
    <n v="890"/>
    <s v="14105-338825387"/>
    <n v="10219545"/>
    <x v="1"/>
    <s v="14/10/2025 09:42:08"/>
    <n v="171000"/>
    <n v="48000"/>
    <n v="0"/>
    <n v="0"/>
    <n v="30197"/>
    <n v="0"/>
    <n v="92804"/>
  </r>
  <r>
    <n v="891"/>
    <s v="14105-338868434"/>
    <n v="10235658"/>
    <x v="29"/>
    <s v="14/10/2025 10:16:06"/>
    <n v="44000"/>
    <n v="14000"/>
    <n v="0"/>
    <n v="0"/>
    <n v="7365"/>
    <n v="0"/>
    <n v="22635"/>
  </r>
  <r>
    <n v="892"/>
    <s v="14105-339219106"/>
    <n v="10235659"/>
    <x v="9"/>
    <s v="14/10/2025 10:00:18"/>
    <n v="109000"/>
    <n v="20000"/>
    <n v="0"/>
    <n v="0"/>
    <n v="21850"/>
    <n v="0"/>
    <n v="67151"/>
  </r>
  <r>
    <n v="893"/>
    <s v="14105-339268496"/>
    <n v="10235658"/>
    <x v="29"/>
    <s v="14/10/2025 09:53:06"/>
    <n v="95000"/>
    <n v="15000"/>
    <n v="0"/>
    <n v="0"/>
    <n v="19640"/>
    <n v="0"/>
    <n v="60360"/>
  </r>
  <r>
    <n v="894"/>
    <s v="14105-339351470"/>
    <n v="10225888"/>
    <x v="27"/>
    <s v="14/10/2025 09:37:06"/>
    <n v="58000"/>
    <n v="11000"/>
    <n v="0"/>
    <n v="0"/>
    <n v="11539"/>
    <n v="0"/>
    <n v="35462"/>
  </r>
  <r>
    <n v="895"/>
    <s v="14105-339381784"/>
    <n v="10230793"/>
    <x v="25"/>
    <s v="14/10/2025 09:43:00"/>
    <n v="58000"/>
    <n v="11000"/>
    <n v="0"/>
    <n v="0"/>
    <n v="11539"/>
    <n v="0"/>
    <n v="35462"/>
  </r>
  <r>
    <n v="896"/>
    <s v="14105-339387603"/>
    <n v="10225895"/>
    <x v="13"/>
    <s v="14/10/2025 09:48:56"/>
    <n v="51000"/>
    <n v="11000"/>
    <n v="0"/>
    <n v="0"/>
    <n v="9820"/>
    <n v="0"/>
    <n v="30180"/>
  </r>
  <r>
    <n v="897"/>
    <s v="14105-339446723"/>
    <n v="10230814"/>
    <x v="31"/>
    <s v="14/10/2025 10:09:01"/>
    <n v="178000"/>
    <n v="48000"/>
    <n v="0"/>
    <n v="0"/>
    <n v="31915"/>
    <n v="0"/>
    <n v="98085"/>
  </r>
  <r>
    <n v="898"/>
    <s v="14105-339584485"/>
    <n v="10232123"/>
    <x v="14"/>
    <s v="14/10/2025 09:44:02"/>
    <n v="37000"/>
    <n v="0"/>
    <n v="0"/>
    <n v="0"/>
    <n v="9084"/>
    <n v="0"/>
    <n v="27917"/>
  </r>
  <r>
    <n v="899"/>
    <s v="14105-339626260"/>
    <n v="10321523"/>
    <x v="8"/>
    <s v="14/10/2025 10:32:01"/>
    <n v="130000"/>
    <n v="20000"/>
    <n v="0"/>
    <n v="0"/>
    <n v="27005"/>
    <n v="0"/>
    <n v="82995"/>
  </r>
  <r>
    <n v="900"/>
    <s v="14105-339670480"/>
    <n v="10321524"/>
    <x v="3"/>
    <s v="14/10/2025 10:50:04"/>
    <n v="29000"/>
    <n v="7000"/>
    <n v="0"/>
    <n v="0"/>
    <n v="5401"/>
    <n v="0"/>
    <n v="16599"/>
  </r>
  <r>
    <n v="901"/>
    <s v="14105-339678476"/>
    <n v="10230171"/>
    <x v="19"/>
    <s v="14/10/2025 09:59:36"/>
    <n v="58000"/>
    <n v="11000"/>
    <n v="0"/>
    <n v="0"/>
    <n v="11539"/>
    <n v="0"/>
    <n v="35462"/>
  </r>
  <r>
    <n v="902"/>
    <s v="14105-339708568"/>
    <n v="10321524"/>
    <x v="3"/>
    <s v="14/10/2025 10:24:52"/>
    <n v="88000"/>
    <n v="15000"/>
    <n v="0"/>
    <n v="0"/>
    <n v="17922"/>
    <n v="0"/>
    <n v="55079"/>
  </r>
  <r>
    <n v="903"/>
    <s v="14105-339786796"/>
    <n v="10225898"/>
    <x v="15"/>
    <s v="14/10/2025 10:00:27"/>
    <n v="47000"/>
    <n v="5000"/>
    <n v="0"/>
    <n v="0"/>
    <n v="10311"/>
    <n v="0"/>
    <n v="31689"/>
  </r>
  <r>
    <n v="904"/>
    <s v="14105-339822813"/>
    <n v="10296675"/>
    <x v="34"/>
    <s v="14/10/2025 09:59:14"/>
    <n v="80000"/>
    <n v="0"/>
    <n v="0"/>
    <n v="0"/>
    <n v="19640"/>
    <n v="0"/>
    <n v="60360"/>
  </r>
  <r>
    <n v="905"/>
    <s v="14105-339885709"/>
    <n v="10225902"/>
    <x v="2"/>
    <s v="14/10/2025 09:53:35"/>
    <n v="94000"/>
    <n v="39200"/>
    <n v="0"/>
    <n v="0"/>
    <n v="13453"/>
    <n v="0"/>
    <n v="41347"/>
  </r>
  <r>
    <n v="906"/>
    <s v="14105-340088717"/>
    <n v="10296675"/>
    <x v="34"/>
    <s v="14/10/2025 10:11:45"/>
    <n v="69000"/>
    <n v="11000"/>
    <n v="0"/>
    <n v="0"/>
    <n v="14239"/>
    <n v="0"/>
    <n v="43761"/>
  </r>
  <r>
    <n v="907"/>
    <s v="14105-340145482"/>
    <n v="10340098"/>
    <x v="42"/>
    <s v="14/10/2025 09:52:40"/>
    <n v="65000"/>
    <n v="11000"/>
    <n v="0"/>
    <n v="0"/>
    <n v="13257"/>
    <n v="0"/>
    <n v="40743"/>
  </r>
  <r>
    <n v="908"/>
    <s v="14105-340289293"/>
    <n v="10219545"/>
    <x v="1"/>
    <s v="14/10/2025 09:49:12"/>
    <n v="22000"/>
    <n v="0"/>
    <n v="0"/>
    <n v="0"/>
    <n v="5401"/>
    <n v="0"/>
    <n v="16599"/>
  </r>
  <r>
    <n v="909"/>
    <s v="14105-340326437"/>
    <n v="10219545"/>
    <x v="1"/>
    <s v="14/10/2025 09:44:57"/>
    <n v="51000"/>
    <n v="11000"/>
    <n v="0"/>
    <n v="0"/>
    <n v="9820"/>
    <n v="0"/>
    <n v="30180"/>
  </r>
  <r>
    <n v="910"/>
    <s v="14105-340330658"/>
    <n v="10298824"/>
    <x v="5"/>
    <s v="14/10/2025 09:52:19"/>
    <n v="58000"/>
    <n v="11000"/>
    <n v="0"/>
    <n v="0"/>
    <n v="11539"/>
    <n v="0"/>
    <n v="35462"/>
  </r>
  <r>
    <n v="911"/>
    <s v="14105-340349896"/>
    <n v="10232123"/>
    <x v="14"/>
    <s v="14/10/2025 10:08:10"/>
    <n v="29000"/>
    <n v="0"/>
    <n v="0"/>
    <n v="0"/>
    <n v="7120"/>
    <n v="0"/>
    <n v="21881"/>
  </r>
  <r>
    <n v="912"/>
    <s v="14105-340585226"/>
    <n v="10230171"/>
    <x v="19"/>
    <s v="14/10/2025 09:45:27"/>
    <n v="44000"/>
    <n v="14000"/>
    <n v="0"/>
    <n v="0"/>
    <n v="7365"/>
    <n v="0"/>
    <n v="22635"/>
  </r>
  <r>
    <n v="913"/>
    <s v="14105-340949475"/>
    <n v="10235658"/>
    <x v="29"/>
    <s v="14/10/2025 10:24:17"/>
    <n v="22000"/>
    <n v="7000"/>
    <n v="0"/>
    <n v="0"/>
    <n v="3683"/>
    <n v="0"/>
    <n v="11318"/>
  </r>
  <r>
    <n v="914"/>
    <s v="14105-341037746"/>
    <n v="10321524"/>
    <x v="3"/>
    <s v="14/10/2025 10:39:43"/>
    <n v="76000"/>
    <n v="15000"/>
    <n v="0"/>
    <n v="0"/>
    <n v="14976"/>
    <n v="0"/>
    <n v="46025"/>
  </r>
  <r>
    <n v="915"/>
    <s v="14105-341053690"/>
    <n v="10225871"/>
    <x v="35"/>
    <s v="14/10/2025 09:39:18"/>
    <n v="58000"/>
    <n v="11000"/>
    <n v="0"/>
    <n v="0"/>
    <n v="11539"/>
    <n v="0"/>
    <n v="35462"/>
  </r>
  <r>
    <n v="916"/>
    <s v="14105-341075490"/>
    <n v="10230171"/>
    <x v="19"/>
    <s v="14/10/2025 09:42:11"/>
    <n v="22000"/>
    <n v="7000"/>
    <n v="0"/>
    <n v="0"/>
    <n v="3683"/>
    <n v="0"/>
    <n v="11318"/>
  </r>
  <r>
    <n v="917"/>
    <s v="14105-341099037"/>
    <n v="10235658"/>
    <x v="29"/>
    <s v="14/10/2025 09:57:38"/>
    <n v="29000"/>
    <n v="7000"/>
    <n v="0"/>
    <n v="0"/>
    <n v="5401"/>
    <n v="0"/>
    <n v="16599"/>
  </r>
  <r>
    <n v="918"/>
    <s v="14105-341143298"/>
    <n v="10321524"/>
    <x v="3"/>
    <s v="14/10/2025 10:03:02"/>
    <n v="44000"/>
    <n v="0"/>
    <n v="0"/>
    <n v="0"/>
    <n v="10802"/>
    <n v="0"/>
    <n v="33198"/>
  </r>
  <r>
    <n v="919"/>
    <s v="14105-341171428"/>
    <n v="10230793"/>
    <x v="25"/>
    <s v="14/10/2025 10:05:45"/>
    <n v="66000"/>
    <n v="11000"/>
    <n v="0"/>
    <n v="0"/>
    <n v="13503"/>
    <n v="0"/>
    <n v="41498"/>
  </r>
  <r>
    <n v="920"/>
    <s v="14105-341197640"/>
    <n v="10242271"/>
    <x v="38"/>
    <s v="14/10/2025 09:40:21"/>
    <n v="44000"/>
    <n v="0"/>
    <n v="0"/>
    <n v="0"/>
    <n v="10802"/>
    <n v="0"/>
    <n v="33198"/>
  </r>
  <r>
    <n v="921"/>
    <s v="14105-341303783"/>
    <n v="10216423"/>
    <x v="0"/>
    <s v="14/10/2025 09:41:17"/>
    <n v="58000"/>
    <n v="11000"/>
    <n v="0"/>
    <n v="0"/>
    <n v="11539"/>
    <n v="0"/>
    <n v="35462"/>
  </r>
  <r>
    <n v="922"/>
    <s v="14105-341661730"/>
    <n v="10225898"/>
    <x v="15"/>
    <s v="14/10/2025 10:03:33"/>
    <n v="94000"/>
    <n v="15000"/>
    <n v="0"/>
    <n v="0"/>
    <n v="19395"/>
    <n v="0"/>
    <n v="59606"/>
  </r>
  <r>
    <n v="923"/>
    <s v="14105-341670585"/>
    <n v="10235663"/>
    <x v="10"/>
    <s v="14/10/2025 09:42:42"/>
    <n v="83000"/>
    <n v="15000"/>
    <n v="0"/>
    <n v="0"/>
    <n v="16694"/>
    <n v="0"/>
    <n v="51306"/>
  </r>
  <r>
    <n v="924"/>
    <s v="14105-341838040"/>
    <n v="10284115"/>
    <x v="26"/>
    <s v="14/10/2025 09:43:38"/>
    <n v="58000"/>
    <n v="11000"/>
    <n v="0"/>
    <n v="0"/>
    <n v="11539"/>
    <n v="0"/>
    <n v="35462"/>
  </r>
  <r>
    <n v="925"/>
    <s v="14105-341863418"/>
    <n v="10232123"/>
    <x v="14"/>
    <s v="14/10/2025 09:53:23"/>
    <n v="22000"/>
    <n v="7000"/>
    <n v="0"/>
    <n v="0"/>
    <n v="3683"/>
    <n v="0"/>
    <n v="11318"/>
  </r>
  <r>
    <n v="926"/>
    <s v="14105-341945933"/>
    <n v="10235658"/>
    <x v="29"/>
    <s v="14/10/2025 10:03:57"/>
    <n v="58000"/>
    <n v="14000"/>
    <n v="0"/>
    <n v="0"/>
    <n v="10802"/>
    <n v="0"/>
    <n v="33198"/>
  </r>
  <r>
    <n v="927"/>
    <s v="14105-341990299"/>
    <n v="10225898"/>
    <x v="15"/>
    <s v="14/10/2025 10:07:34"/>
    <n v="54000"/>
    <n v="11000"/>
    <n v="0"/>
    <n v="0"/>
    <n v="10557"/>
    <n v="0"/>
    <n v="32444"/>
  </r>
  <r>
    <n v="928"/>
    <s v="14105-342105672"/>
    <n v="10235658"/>
    <x v="29"/>
    <s v="14/10/2025 10:01:52"/>
    <n v="29000"/>
    <n v="7000"/>
    <n v="0"/>
    <n v="0"/>
    <n v="5401"/>
    <n v="0"/>
    <n v="16599"/>
  </r>
  <r>
    <n v="929"/>
    <s v="14105-342296573"/>
    <n v="10225885"/>
    <x v="4"/>
    <s v="14/10/2025 10:23:49"/>
    <n v="159000"/>
    <n v="42000"/>
    <n v="0"/>
    <n v="0"/>
    <n v="28724"/>
    <n v="0"/>
    <n v="88277"/>
  </r>
  <r>
    <n v="930"/>
    <s v="14105-342462693"/>
    <n v="10321524"/>
    <x v="3"/>
    <s v="14/10/2025 10:41:01"/>
    <n v="145000"/>
    <n v="26000"/>
    <n v="0"/>
    <n v="0"/>
    <n v="29215"/>
    <n v="0"/>
    <n v="89786"/>
  </r>
  <r>
    <n v="931"/>
    <s v="14105-342489334"/>
    <n v="10298824"/>
    <x v="5"/>
    <s v="14/10/2025 09:58:03"/>
    <n v="29000"/>
    <n v="7250"/>
    <n v="0"/>
    <n v="0"/>
    <n v="5340"/>
    <n v="0"/>
    <n v="16410"/>
  </r>
  <r>
    <n v="932"/>
    <s v="14105-342714802"/>
    <n v="10230814"/>
    <x v="31"/>
    <s v="14/10/2025 09:42:11"/>
    <n v="29000"/>
    <n v="7000"/>
    <n v="0"/>
    <n v="0"/>
    <n v="5401"/>
    <n v="0"/>
    <n v="16599"/>
  </r>
  <r>
    <n v="933"/>
    <s v="14105-342766277"/>
    <n v="10230171"/>
    <x v="19"/>
    <s v="14/10/2025 09:53:56"/>
    <n v="22000"/>
    <n v="0"/>
    <n v="0"/>
    <n v="0"/>
    <n v="5401"/>
    <n v="0"/>
    <n v="16599"/>
  </r>
  <r>
    <n v="934"/>
    <s v="14105-342811264"/>
    <n v="10225871"/>
    <x v="35"/>
    <s v="14/10/2025 09:44:23"/>
    <n v="94000"/>
    <n v="39200"/>
    <n v="0"/>
    <n v="0"/>
    <n v="13453"/>
    <n v="0"/>
    <n v="41347"/>
  </r>
  <r>
    <n v="935"/>
    <s v="14105-342830824"/>
    <n v="10232123"/>
    <x v="14"/>
    <s v="14/10/2025 10:05:06"/>
    <n v="29000"/>
    <n v="0"/>
    <n v="0"/>
    <n v="0"/>
    <n v="7120"/>
    <n v="0"/>
    <n v="21881"/>
  </r>
  <r>
    <n v="936"/>
    <s v="14105-343315585"/>
    <n v="10230793"/>
    <x v="25"/>
    <s v="14/10/2025 09:45:33"/>
    <n v="22000"/>
    <n v="0"/>
    <n v="0"/>
    <n v="0"/>
    <n v="5401"/>
    <n v="0"/>
    <n v="16599"/>
  </r>
  <r>
    <n v="937"/>
    <s v="14105-343527661"/>
    <n v="10230171"/>
    <x v="19"/>
    <s v="14/10/2025 09:51:38"/>
    <n v="87000"/>
    <n v="15000"/>
    <n v="0"/>
    <n v="0"/>
    <n v="17676"/>
    <n v="0"/>
    <n v="54324"/>
  </r>
  <r>
    <n v="938"/>
    <s v="14105-343555939"/>
    <n v="10225888"/>
    <x v="27"/>
    <s v="14/10/2025 09:43:02"/>
    <n v="54000"/>
    <n v="11000"/>
    <n v="0"/>
    <n v="0"/>
    <n v="10557"/>
    <n v="0"/>
    <n v="32444"/>
  </r>
  <r>
    <n v="939"/>
    <s v="14105-343576838"/>
    <n v="10235659"/>
    <x v="9"/>
    <s v="14/10/2025 09:58:42"/>
    <n v="58000"/>
    <n v="11000"/>
    <n v="0"/>
    <n v="0"/>
    <n v="11539"/>
    <n v="0"/>
    <n v="35462"/>
  </r>
  <r>
    <n v="940"/>
    <s v="14105-343582970"/>
    <n v="10321523"/>
    <x v="8"/>
    <s v="14/10/2025 10:04:01"/>
    <n v="58000"/>
    <n v="11000"/>
    <n v="0"/>
    <n v="0"/>
    <n v="11539"/>
    <n v="0"/>
    <n v="35462"/>
  </r>
  <r>
    <n v="941"/>
    <s v="14105-343613810"/>
    <n v="10225888"/>
    <x v="27"/>
    <s v="14/10/2025 09:46:37"/>
    <n v="87000"/>
    <n v="15000"/>
    <n v="0"/>
    <n v="0"/>
    <n v="17676"/>
    <n v="0"/>
    <n v="54324"/>
  </r>
  <r>
    <n v="942"/>
    <s v="14105-343627928"/>
    <n v="10330437"/>
    <x v="36"/>
    <s v="14/10/2025 09:42:19"/>
    <n v="44000"/>
    <n v="10000"/>
    <n v="0"/>
    <n v="0"/>
    <n v="8347"/>
    <n v="0"/>
    <n v="25653"/>
  </r>
  <r>
    <n v="943"/>
    <s v="14105-343982788"/>
    <n v="10232123"/>
    <x v="14"/>
    <s v="14/10/2025 10:00:38"/>
    <n v="29000"/>
    <n v="0"/>
    <n v="0"/>
    <n v="0"/>
    <n v="7120"/>
    <n v="0"/>
    <n v="21881"/>
  </r>
  <r>
    <n v="944"/>
    <s v="14105-344165878"/>
    <n v="10242271"/>
    <x v="38"/>
    <s v="14/10/2025 10:01:33"/>
    <n v="54000"/>
    <n v="11000"/>
    <n v="0"/>
    <n v="0"/>
    <n v="10557"/>
    <n v="0"/>
    <n v="32444"/>
  </r>
  <r>
    <n v="945"/>
    <s v="14105-344215505"/>
    <n v="10321523"/>
    <x v="8"/>
    <s v="14/10/2025 09:54:17"/>
    <n v="72000"/>
    <n v="15000"/>
    <n v="0"/>
    <n v="0"/>
    <n v="13994"/>
    <n v="0"/>
    <n v="43007"/>
  </r>
  <r>
    <n v="946"/>
    <s v="14105-344307788"/>
    <n v="10350108"/>
    <x v="6"/>
    <s v="14/10/2025 11:00:24"/>
    <n v="58000"/>
    <n v="11000"/>
    <n v="0"/>
    <n v="0"/>
    <n v="11539"/>
    <n v="0"/>
    <n v="35462"/>
  </r>
  <r>
    <n v="947"/>
    <s v="14105-344714365"/>
    <n v="10230817"/>
    <x v="28"/>
    <s v="14/10/2025 09:50:06"/>
    <n v="51000"/>
    <n v="11000"/>
    <n v="0"/>
    <n v="0"/>
    <n v="9820"/>
    <n v="0"/>
    <n v="30180"/>
  </r>
  <r>
    <n v="948"/>
    <s v="14105-344730966"/>
    <n v="10235659"/>
    <x v="9"/>
    <s v="14/10/2025 10:04:50"/>
    <n v="51000"/>
    <n v="11000"/>
    <n v="0"/>
    <n v="0"/>
    <n v="9820"/>
    <n v="0"/>
    <n v="30180"/>
  </r>
  <r>
    <n v="949"/>
    <s v="14105-344909949"/>
    <n v="10230814"/>
    <x v="31"/>
    <s v="14/10/2025 09:48:50"/>
    <n v="47000"/>
    <n v="0"/>
    <n v="0"/>
    <n v="0"/>
    <n v="11539"/>
    <n v="0"/>
    <n v="35462"/>
  </r>
  <r>
    <n v="950"/>
    <s v="14105-345044139"/>
    <n v="10230171"/>
    <x v="19"/>
    <s v="14/10/2025 09:49:10"/>
    <n v="58000"/>
    <n v="11000"/>
    <n v="0"/>
    <n v="0"/>
    <n v="11539"/>
    <n v="0"/>
    <n v="35462"/>
  </r>
  <r>
    <n v="951"/>
    <s v="14105-345087624"/>
    <n v="10230171"/>
    <x v="19"/>
    <s v="14/10/2025 09:50:10"/>
    <n v="29000"/>
    <n v="7000"/>
    <n v="0"/>
    <n v="0"/>
    <n v="5401"/>
    <n v="0"/>
    <n v="16599"/>
  </r>
  <r>
    <n v="952"/>
    <s v="14105-345100475"/>
    <n v="10235663"/>
    <x v="10"/>
    <s v="14/10/2025 10:21:20"/>
    <n v="166000"/>
    <n v="48000"/>
    <n v="0"/>
    <n v="0"/>
    <n v="28969"/>
    <n v="0"/>
    <n v="89031"/>
  </r>
  <r>
    <n v="953"/>
    <s v="14105-345104482"/>
    <n v="10225898"/>
    <x v="15"/>
    <s v="14/10/2025 09:57:31"/>
    <n v="87000"/>
    <n v="15000"/>
    <n v="0"/>
    <n v="0"/>
    <n v="17676"/>
    <n v="0"/>
    <n v="54324"/>
  </r>
  <r>
    <n v="954"/>
    <s v="14105-345194632"/>
    <n v="10235658"/>
    <x v="29"/>
    <s v="14/10/2025 09:56:15"/>
    <n v="184000"/>
    <n v="48000"/>
    <n v="0"/>
    <n v="0"/>
    <n v="33388"/>
    <n v="0"/>
    <n v="102612"/>
  </r>
  <r>
    <n v="955"/>
    <s v="14105-345377163"/>
    <n v="10219545"/>
    <x v="1"/>
    <s v="14/10/2025 10:05:05"/>
    <n v="51000"/>
    <n v="11000"/>
    <n v="0"/>
    <n v="0"/>
    <n v="9820"/>
    <n v="0"/>
    <n v="30180"/>
  </r>
  <r>
    <n v="956"/>
    <s v="14105-345403041"/>
    <n v="10225871"/>
    <x v="35"/>
    <s v="14/10/2025 10:13:08"/>
    <n v="225000"/>
    <n v="54000"/>
    <n v="0"/>
    <n v="0"/>
    <n v="41981"/>
    <n v="0"/>
    <n v="129020"/>
  </r>
  <r>
    <n v="957"/>
    <s v="14105-345466856"/>
    <n v="10225885"/>
    <x v="4"/>
    <s v="14/10/2025 09:58:23"/>
    <n v="110000"/>
    <n v="20000"/>
    <n v="0"/>
    <n v="0"/>
    <n v="22095"/>
    <n v="0"/>
    <n v="67905"/>
  </r>
  <r>
    <n v="958"/>
    <s v="14105-345509993"/>
    <n v="10216423"/>
    <x v="0"/>
    <s v="14/10/2025 10:06:11"/>
    <n v="29000"/>
    <n v="7000"/>
    <n v="0"/>
    <n v="0"/>
    <n v="5401"/>
    <n v="0"/>
    <n v="16599"/>
  </r>
  <r>
    <n v="959"/>
    <s v="14105-345649876"/>
    <n v="10232123"/>
    <x v="14"/>
    <s v="14/10/2025 10:05:14"/>
    <n v="240000"/>
    <n v="54000"/>
    <n v="0"/>
    <n v="0"/>
    <n v="45663"/>
    <n v="0"/>
    <n v="140337"/>
  </r>
  <r>
    <n v="960"/>
    <s v="14105-345757305"/>
    <n v="10225902"/>
    <x v="2"/>
    <s v="14/10/2025 09:48:57"/>
    <n v="58000"/>
    <n v="11000"/>
    <n v="0"/>
    <n v="0"/>
    <n v="11539"/>
    <n v="0"/>
    <n v="35462"/>
  </r>
  <r>
    <n v="961"/>
    <s v="14105-345815590"/>
    <n v="10230171"/>
    <x v="19"/>
    <s v="14/10/2025 09:56:33"/>
    <n v="72000"/>
    <n v="11000"/>
    <n v="0"/>
    <n v="0"/>
    <n v="14976"/>
    <n v="0"/>
    <n v="46025"/>
  </r>
  <r>
    <n v="962"/>
    <s v="14105-345878278"/>
    <n v="10284115"/>
    <x v="26"/>
    <s v="14/10/2025 09:53:36"/>
    <n v="29000"/>
    <n v="0"/>
    <n v="0"/>
    <n v="0"/>
    <n v="7120"/>
    <n v="0"/>
    <n v="21881"/>
  </r>
  <r>
    <n v="963"/>
    <s v="14105-346058629"/>
    <n v="10225902"/>
    <x v="2"/>
    <s v="14/10/2025 10:01:00"/>
    <n v="116000"/>
    <n v="20000"/>
    <n v="0"/>
    <n v="0"/>
    <n v="23568"/>
    <n v="0"/>
    <n v="72432"/>
  </r>
  <r>
    <n v="964"/>
    <s v="14105-346062603"/>
    <n v="10219545"/>
    <x v="1"/>
    <s v="14/10/2025 09:47:17"/>
    <n v="29000"/>
    <n v="0"/>
    <n v="0"/>
    <n v="0"/>
    <n v="7120"/>
    <n v="0"/>
    <n v="21881"/>
  </r>
  <r>
    <n v="965"/>
    <s v="14105-346246549"/>
    <n v="10230171"/>
    <x v="19"/>
    <s v="14/10/2025 09:57:23"/>
    <n v="22000"/>
    <n v="7000"/>
    <n v="0"/>
    <n v="0"/>
    <n v="3683"/>
    <n v="0"/>
    <n v="11318"/>
  </r>
  <r>
    <n v="966"/>
    <s v="14105-346274634"/>
    <n v="10230793"/>
    <x v="25"/>
    <s v="14/10/2025 09:49:03"/>
    <n v="58000"/>
    <n v="11000"/>
    <n v="0"/>
    <n v="0"/>
    <n v="11539"/>
    <n v="0"/>
    <n v="35462"/>
  </r>
  <r>
    <n v="967"/>
    <s v="14105-346325278"/>
    <n v="10230814"/>
    <x v="31"/>
    <s v="14/10/2025 10:01:27"/>
    <n v="29000"/>
    <n v="7000"/>
    <n v="0"/>
    <n v="0"/>
    <n v="5401"/>
    <n v="0"/>
    <n v="16599"/>
  </r>
  <r>
    <n v="968"/>
    <s v="14105-346434774"/>
    <n v="10321523"/>
    <x v="8"/>
    <s v="14/10/2025 10:57:28"/>
    <n v="94000"/>
    <n v="15000"/>
    <n v="0"/>
    <n v="0"/>
    <n v="19395"/>
    <n v="0"/>
    <n v="59606"/>
  </r>
  <r>
    <n v="969"/>
    <s v="14105-346441010"/>
    <n v="10298824"/>
    <x v="5"/>
    <s v="14/10/2025 09:47:30"/>
    <n v="37000"/>
    <n v="0"/>
    <n v="0"/>
    <n v="0"/>
    <n v="9084"/>
    <n v="0"/>
    <n v="27917"/>
  </r>
  <r>
    <n v="970"/>
    <s v="14105-346447467"/>
    <n v="10225898"/>
    <x v="15"/>
    <s v="14/10/2025 09:58:31"/>
    <n v="58000"/>
    <n v="11000"/>
    <n v="0"/>
    <n v="0"/>
    <n v="11539"/>
    <n v="0"/>
    <n v="35462"/>
  </r>
  <r>
    <n v="971"/>
    <s v="14105-346477748"/>
    <n v="10230171"/>
    <x v="19"/>
    <s v="14/10/2025 09:53:11"/>
    <n v="29000"/>
    <n v="7000"/>
    <n v="0"/>
    <n v="0"/>
    <n v="5401"/>
    <n v="0"/>
    <n v="16599"/>
  </r>
  <r>
    <n v="972"/>
    <s v="14105-346720377"/>
    <n v="10287867"/>
    <x v="11"/>
    <s v="14/10/2025 10:16:07"/>
    <n v="216000"/>
    <n v="56000"/>
    <n v="0"/>
    <n v="0"/>
    <n v="39280"/>
    <n v="0"/>
    <n v="120720"/>
  </r>
  <r>
    <n v="973"/>
    <s v="14105-346861238"/>
    <n v="10230814"/>
    <x v="31"/>
    <s v="14/10/2025 10:13:03"/>
    <n v="51000"/>
    <n v="11000"/>
    <n v="0"/>
    <n v="0"/>
    <n v="9820"/>
    <n v="0"/>
    <n v="30180"/>
  </r>
  <r>
    <n v="974"/>
    <s v="14105-346958711"/>
    <n v="10235663"/>
    <x v="10"/>
    <s v="14/10/2025 09:52:25"/>
    <n v="116000"/>
    <n v="20000"/>
    <n v="0"/>
    <n v="0"/>
    <n v="23568"/>
    <n v="0"/>
    <n v="72432"/>
  </r>
  <r>
    <n v="975"/>
    <s v="14105-346982580"/>
    <n v="10287867"/>
    <x v="11"/>
    <s v="14/10/2025 10:31:45"/>
    <n v="117000"/>
    <n v="20000"/>
    <n v="0"/>
    <n v="0"/>
    <n v="23814"/>
    <n v="0"/>
    <n v="73187"/>
  </r>
  <r>
    <n v="976"/>
    <s v="14105-347011314"/>
    <n v="10321523"/>
    <x v="8"/>
    <s v="14/10/2025 10:15:34"/>
    <n v="88000"/>
    <n v="15000"/>
    <n v="0"/>
    <n v="0"/>
    <n v="17922"/>
    <n v="0"/>
    <n v="55079"/>
  </r>
  <r>
    <n v="977"/>
    <s v="14105-347019484"/>
    <n v="10232123"/>
    <x v="14"/>
    <s v="14/10/2025 09:56:38"/>
    <n v="58000"/>
    <n v="11000"/>
    <n v="0"/>
    <n v="0"/>
    <n v="11539"/>
    <n v="0"/>
    <n v="35462"/>
  </r>
  <r>
    <n v="978"/>
    <s v="14105-347079430"/>
    <n v="10296675"/>
    <x v="34"/>
    <s v="14/10/2025 10:58:41"/>
    <n v="94000"/>
    <n v="39200"/>
    <n v="0"/>
    <n v="0"/>
    <n v="13453"/>
    <n v="0"/>
    <n v="41347"/>
  </r>
  <r>
    <n v="979"/>
    <s v="14105-347222341"/>
    <n v="10232123"/>
    <x v="14"/>
    <s v="14/10/2025 10:20:33"/>
    <n v="22000"/>
    <n v="7000"/>
    <n v="0"/>
    <n v="0"/>
    <n v="3683"/>
    <n v="0"/>
    <n v="11318"/>
  </r>
  <r>
    <n v="980"/>
    <s v="14105-347511253"/>
    <n v="10321524"/>
    <x v="3"/>
    <s v="14/10/2025 10:23:09"/>
    <n v="58000"/>
    <n v="11000"/>
    <n v="0"/>
    <n v="0"/>
    <n v="11539"/>
    <n v="0"/>
    <n v="35462"/>
  </r>
  <r>
    <n v="981"/>
    <s v="14105-347544289"/>
    <n v="10321524"/>
    <x v="3"/>
    <s v="14/10/2025 10:49:36"/>
    <n v="69000"/>
    <n v="11000"/>
    <n v="0"/>
    <n v="0"/>
    <n v="14239"/>
    <n v="0"/>
    <n v="43761"/>
  </r>
  <r>
    <n v="982"/>
    <s v="14105-347658418"/>
    <n v="10235659"/>
    <x v="9"/>
    <s v="14/10/2025 10:14:46"/>
    <n v="87000"/>
    <n v="15000"/>
    <n v="0"/>
    <n v="0"/>
    <n v="17676"/>
    <n v="0"/>
    <n v="54324"/>
  </r>
  <r>
    <n v="983"/>
    <s v="14105-347746526"/>
    <n v="10296675"/>
    <x v="34"/>
    <s v="14/10/2025 10:26:54"/>
    <n v="116000"/>
    <n v="20000"/>
    <n v="0"/>
    <n v="0"/>
    <n v="23568"/>
    <n v="0"/>
    <n v="72432"/>
  </r>
  <r>
    <n v="984"/>
    <s v="14105-347817996"/>
    <n v="10235663"/>
    <x v="10"/>
    <s v="14/10/2025 10:11:58"/>
    <n v="152000"/>
    <n v="22000"/>
    <n v="0"/>
    <n v="0"/>
    <n v="31915"/>
    <n v="0"/>
    <n v="98085"/>
  </r>
  <r>
    <n v="985"/>
    <s v="14105-347817309"/>
    <n v="10292422"/>
    <x v="7"/>
    <s v="14/10/2025 09:47:31"/>
    <n v="47000"/>
    <n v="10000"/>
    <n v="0"/>
    <n v="0"/>
    <n v="9084"/>
    <n v="0"/>
    <n v="27917"/>
  </r>
  <r>
    <n v="986"/>
    <s v="14105-347842001"/>
    <n v="10324687"/>
    <x v="17"/>
    <s v="14/10/2025 09:53:28"/>
    <n v="153000"/>
    <n v="42000"/>
    <n v="0"/>
    <n v="0"/>
    <n v="27251"/>
    <n v="0"/>
    <n v="83750"/>
  </r>
  <r>
    <n v="987"/>
    <s v="14105-347857912"/>
    <n v="10235663"/>
    <x v="10"/>
    <s v="14/10/2025 09:48:02"/>
    <n v="44000"/>
    <n v="0"/>
    <n v="0"/>
    <n v="0"/>
    <n v="10802"/>
    <n v="0"/>
    <n v="33198"/>
  </r>
  <r>
    <n v="988"/>
    <s v="14105-347901631"/>
    <n v="10298769"/>
    <x v="20"/>
    <s v="14/10/2025 10:55:46"/>
    <n v="94000"/>
    <n v="39200"/>
    <n v="0"/>
    <n v="0"/>
    <n v="13453"/>
    <n v="0"/>
    <n v="41347"/>
  </r>
  <r>
    <n v="989"/>
    <s v="14105-348144855"/>
    <n v="10232123"/>
    <x v="14"/>
    <s v="14/10/2025 10:12:31"/>
    <n v="183000"/>
    <n v="48000"/>
    <n v="0"/>
    <n v="0"/>
    <n v="33143"/>
    <n v="0"/>
    <n v="101858"/>
  </r>
  <r>
    <n v="990"/>
    <s v="14105-348566393"/>
    <n v="10225898"/>
    <x v="15"/>
    <s v="14/10/2025 10:05:45"/>
    <n v="115000"/>
    <n v="20000"/>
    <n v="0"/>
    <n v="0"/>
    <n v="23323"/>
    <n v="0"/>
    <n v="71678"/>
  </r>
  <r>
    <n v="991"/>
    <s v="14105-349319493"/>
    <n v="10219545"/>
    <x v="1"/>
    <s v="14/10/2025 09:50:36"/>
    <n v="87000"/>
    <n v="15000"/>
    <n v="0"/>
    <n v="0"/>
    <n v="17676"/>
    <n v="0"/>
    <n v="54324"/>
  </r>
  <r>
    <n v="992"/>
    <s v="14105-349331011"/>
    <n v="10235658"/>
    <x v="29"/>
    <s v="14/10/2025 09:56:05"/>
    <n v="144000"/>
    <n v="48200"/>
    <n v="0"/>
    <n v="0"/>
    <n v="23519"/>
    <n v="0"/>
    <n v="72281"/>
  </r>
  <r>
    <n v="993"/>
    <s v="14105-349392128"/>
    <n v="10330437"/>
    <x v="36"/>
    <s v="14/10/2025 09:52:41"/>
    <n v="29000"/>
    <n v="0"/>
    <n v="0"/>
    <n v="0"/>
    <n v="7120"/>
    <n v="0"/>
    <n v="21881"/>
  </r>
  <r>
    <n v="994"/>
    <s v="14105-349470449"/>
    <n v="10269971"/>
    <x v="16"/>
    <s v="14/10/2025 09:56:55"/>
    <n v="29000"/>
    <n v="7250"/>
    <n v="0"/>
    <n v="0"/>
    <n v="5340"/>
    <n v="0"/>
    <n v="16410"/>
  </r>
  <r>
    <n v="995"/>
    <s v="14105-349605117"/>
    <n v="10225871"/>
    <x v="35"/>
    <s v="14/10/2025 10:16:02"/>
    <n v="29000"/>
    <n v="7000"/>
    <n v="0"/>
    <n v="0"/>
    <n v="5401"/>
    <n v="0"/>
    <n v="16599"/>
  </r>
  <r>
    <n v="996"/>
    <s v="14105-349633098"/>
    <n v="10225898"/>
    <x v="15"/>
    <s v="14/10/2025 10:12:49"/>
    <n v="54000"/>
    <n v="11000"/>
    <n v="0"/>
    <n v="0"/>
    <n v="10557"/>
    <n v="0"/>
    <n v="32444"/>
  </r>
  <r>
    <n v="997"/>
    <s v="14105-349875296"/>
    <n v="10230171"/>
    <x v="19"/>
    <s v="14/10/2025 09:58:14"/>
    <n v="66000"/>
    <n v="11000"/>
    <n v="0"/>
    <n v="0"/>
    <n v="13503"/>
    <n v="0"/>
    <n v="41498"/>
  </r>
  <r>
    <n v="998"/>
    <s v="14105-350279080"/>
    <n v="10235659"/>
    <x v="9"/>
    <s v="14/10/2025 10:01:36"/>
    <n v="29000"/>
    <n v="0"/>
    <n v="0"/>
    <n v="0"/>
    <n v="7120"/>
    <n v="0"/>
    <n v="21881"/>
  </r>
  <r>
    <n v="999"/>
    <s v="14105-350552159"/>
    <n v="10230817"/>
    <x v="28"/>
    <s v="14/10/2025 09:50:35"/>
    <n v="80000"/>
    <n v="15000"/>
    <n v="0"/>
    <n v="0"/>
    <n v="15958"/>
    <n v="0"/>
    <n v="49043"/>
  </r>
  <r>
    <n v="1000"/>
    <s v="14105-350649294"/>
    <n v="10225898"/>
    <x v="15"/>
    <s v="14/10/2025 10:19:47"/>
    <n v="192000"/>
    <n v="48000"/>
    <n v="0"/>
    <n v="0"/>
    <n v="35352"/>
    <n v="0"/>
    <n v="108648"/>
  </r>
  <r>
    <n v="1001"/>
    <s v="14105-350690829"/>
    <n v="10298769"/>
    <x v="20"/>
    <s v="14/10/2025 11:57:40"/>
    <n v="83000"/>
    <n v="15000"/>
    <n v="0"/>
    <n v="0"/>
    <n v="16694"/>
    <n v="0"/>
    <n v="51306"/>
  </r>
  <r>
    <n v="1002"/>
    <s v="14105-350889714"/>
    <n v="10235658"/>
    <x v="29"/>
    <s v="14/10/2025 09:53:39"/>
    <n v="22000"/>
    <n v="7000"/>
    <n v="0"/>
    <n v="0"/>
    <n v="3683"/>
    <n v="0"/>
    <n v="11318"/>
  </r>
  <r>
    <n v="1003"/>
    <s v="14105-350930674"/>
    <n v="10321523"/>
    <x v="8"/>
    <s v="14/10/2025 10:16:02"/>
    <n v="51000"/>
    <n v="11000"/>
    <n v="0"/>
    <n v="0"/>
    <n v="9820"/>
    <n v="0"/>
    <n v="30180"/>
  </r>
  <r>
    <n v="1004"/>
    <s v="14105-351133741"/>
    <n v="10230171"/>
    <x v="19"/>
    <s v="14/10/2025 10:16:37"/>
    <n v="29000"/>
    <n v="7000"/>
    <n v="0"/>
    <n v="0"/>
    <n v="5401"/>
    <n v="0"/>
    <n v="16599"/>
  </r>
  <r>
    <n v="1005"/>
    <s v="14105-351267140"/>
    <n v="10354882"/>
    <x v="12"/>
    <s v="14/10/2025 09:50:30"/>
    <n v="22000"/>
    <n v="0"/>
    <n v="0"/>
    <n v="0"/>
    <n v="5401"/>
    <n v="0"/>
    <n v="16599"/>
  </r>
  <r>
    <n v="1006"/>
    <s v="14105-351397341"/>
    <n v="10225871"/>
    <x v="35"/>
    <s v="14/10/2025 10:06:06"/>
    <n v="54000"/>
    <n v="11000"/>
    <n v="0"/>
    <n v="0"/>
    <n v="10557"/>
    <n v="0"/>
    <n v="32444"/>
  </r>
  <r>
    <n v="1007"/>
    <s v="14105-351825531"/>
    <n v="10225888"/>
    <x v="27"/>
    <s v="14/10/2025 09:59:17"/>
    <n v="73000"/>
    <n v="15000"/>
    <n v="0"/>
    <n v="0"/>
    <n v="14239"/>
    <n v="0"/>
    <n v="43761"/>
  </r>
  <r>
    <n v="1008"/>
    <s v="14105-351824761"/>
    <n v="10321523"/>
    <x v="8"/>
    <s v="14/10/2025 10:27:16"/>
    <n v="29000"/>
    <n v="5000"/>
    <n v="0"/>
    <n v="0"/>
    <n v="5892"/>
    <n v="0"/>
    <n v="18108"/>
  </r>
  <r>
    <n v="1009"/>
    <s v="14105-351852941"/>
    <n v="10321523"/>
    <x v="8"/>
    <s v="14/10/2025 10:47:00"/>
    <n v="79000"/>
    <n v="15000"/>
    <n v="0"/>
    <n v="0"/>
    <n v="15712"/>
    <n v="0"/>
    <n v="48288"/>
  </r>
  <r>
    <n v="1010"/>
    <s v="14105-351922741"/>
    <n v="10235658"/>
    <x v="29"/>
    <s v="14/10/2025 10:08:51"/>
    <n v="160000"/>
    <n v="42000"/>
    <n v="0"/>
    <n v="0"/>
    <n v="28969"/>
    <n v="0"/>
    <n v="89031"/>
  </r>
  <r>
    <n v="1011"/>
    <s v="14105-352117812"/>
    <n v="10235659"/>
    <x v="9"/>
    <s v="14/10/2025 10:05:09"/>
    <n v="58000"/>
    <n v="11000"/>
    <n v="0"/>
    <n v="0"/>
    <n v="11539"/>
    <n v="0"/>
    <n v="35462"/>
  </r>
  <r>
    <n v="1012"/>
    <s v="14105-352185286"/>
    <n v="10235663"/>
    <x v="10"/>
    <s v="14/10/2025 10:05:39"/>
    <n v="58000"/>
    <n v="11000"/>
    <n v="0"/>
    <n v="0"/>
    <n v="11539"/>
    <n v="0"/>
    <n v="35462"/>
  </r>
  <r>
    <n v="1013"/>
    <s v="14105-352241940"/>
    <n v="10298769"/>
    <x v="20"/>
    <s v="14/10/2025 10:35:49"/>
    <n v="176000"/>
    <n v="48000"/>
    <n v="0"/>
    <n v="0"/>
    <n v="31424"/>
    <n v="0"/>
    <n v="96576"/>
  </r>
  <r>
    <n v="1014"/>
    <s v="14105-352328639"/>
    <n v="10287867"/>
    <x v="11"/>
    <s v="14/10/2025 10:11:02"/>
    <n v="60000"/>
    <n v="30000"/>
    <n v="0"/>
    <n v="0"/>
    <n v="7365"/>
    <n v="0"/>
    <n v="22635"/>
  </r>
  <r>
    <n v="1015"/>
    <s v="14105-352337895"/>
    <n v="10225898"/>
    <x v="15"/>
    <s v="14/10/2025 10:10:06"/>
    <n v="87000"/>
    <n v="15000"/>
    <n v="0"/>
    <n v="0"/>
    <n v="17676"/>
    <n v="0"/>
    <n v="54324"/>
  </r>
  <r>
    <n v="1016"/>
    <s v="14105-352382783"/>
    <n v="10321523"/>
    <x v="8"/>
    <s v="14/10/2025 10:18:52"/>
    <n v="58000"/>
    <n v="14000"/>
    <n v="0"/>
    <n v="0"/>
    <n v="10802"/>
    <n v="0"/>
    <n v="33198"/>
  </r>
  <r>
    <n v="1017"/>
    <s v="14105-352430939"/>
    <n v="10225902"/>
    <x v="2"/>
    <s v="14/10/2025 10:12:02"/>
    <n v="22000"/>
    <n v="7000"/>
    <n v="0"/>
    <n v="0"/>
    <n v="3683"/>
    <n v="0"/>
    <n v="11318"/>
  </r>
  <r>
    <n v="1018"/>
    <s v="14105-352442751"/>
    <n v="10287867"/>
    <x v="11"/>
    <s v="14/10/2025 10:00:26"/>
    <n v="62000"/>
    <n v="11000"/>
    <n v="0"/>
    <n v="0"/>
    <n v="12521"/>
    <n v="0"/>
    <n v="38480"/>
  </r>
  <r>
    <n v="1019"/>
    <s v="14105-352675030"/>
    <n v="10296675"/>
    <x v="34"/>
    <s v="14/10/2025 10:32:29"/>
    <n v="29000"/>
    <n v="0"/>
    <n v="0"/>
    <n v="0"/>
    <n v="7120"/>
    <n v="0"/>
    <n v="21881"/>
  </r>
  <r>
    <n v="1020"/>
    <s v="14105-352823123"/>
    <n v="10298824"/>
    <x v="5"/>
    <s v="14/10/2025 10:18:10"/>
    <n v="329000"/>
    <n v="67000"/>
    <n v="0"/>
    <n v="0"/>
    <n v="64321"/>
    <n v="0"/>
    <n v="197679"/>
  </r>
  <r>
    <n v="1021"/>
    <s v="14105-352831464"/>
    <n v="10225902"/>
    <x v="2"/>
    <s v="14/10/2025 10:19:22"/>
    <n v="29000"/>
    <n v="7000"/>
    <n v="0"/>
    <n v="0"/>
    <n v="5401"/>
    <n v="0"/>
    <n v="16599"/>
  </r>
  <r>
    <n v="1022"/>
    <s v="14105-352948027"/>
    <n v="10235663"/>
    <x v="10"/>
    <s v="14/10/2025 10:23:19"/>
    <n v="94000"/>
    <n v="15000"/>
    <n v="0"/>
    <n v="0"/>
    <n v="19395"/>
    <n v="0"/>
    <n v="59606"/>
  </r>
  <r>
    <n v="1023"/>
    <s v="14105-352954518"/>
    <n v="10358016"/>
    <x v="39"/>
    <s v="14/10/2025 10:06:03"/>
    <n v="44000"/>
    <n v="10000"/>
    <n v="0"/>
    <n v="0"/>
    <n v="8347"/>
    <n v="0"/>
    <n v="25653"/>
  </r>
  <r>
    <n v="1024"/>
    <s v="14105-352953176"/>
    <n v="10233716"/>
    <x v="22"/>
    <s v="14/10/2025 10:16:08"/>
    <n v="29000"/>
    <n v="7000"/>
    <n v="0"/>
    <n v="0"/>
    <n v="5401"/>
    <n v="0"/>
    <n v="16599"/>
  </r>
  <r>
    <n v="1025"/>
    <s v="14105-353130654"/>
    <n v="10321523"/>
    <x v="8"/>
    <s v="14/10/2025 11:08:50"/>
    <n v="22000"/>
    <n v="7000"/>
    <n v="0"/>
    <n v="0"/>
    <n v="3683"/>
    <n v="0"/>
    <n v="11318"/>
  </r>
  <r>
    <n v="1026"/>
    <s v="14105-353297857"/>
    <n v="10230817"/>
    <x v="28"/>
    <s v="14/10/2025 09:59:18"/>
    <n v="51000"/>
    <n v="11000"/>
    <n v="0"/>
    <n v="0"/>
    <n v="9820"/>
    <n v="0"/>
    <n v="30180"/>
  </r>
  <r>
    <n v="1027"/>
    <s v="14105-353299994"/>
    <n v="10235663"/>
    <x v="10"/>
    <s v="14/10/2025 10:11:51"/>
    <n v="29000"/>
    <n v="7000"/>
    <n v="0"/>
    <n v="0"/>
    <n v="5401"/>
    <n v="0"/>
    <n v="16599"/>
  </r>
  <r>
    <n v="1028"/>
    <s v="14105-353359573"/>
    <n v="10225895"/>
    <x v="13"/>
    <s v="14/10/2025 10:25:21"/>
    <n v="87000"/>
    <n v="15000"/>
    <n v="0"/>
    <n v="0"/>
    <n v="17676"/>
    <n v="0"/>
    <n v="54324"/>
  </r>
  <r>
    <n v="1029"/>
    <s v="14105-353495120"/>
    <n v="10298769"/>
    <x v="20"/>
    <s v="14/10/2025 11:06:13"/>
    <n v="29000"/>
    <n v="7000"/>
    <n v="0"/>
    <n v="0"/>
    <n v="5401"/>
    <n v="0"/>
    <n v="16599"/>
  </r>
  <r>
    <n v="1030"/>
    <s v="14105-353493838"/>
    <n v="10321523"/>
    <x v="8"/>
    <s v="14/10/2025 10:19:01"/>
    <n v="29000"/>
    <n v="7000"/>
    <n v="0"/>
    <n v="0"/>
    <n v="5401"/>
    <n v="0"/>
    <n v="16599"/>
  </r>
  <r>
    <n v="1031"/>
    <s v="14105-353850879"/>
    <n v="10354882"/>
    <x v="12"/>
    <s v="14/10/2025 09:57:31"/>
    <n v="44000"/>
    <n v="0"/>
    <n v="0"/>
    <n v="0"/>
    <n v="10802"/>
    <n v="0"/>
    <n v="33198"/>
  </r>
  <r>
    <n v="1032"/>
    <s v="14105-353906898"/>
    <n v="10230793"/>
    <x v="25"/>
    <s v="14/10/2025 10:03:48"/>
    <n v="72000"/>
    <n v="15000"/>
    <n v="0"/>
    <n v="0"/>
    <n v="13994"/>
    <n v="0"/>
    <n v="43007"/>
  </r>
  <r>
    <n v="1033"/>
    <s v="14105-353925019"/>
    <n v="10232123"/>
    <x v="14"/>
    <s v="14/10/2025 10:17:23"/>
    <n v="72000"/>
    <n v="15000"/>
    <n v="0"/>
    <n v="0"/>
    <n v="13994"/>
    <n v="0"/>
    <n v="43007"/>
  </r>
  <r>
    <n v="1034"/>
    <s v="14105-354245502"/>
    <n v="10235659"/>
    <x v="9"/>
    <s v="14/10/2025 10:03:03"/>
    <n v="29000"/>
    <n v="0"/>
    <n v="0"/>
    <n v="0"/>
    <n v="7120"/>
    <n v="0"/>
    <n v="21881"/>
  </r>
  <r>
    <n v="1035"/>
    <s v="14105-354419854"/>
    <n v="10296675"/>
    <x v="34"/>
    <s v="14/10/2025 10:21:48"/>
    <n v="113000"/>
    <n v="20000"/>
    <n v="0"/>
    <n v="0"/>
    <n v="22832"/>
    <n v="0"/>
    <n v="70169"/>
  </r>
  <r>
    <n v="1036"/>
    <s v="14105-354538921"/>
    <n v="10216423"/>
    <x v="0"/>
    <s v="14/10/2025 10:11:46"/>
    <n v="116000"/>
    <n v="20000"/>
    <n v="0"/>
    <n v="0"/>
    <n v="23568"/>
    <n v="0"/>
    <n v="72432"/>
  </r>
  <r>
    <n v="1037"/>
    <s v="14105-354613097"/>
    <n v="10321523"/>
    <x v="8"/>
    <s v="14/10/2025 10:32:06"/>
    <n v="109000"/>
    <n v="20000"/>
    <n v="0"/>
    <n v="0"/>
    <n v="21850"/>
    <n v="0"/>
    <n v="67151"/>
  </r>
  <r>
    <n v="1038"/>
    <s v="14105-354672182"/>
    <n v="10230171"/>
    <x v="19"/>
    <s v="14/10/2025 10:00:57"/>
    <n v="47000"/>
    <n v="0"/>
    <n v="0"/>
    <n v="0"/>
    <n v="11539"/>
    <n v="0"/>
    <n v="35462"/>
  </r>
  <r>
    <n v="1039"/>
    <s v="14105-354670581"/>
    <n v="10225898"/>
    <x v="15"/>
    <s v="14/10/2025 10:21:28"/>
    <n v="58000"/>
    <n v="11000"/>
    <n v="0"/>
    <n v="0"/>
    <n v="11539"/>
    <n v="0"/>
    <n v="35462"/>
  </r>
  <r>
    <n v="1040"/>
    <s v="14105-354700211"/>
    <n v="10225895"/>
    <x v="13"/>
    <s v="14/10/2025 10:20:19"/>
    <n v="95000"/>
    <n v="15000"/>
    <n v="0"/>
    <n v="0"/>
    <n v="19640"/>
    <n v="0"/>
    <n v="60360"/>
  </r>
  <r>
    <n v="1041"/>
    <s v="14105-354721958"/>
    <n v="10321523"/>
    <x v="8"/>
    <s v="14/10/2025 10:33:20"/>
    <n v="108000"/>
    <n v="20000"/>
    <n v="0"/>
    <n v="0"/>
    <n v="21604"/>
    <n v="0"/>
    <n v="66396"/>
  </r>
  <r>
    <n v="1042"/>
    <s v="14105-354763858"/>
    <n v="10321523"/>
    <x v="8"/>
    <s v="14/10/2025 10:34:08"/>
    <n v="44000"/>
    <n v="14000"/>
    <n v="0"/>
    <n v="0"/>
    <n v="7365"/>
    <n v="0"/>
    <n v="22635"/>
  </r>
  <r>
    <n v="1043"/>
    <s v="14105-355414687"/>
    <n v="10216423"/>
    <x v="0"/>
    <s v="14/10/2025 10:11:36"/>
    <n v="58000"/>
    <n v="11000"/>
    <n v="0"/>
    <n v="0"/>
    <n v="11539"/>
    <n v="0"/>
    <n v="35462"/>
  </r>
  <r>
    <n v="1044"/>
    <s v="14105-355430283"/>
    <n v="10219545"/>
    <x v="1"/>
    <s v="14/10/2025 10:09:52"/>
    <n v="87000"/>
    <n v="15000"/>
    <n v="0"/>
    <n v="0"/>
    <n v="17676"/>
    <n v="0"/>
    <n v="54324"/>
  </r>
  <r>
    <n v="1045"/>
    <s v="14105-355432732"/>
    <n v="10321523"/>
    <x v="8"/>
    <s v="14/10/2025 10:11:38"/>
    <n v="72000"/>
    <n v="15000"/>
    <n v="0"/>
    <n v="0"/>
    <n v="13994"/>
    <n v="0"/>
    <n v="43007"/>
  </r>
  <r>
    <n v="1046"/>
    <s v="14105-355636783"/>
    <n v="10298769"/>
    <x v="20"/>
    <s v="14/10/2025 10:48:29"/>
    <n v="94000"/>
    <n v="39200"/>
    <n v="0"/>
    <n v="0"/>
    <n v="13453"/>
    <n v="0"/>
    <n v="41347"/>
  </r>
  <r>
    <n v="1047"/>
    <s v="14105-355749752"/>
    <n v="10230793"/>
    <x v="25"/>
    <s v="14/10/2025 10:29:24"/>
    <n v="167000"/>
    <n v="48000"/>
    <n v="0"/>
    <n v="0"/>
    <n v="29215"/>
    <n v="0"/>
    <n v="89786"/>
  </r>
  <r>
    <n v="1048"/>
    <s v="14105-355825363"/>
    <n v="10230171"/>
    <x v="19"/>
    <s v="14/10/2025 10:29:28"/>
    <n v="66000"/>
    <n v="11000"/>
    <n v="0"/>
    <n v="0"/>
    <n v="13503"/>
    <n v="0"/>
    <n v="41498"/>
  </r>
  <r>
    <n v="1049"/>
    <s v="14105-355941031"/>
    <n v="10225898"/>
    <x v="15"/>
    <s v="14/10/2025 10:25:00"/>
    <n v="80000"/>
    <n v="15000"/>
    <n v="0"/>
    <n v="0"/>
    <n v="15958"/>
    <n v="0"/>
    <n v="49043"/>
  </r>
  <r>
    <n v="1050"/>
    <s v="14105-356223917"/>
    <n v="10298769"/>
    <x v="20"/>
    <s v="14/10/2025 10:29:59"/>
    <n v="58000"/>
    <n v="11000"/>
    <n v="0"/>
    <n v="0"/>
    <n v="11539"/>
    <n v="0"/>
    <n v="35462"/>
  </r>
  <r>
    <n v="1051"/>
    <s v="14105-356234147"/>
    <n v="10321524"/>
    <x v="3"/>
    <s v="14/10/2025 10:45:19"/>
    <n v="58000"/>
    <n v="11000"/>
    <n v="0"/>
    <n v="0"/>
    <n v="11539"/>
    <n v="0"/>
    <n v="35462"/>
  </r>
  <r>
    <n v="1052"/>
    <s v="14105-356279997"/>
    <n v="10235663"/>
    <x v="10"/>
    <s v="14/10/2025 10:13:43"/>
    <n v="29000"/>
    <n v="7250"/>
    <n v="0"/>
    <n v="0"/>
    <n v="5340"/>
    <n v="0"/>
    <n v="16410"/>
  </r>
  <r>
    <n v="1053"/>
    <s v="14105-356383054"/>
    <n v="10225885"/>
    <x v="4"/>
    <s v="14/10/2025 10:26:26"/>
    <n v="87000"/>
    <n v="15000"/>
    <n v="0"/>
    <n v="0"/>
    <n v="17676"/>
    <n v="0"/>
    <n v="54324"/>
  </r>
  <r>
    <n v="1054"/>
    <s v="14105-356441829"/>
    <n v="10298769"/>
    <x v="20"/>
    <s v="14/10/2025 11:01:59"/>
    <n v="88000"/>
    <n v="15000"/>
    <n v="0"/>
    <n v="0"/>
    <n v="17922"/>
    <n v="0"/>
    <n v="55079"/>
  </r>
  <r>
    <n v="1055"/>
    <s v="14105-356586272"/>
    <n v="10292422"/>
    <x v="7"/>
    <s v="14/10/2025 10:00:32"/>
    <n v="29000"/>
    <n v="7250"/>
    <n v="0"/>
    <n v="0"/>
    <n v="5340"/>
    <n v="0"/>
    <n v="16410"/>
  </r>
  <r>
    <n v="1056"/>
    <s v="14105-356882700"/>
    <n v="10225902"/>
    <x v="2"/>
    <s v="14/10/2025 10:07:41"/>
    <n v="87000"/>
    <n v="15000"/>
    <n v="0"/>
    <n v="0"/>
    <n v="17676"/>
    <n v="0"/>
    <n v="54324"/>
  </r>
  <r>
    <n v="1057"/>
    <s v="14105-356943358"/>
    <n v="10232123"/>
    <x v="14"/>
    <s v="14/10/2025 10:19:59"/>
    <n v="29000"/>
    <n v="0"/>
    <n v="0"/>
    <n v="0"/>
    <n v="7120"/>
    <n v="0"/>
    <n v="21881"/>
  </r>
  <r>
    <n v="1058"/>
    <s v="14105-356971121"/>
    <n v="10321524"/>
    <x v="3"/>
    <s v="14/10/2025 10:33:09"/>
    <n v="72000"/>
    <n v="15000"/>
    <n v="0"/>
    <n v="0"/>
    <n v="13994"/>
    <n v="0"/>
    <n v="43007"/>
  </r>
  <r>
    <n v="1059"/>
    <s v="14105-357138283"/>
    <n v="10225871"/>
    <x v="35"/>
    <s v="14/10/2025 10:06:41"/>
    <n v="58000"/>
    <n v="11000"/>
    <n v="0"/>
    <n v="0"/>
    <n v="11539"/>
    <n v="0"/>
    <n v="35462"/>
  </r>
  <r>
    <n v="1060"/>
    <s v="14105-357155738"/>
    <n v="10230793"/>
    <x v="25"/>
    <s v="14/10/2025 10:21:00"/>
    <n v="87000"/>
    <n v="15000"/>
    <n v="0"/>
    <n v="0"/>
    <n v="17676"/>
    <n v="0"/>
    <n v="54324"/>
  </r>
  <r>
    <n v="1061"/>
    <s v="14105-357213006"/>
    <n v="10298769"/>
    <x v="20"/>
    <s v="14/10/2025 10:45:23"/>
    <n v="226000"/>
    <n v="32000"/>
    <n v="0"/>
    <n v="0"/>
    <n v="47627"/>
    <n v="0"/>
    <n v="146373"/>
  </r>
  <r>
    <n v="1062"/>
    <s v="14105-357230045"/>
    <n v="10298769"/>
    <x v="20"/>
    <s v="14/10/2025 10:40:34"/>
    <n v="90000"/>
    <n v="15000"/>
    <n v="0"/>
    <n v="0"/>
    <n v="18413"/>
    <n v="0"/>
    <n v="56588"/>
  </r>
  <r>
    <n v="1063"/>
    <s v="14105-357302408"/>
    <n v="10216423"/>
    <x v="0"/>
    <s v="14/10/2025 10:34:20"/>
    <n v="87000"/>
    <n v="15000"/>
    <n v="0"/>
    <n v="0"/>
    <n v="17676"/>
    <n v="0"/>
    <n v="54324"/>
  </r>
  <r>
    <n v="1064"/>
    <s v="14105-357437673"/>
    <n v="10350108"/>
    <x v="6"/>
    <s v="14/10/2025 10:38:09"/>
    <n v="51000"/>
    <n v="11000"/>
    <n v="0"/>
    <n v="0"/>
    <n v="9820"/>
    <n v="0"/>
    <n v="30180"/>
  </r>
  <r>
    <n v="1065"/>
    <s v="14105-357630216"/>
    <n v="10298769"/>
    <x v="20"/>
    <s v="14/10/2025 10:38:56"/>
    <n v="65000"/>
    <n v="11000"/>
    <n v="0"/>
    <n v="0"/>
    <n v="13257"/>
    <n v="0"/>
    <n v="40743"/>
  </r>
  <r>
    <n v="1066"/>
    <s v="14105-357666915"/>
    <n v="10269971"/>
    <x v="16"/>
    <s v="14/10/2025 10:12:53"/>
    <n v="22000"/>
    <n v="7000"/>
    <n v="0"/>
    <n v="0"/>
    <n v="3683"/>
    <n v="0"/>
    <n v="11318"/>
  </r>
  <r>
    <n v="1067"/>
    <s v="14105-357673979"/>
    <n v="10298769"/>
    <x v="20"/>
    <s v="14/10/2025 10:46:09"/>
    <n v="22000"/>
    <n v="7000"/>
    <n v="0"/>
    <n v="0"/>
    <n v="3683"/>
    <n v="0"/>
    <n v="11318"/>
  </r>
  <r>
    <n v="1068"/>
    <s v="14105-357754498"/>
    <n v="10350108"/>
    <x v="6"/>
    <s v="14/10/2025 10:31:12"/>
    <n v="87000"/>
    <n v="15000"/>
    <n v="0"/>
    <n v="0"/>
    <n v="17676"/>
    <n v="0"/>
    <n v="54324"/>
  </r>
  <r>
    <n v="1069"/>
    <s v="14105-357911920"/>
    <n v="10216423"/>
    <x v="0"/>
    <s v="14/10/2025 10:17:16"/>
    <n v="54000"/>
    <n v="11000"/>
    <n v="0"/>
    <n v="0"/>
    <n v="10557"/>
    <n v="0"/>
    <n v="32444"/>
  </r>
  <r>
    <n v="1070"/>
    <s v="14105-357975501"/>
    <n v="10340098"/>
    <x v="42"/>
    <s v="14/10/2025 10:06:20"/>
    <n v="51000"/>
    <n v="10000"/>
    <n v="0"/>
    <n v="0"/>
    <n v="10066"/>
    <n v="0"/>
    <n v="30935"/>
  </r>
  <r>
    <n v="1071"/>
    <s v="14105-358140824"/>
    <n v="10235658"/>
    <x v="29"/>
    <s v="14/10/2025 10:24:28"/>
    <n v="88000"/>
    <n v="15000"/>
    <n v="0"/>
    <n v="0"/>
    <n v="17922"/>
    <n v="0"/>
    <n v="55079"/>
  </r>
  <r>
    <n v="1072"/>
    <s v="14105-358226583"/>
    <n v="10225885"/>
    <x v="4"/>
    <s v="14/10/2025 10:12:44"/>
    <n v="76000"/>
    <n v="15000"/>
    <n v="0"/>
    <n v="0"/>
    <n v="14976"/>
    <n v="0"/>
    <n v="46025"/>
  </r>
  <r>
    <n v="1073"/>
    <s v="14105-358596752"/>
    <n v="10235659"/>
    <x v="9"/>
    <s v="14/10/2025 10:14:54"/>
    <n v="29000"/>
    <n v="5000"/>
    <n v="0"/>
    <n v="0"/>
    <n v="5892"/>
    <n v="0"/>
    <n v="18108"/>
  </r>
  <r>
    <n v="1074"/>
    <s v="14105-358639158"/>
    <n v="10296675"/>
    <x v="34"/>
    <s v="14/10/2025 11:13:26"/>
    <n v="54000"/>
    <n v="11000"/>
    <n v="0"/>
    <n v="0"/>
    <n v="10557"/>
    <n v="0"/>
    <n v="32444"/>
  </r>
  <r>
    <n v="1075"/>
    <s v="14105-358842392"/>
    <n v="10284115"/>
    <x v="26"/>
    <s v="14/10/2025 10:06:42"/>
    <n v="119000"/>
    <n v="20000"/>
    <n v="0"/>
    <n v="0"/>
    <n v="24305"/>
    <n v="0"/>
    <n v="74696"/>
  </r>
  <r>
    <n v="1076"/>
    <s v="14105-358915885"/>
    <n v="10321523"/>
    <x v="8"/>
    <s v="14/10/2025 10:56:54"/>
    <n v="87000"/>
    <n v="15000"/>
    <n v="0"/>
    <n v="0"/>
    <n v="17676"/>
    <n v="0"/>
    <n v="54324"/>
  </r>
  <r>
    <n v="1077"/>
    <s v="14105-359009337"/>
    <n v="10225902"/>
    <x v="2"/>
    <s v="14/10/2025 10:13:30"/>
    <n v="73000"/>
    <n v="15000"/>
    <n v="0"/>
    <n v="0"/>
    <n v="14239"/>
    <n v="0"/>
    <n v="43761"/>
  </r>
  <r>
    <n v="1078"/>
    <s v="14105-359032322"/>
    <n v="10225898"/>
    <x v="15"/>
    <s v="14/10/2025 10:24:49"/>
    <n v="76000"/>
    <n v="15000"/>
    <n v="0"/>
    <n v="0"/>
    <n v="14976"/>
    <n v="0"/>
    <n v="46025"/>
  </r>
  <r>
    <n v="1079"/>
    <s v="14105-359050352"/>
    <n v="10269971"/>
    <x v="16"/>
    <s v="14/10/2025 10:10:19"/>
    <n v="59000"/>
    <n v="10000"/>
    <n v="0"/>
    <n v="0"/>
    <n v="12030"/>
    <n v="0"/>
    <n v="36971"/>
  </r>
  <r>
    <n v="1080"/>
    <s v="14105-359069174"/>
    <n v="10219545"/>
    <x v="1"/>
    <s v="14/10/2025 10:31:44"/>
    <n v="51000"/>
    <n v="14000"/>
    <n v="0"/>
    <n v="0"/>
    <n v="9084"/>
    <n v="0"/>
    <n v="27917"/>
  </r>
  <r>
    <n v="1081"/>
    <s v="14105-359214323"/>
    <n v="10230793"/>
    <x v="25"/>
    <s v="14/10/2025 10:29:44"/>
    <n v="55000"/>
    <n v="11000"/>
    <n v="0"/>
    <n v="0"/>
    <n v="10802"/>
    <n v="0"/>
    <n v="33198"/>
  </r>
  <r>
    <n v="1082"/>
    <s v="14105-359494533"/>
    <n v="10232123"/>
    <x v="14"/>
    <s v="14/10/2025 10:34:45"/>
    <n v="58000"/>
    <n v="11000"/>
    <n v="0"/>
    <n v="0"/>
    <n v="11539"/>
    <n v="0"/>
    <n v="35462"/>
  </r>
  <r>
    <n v="1083"/>
    <s v="14105-359590706"/>
    <n v="10296675"/>
    <x v="34"/>
    <s v="14/10/2025 10:36:12"/>
    <n v="94000"/>
    <n v="39200"/>
    <n v="0"/>
    <n v="0"/>
    <n v="13453"/>
    <n v="0"/>
    <n v="41347"/>
  </r>
  <r>
    <n v="1084"/>
    <s v="14105-359971409"/>
    <n v="10296675"/>
    <x v="34"/>
    <s v="14/10/2025 11:07:26"/>
    <n v="83000"/>
    <n v="15000"/>
    <n v="0"/>
    <n v="0"/>
    <n v="16694"/>
    <n v="0"/>
    <n v="51306"/>
  </r>
  <r>
    <n v="1085"/>
    <s v="14105-360056250"/>
    <n v="10225902"/>
    <x v="2"/>
    <s v="14/10/2025 10:35:01"/>
    <n v="29000"/>
    <n v="7000"/>
    <n v="0"/>
    <n v="0"/>
    <n v="5401"/>
    <n v="0"/>
    <n v="16599"/>
  </r>
  <r>
    <n v="1086"/>
    <s v="14105-360121576"/>
    <n v="10216423"/>
    <x v="0"/>
    <s v="14/10/2025 10:13:25"/>
    <n v="44000"/>
    <n v="0"/>
    <n v="0"/>
    <n v="0"/>
    <n v="10802"/>
    <n v="0"/>
    <n v="33198"/>
  </r>
  <r>
    <n v="1087"/>
    <s v="14105-360289983"/>
    <n v="10235663"/>
    <x v="10"/>
    <s v="14/10/2025 10:08:09"/>
    <n v="51000"/>
    <n v="11000"/>
    <n v="0"/>
    <n v="0"/>
    <n v="9820"/>
    <n v="0"/>
    <n v="30180"/>
  </r>
  <r>
    <n v="1088"/>
    <s v="14105-360345480"/>
    <n v="10232123"/>
    <x v="14"/>
    <s v="14/10/2025 10:22:48"/>
    <n v="22000"/>
    <n v="7000"/>
    <n v="0"/>
    <n v="0"/>
    <n v="3683"/>
    <n v="0"/>
    <n v="11318"/>
  </r>
  <r>
    <n v="1089"/>
    <s v="14105-360362270"/>
    <n v="10298824"/>
    <x v="5"/>
    <s v="14/10/2025 10:12:44"/>
    <n v="29000"/>
    <n v="7250"/>
    <n v="0"/>
    <n v="0"/>
    <n v="5340"/>
    <n v="0"/>
    <n v="16410"/>
  </r>
  <r>
    <n v="1090"/>
    <s v="14105-360449161"/>
    <n v="10321524"/>
    <x v="3"/>
    <s v="14/10/2025 10:34:47"/>
    <n v="44000"/>
    <n v="0"/>
    <n v="0"/>
    <n v="0"/>
    <n v="10802"/>
    <n v="0"/>
    <n v="33198"/>
  </r>
  <r>
    <n v="1091"/>
    <s v="14105-360493965"/>
    <n v="10296675"/>
    <x v="34"/>
    <s v="14/10/2025 10:37:23"/>
    <n v="29000"/>
    <n v="0"/>
    <n v="0"/>
    <n v="0"/>
    <n v="7120"/>
    <n v="0"/>
    <n v="21881"/>
  </r>
  <r>
    <n v="1092"/>
    <s v="14105-360536136"/>
    <n v="10225898"/>
    <x v="15"/>
    <s v="14/10/2025 10:29:01"/>
    <n v="163000"/>
    <n v="48000"/>
    <n v="0"/>
    <n v="0"/>
    <n v="28233"/>
    <n v="0"/>
    <n v="86768"/>
  </r>
  <r>
    <n v="1093"/>
    <s v="14105-360616689"/>
    <n v="10235659"/>
    <x v="9"/>
    <s v="14/10/2025 10:23:54"/>
    <n v="58000"/>
    <n v="11000"/>
    <n v="0"/>
    <n v="0"/>
    <n v="11539"/>
    <n v="0"/>
    <n v="35462"/>
  </r>
  <r>
    <n v="1094"/>
    <s v="14105-360649947"/>
    <n v="10296675"/>
    <x v="34"/>
    <s v="14/10/2025 10:37:09"/>
    <n v="22000"/>
    <n v="7000"/>
    <n v="0"/>
    <n v="0"/>
    <n v="3683"/>
    <n v="0"/>
    <n v="11318"/>
  </r>
  <r>
    <n v="1095"/>
    <s v="14105-360907544"/>
    <n v="10298769"/>
    <x v="20"/>
    <s v="14/10/2025 11:14:28"/>
    <n v="94000"/>
    <n v="39200"/>
    <n v="0"/>
    <n v="0"/>
    <n v="13453"/>
    <n v="0"/>
    <n v="41347"/>
  </r>
  <r>
    <n v="1096"/>
    <s v="14105-361008045"/>
    <n v="10340098"/>
    <x v="42"/>
    <s v="14/10/2025 10:15:45"/>
    <n v="29000"/>
    <n v="7000"/>
    <n v="0"/>
    <n v="0"/>
    <n v="5401"/>
    <n v="0"/>
    <n v="16599"/>
  </r>
  <r>
    <n v="1097"/>
    <s v="14105-361109224"/>
    <n v="10235663"/>
    <x v="10"/>
    <s v="14/10/2025 10:47:29"/>
    <n v="44000"/>
    <n v="10000"/>
    <n v="0"/>
    <n v="0"/>
    <n v="8347"/>
    <n v="0"/>
    <n v="25653"/>
  </r>
  <r>
    <n v="1098"/>
    <s v="14105-361190092"/>
    <n v="10296675"/>
    <x v="34"/>
    <s v="14/10/2025 10:47:09"/>
    <n v="80000"/>
    <n v="15000"/>
    <n v="0"/>
    <n v="0"/>
    <n v="15958"/>
    <n v="0"/>
    <n v="49043"/>
  </r>
  <r>
    <n v="1099"/>
    <s v="14105-361351952"/>
    <n v="10235659"/>
    <x v="9"/>
    <s v="14/10/2025 10:29:37"/>
    <n v="22000"/>
    <n v="7000"/>
    <n v="0"/>
    <n v="0"/>
    <n v="3683"/>
    <n v="0"/>
    <n v="11318"/>
  </r>
  <r>
    <n v="1100"/>
    <s v="14105-361474044"/>
    <n v="10321524"/>
    <x v="3"/>
    <s v="14/10/2025 10:31:53"/>
    <n v="30000"/>
    <n v="0"/>
    <n v="0"/>
    <n v="0"/>
    <n v="7365"/>
    <n v="0"/>
    <n v="22635"/>
  </r>
  <r>
    <n v="1101"/>
    <s v="14105-361670588"/>
    <n v="10287867"/>
    <x v="11"/>
    <s v="14/10/2025 10:17:05"/>
    <n v="60000"/>
    <n v="30000"/>
    <n v="0"/>
    <n v="0"/>
    <n v="7365"/>
    <n v="0"/>
    <n v="22635"/>
  </r>
  <r>
    <n v="1102"/>
    <s v="14105-361886294"/>
    <n v="10230171"/>
    <x v="19"/>
    <s v="14/10/2025 10:21:23"/>
    <n v="29000"/>
    <n v="7000"/>
    <n v="0"/>
    <n v="0"/>
    <n v="5401"/>
    <n v="0"/>
    <n v="16599"/>
  </r>
  <r>
    <n v="1103"/>
    <s v="14105-362065976"/>
    <n v="10232123"/>
    <x v="14"/>
    <s v="14/10/2025 10:24:20"/>
    <n v="58000"/>
    <n v="11000"/>
    <n v="0"/>
    <n v="0"/>
    <n v="11539"/>
    <n v="0"/>
    <n v="35462"/>
  </r>
  <r>
    <n v="1104"/>
    <s v="14105-362320659"/>
    <n v="10230793"/>
    <x v="25"/>
    <s v="14/10/2025 11:01:00"/>
    <n v="80000"/>
    <n v="11000"/>
    <n v="0"/>
    <n v="0"/>
    <n v="16940"/>
    <n v="0"/>
    <n v="52061"/>
  </r>
  <r>
    <n v="1105"/>
    <s v="14105-362321861"/>
    <n v="10296675"/>
    <x v="34"/>
    <s v="14/10/2025 10:30:05"/>
    <n v="61000"/>
    <n v="11000"/>
    <n v="0"/>
    <n v="0"/>
    <n v="12275"/>
    <n v="0"/>
    <n v="37725"/>
  </r>
  <r>
    <n v="1106"/>
    <s v="14105-362364434"/>
    <n v="10230814"/>
    <x v="31"/>
    <s v="14/10/2025 10:25:52"/>
    <n v="22000"/>
    <n v="7000"/>
    <n v="0"/>
    <n v="0"/>
    <n v="3683"/>
    <n v="0"/>
    <n v="11318"/>
  </r>
  <r>
    <n v="1107"/>
    <s v="14105-362459565"/>
    <n v="10298769"/>
    <x v="20"/>
    <s v="14/10/2025 11:14:13"/>
    <n v="58000"/>
    <n v="11000"/>
    <n v="0"/>
    <n v="0"/>
    <n v="11539"/>
    <n v="0"/>
    <n v="35462"/>
  </r>
  <r>
    <n v="1108"/>
    <s v="14105-362710658"/>
    <n v="10296675"/>
    <x v="34"/>
    <s v="14/10/2025 10:45:28"/>
    <n v="29000"/>
    <n v="0"/>
    <n v="0"/>
    <n v="0"/>
    <n v="7120"/>
    <n v="0"/>
    <n v="21881"/>
  </r>
  <r>
    <n v="1109"/>
    <s v="14105-362721118"/>
    <n v="10324687"/>
    <x v="17"/>
    <s v="14/10/2025 10:50:53"/>
    <n v="101000"/>
    <n v="20000"/>
    <n v="0"/>
    <n v="0"/>
    <n v="19886"/>
    <n v="0"/>
    <n v="61115"/>
  </r>
  <r>
    <n v="1110"/>
    <s v="14105-362925046"/>
    <n v="10219545"/>
    <x v="1"/>
    <s v="14/10/2025 10:28:29"/>
    <n v="44000"/>
    <n v="14000"/>
    <n v="0"/>
    <n v="0"/>
    <n v="7365"/>
    <n v="0"/>
    <n v="22635"/>
  </r>
  <r>
    <n v="1111"/>
    <s v="14105-363316831"/>
    <n v="10219545"/>
    <x v="1"/>
    <s v="14/10/2025 10:21:38"/>
    <n v="58000"/>
    <n v="11000"/>
    <n v="0"/>
    <n v="0"/>
    <n v="11539"/>
    <n v="0"/>
    <n v="35462"/>
  </r>
  <r>
    <n v="1112"/>
    <s v="14105-363660599"/>
    <n v="10216423"/>
    <x v="0"/>
    <s v="14/10/2025 10:52:03"/>
    <n v="29000"/>
    <n v="7000"/>
    <n v="0"/>
    <n v="0"/>
    <n v="5401"/>
    <n v="0"/>
    <n v="16599"/>
  </r>
  <r>
    <n v="1113"/>
    <s v="14105-363744679"/>
    <n v="10219545"/>
    <x v="1"/>
    <s v="14/10/2025 10:27:26"/>
    <n v="29000"/>
    <n v="7000"/>
    <n v="0"/>
    <n v="0"/>
    <n v="5401"/>
    <n v="0"/>
    <n v="16599"/>
  </r>
  <r>
    <n v="1114"/>
    <s v="14105-363897096"/>
    <n v="10296675"/>
    <x v="34"/>
    <s v="14/10/2025 10:26:16"/>
    <n v="105000"/>
    <n v="20000"/>
    <n v="0"/>
    <n v="0"/>
    <n v="20868"/>
    <n v="0"/>
    <n v="64133"/>
  </r>
  <r>
    <n v="1115"/>
    <s v="14105-363914026"/>
    <n v="10284115"/>
    <x v="26"/>
    <s v="14/10/2025 10:42:02"/>
    <n v="112000"/>
    <n v="20000"/>
    <n v="0"/>
    <n v="0"/>
    <n v="22586"/>
    <n v="0"/>
    <n v="69414"/>
  </r>
  <r>
    <n v="1116"/>
    <s v="14105-363924495"/>
    <n v="10225902"/>
    <x v="2"/>
    <s v="14/10/2025 10:26:39"/>
    <n v="167000"/>
    <n v="48000"/>
    <n v="0"/>
    <n v="0"/>
    <n v="29215"/>
    <n v="0"/>
    <n v="89786"/>
  </r>
  <r>
    <n v="1117"/>
    <s v="14105-363924311"/>
    <n v="10219545"/>
    <x v="1"/>
    <s v="14/10/2025 10:29:49"/>
    <n v="29000"/>
    <n v="7000"/>
    <n v="0"/>
    <n v="0"/>
    <n v="5401"/>
    <n v="0"/>
    <n v="16599"/>
  </r>
  <r>
    <n v="1118"/>
    <s v="14105-364033899"/>
    <n v="10219545"/>
    <x v="1"/>
    <s v="14/10/2025 10:44:35"/>
    <n v="22000"/>
    <n v="7000"/>
    <n v="0"/>
    <n v="0"/>
    <n v="3683"/>
    <n v="0"/>
    <n v="11318"/>
  </r>
  <r>
    <n v="1119"/>
    <s v="14105-364040385"/>
    <n v="10321524"/>
    <x v="3"/>
    <s v="14/10/2025 10:32:00"/>
    <n v="65000"/>
    <n v="11000"/>
    <n v="0"/>
    <n v="0"/>
    <n v="13257"/>
    <n v="0"/>
    <n v="40743"/>
  </r>
  <r>
    <n v="1120"/>
    <s v="14105-364056997"/>
    <n v="10321524"/>
    <x v="3"/>
    <s v="14/10/2025 10:57:24"/>
    <n v="167000"/>
    <n v="48000"/>
    <n v="0"/>
    <n v="0"/>
    <n v="29215"/>
    <n v="0"/>
    <n v="89786"/>
  </r>
  <r>
    <n v="1121"/>
    <s v="14105-364105849"/>
    <n v="10298769"/>
    <x v="20"/>
    <s v="14/10/2025 10:32:03"/>
    <n v="116000"/>
    <n v="20000"/>
    <n v="0"/>
    <n v="0"/>
    <n v="23568"/>
    <n v="0"/>
    <n v="72432"/>
  </r>
  <r>
    <n v="1122"/>
    <s v="14105-364127806"/>
    <n v="10340098"/>
    <x v="42"/>
    <s v="14/10/2025 10:29:56"/>
    <n v="240000"/>
    <n v="54000"/>
    <n v="0"/>
    <n v="0"/>
    <n v="45663"/>
    <n v="0"/>
    <n v="140337"/>
  </r>
  <r>
    <n v="1123"/>
    <s v="14105-364307469"/>
    <n v="10225898"/>
    <x v="15"/>
    <s v="14/10/2025 10:29:07"/>
    <n v="47000"/>
    <n v="5000"/>
    <n v="0"/>
    <n v="0"/>
    <n v="10311"/>
    <n v="0"/>
    <n v="31689"/>
  </r>
  <r>
    <n v="1124"/>
    <s v="14105-364393274"/>
    <n v="10321523"/>
    <x v="8"/>
    <s v="14/10/2025 11:17:06"/>
    <n v="195000"/>
    <n v="26000"/>
    <n v="0"/>
    <n v="0"/>
    <n v="41490"/>
    <n v="0"/>
    <n v="127511"/>
  </r>
  <r>
    <n v="1125"/>
    <s v="14105-364521433"/>
    <n v="10225898"/>
    <x v="15"/>
    <s v="14/10/2025 10:13:24"/>
    <n v="58000"/>
    <n v="11000"/>
    <n v="0"/>
    <n v="0"/>
    <n v="11539"/>
    <n v="0"/>
    <n v="35462"/>
  </r>
  <r>
    <n v="1126"/>
    <s v="14105-364582354"/>
    <n v="10321523"/>
    <x v="8"/>
    <s v="14/10/2025 11:05:42"/>
    <n v="203000"/>
    <n v="32000"/>
    <n v="0"/>
    <n v="0"/>
    <n v="41981"/>
    <n v="0"/>
    <n v="129020"/>
  </r>
  <r>
    <n v="1127"/>
    <s v="14105-364618839"/>
    <n v="10321523"/>
    <x v="8"/>
    <s v="14/10/2025 11:38:20"/>
    <n v="58000"/>
    <n v="11000"/>
    <n v="0"/>
    <n v="0"/>
    <n v="11539"/>
    <n v="0"/>
    <n v="35462"/>
  </r>
  <r>
    <n v="1128"/>
    <s v="14105-364648755"/>
    <n v="10219545"/>
    <x v="1"/>
    <s v="14/10/2025 10:41:39"/>
    <n v="29000"/>
    <n v="7000"/>
    <n v="0"/>
    <n v="0"/>
    <n v="5401"/>
    <n v="0"/>
    <n v="16599"/>
  </r>
  <r>
    <n v="1129"/>
    <s v="14105-364817678"/>
    <n v="10292422"/>
    <x v="7"/>
    <s v="14/10/2025 10:14:08"/>
    <n v="22000"/>
    <n v="5500"/>
    <n v="0"/>
    <n v="0"/>
    <n v="4051"/>
    <n v="0"/>
    <n v="12449"/>
  </r>
  <r>
    <n v="1130"/>
    <s v="14105-365217557"/>
    <n v="10321523"/>
    <x v="8"/>
    <s v="14/10/2025 10:54:46"/>
    <n v="112000"/>
    <n v="20000"/>
    <n v="0"/>
    <n v="0"/>
    <n v="22586"/>
    <n v="0"/>
    <n v="69414"/>
  </r>
  <r>
    <n v="1131"/>
    <s v="14105-365700531"/>
    <n v="10225902"/>
    <x v="2"/>
    <s v="14/10/2025 10:27:13"/>
    <n v="58000"/>
    <n v="0"/>
    <n v="0"/>
    <n v="0"/>
    <n v="14239"/>
    <n v="0"/>
    <n v="43761"/>
  </r>
  <r>
    <n v="1132"/>
    <s v="14105-365704869"/>
    <n v="10287867"/>
    <x v="11"/>
    <s v="14/10/2025 10:30:45"/>
    <n v="30000"/>
    <n v="0"/>
    <n v="0"/>
    <n v="0"/>
    <n v="7365"/>
    <n v="0"/>
    <n v="22635"/>
  </r>
  <r>
    <n v="1133"/>
    <s v="14105-365851390"/>
    <n v="10324687"/>
    <x v="17"/>
    <s v="14/10/2025 10:25:02"/>
    <n v="47000"/>
    <n v="0"/>
    <n v="0"/>
    <n v="0"/>
    <n v="11539"/>
    <n v="0"/>
    <n v="35462"/>
  </r>
  <r>
    <n v="1134"/>
    <s v="14105-366129962"/>
    <n v="10230793"/>
    <x v="25"/>
    <s v="14/10/2025 10:45:18"/>
    <n v="122000"/>
    <n v="20000"/>
    <n v="0"/>
    <n v="0"/>
    <n v="25041"/>
    <n v="0"/>
    <n v="76959"/>
  </r>
  <r>
    <n v="1135"/>
    <s v="14105-366215837"/>
    <n v="10350108"/>
    <x v="6"/>
    <s v="14/10/2025 11:01:57"/>
    <n v="110000"/>
    <n v="20000"/>
    <n v="0"/>
    <n v="0"/>
    <n v="22095"/>
    <n v="0"/>
    <n v="67905"/>
  </r>
  <r>
    <n v="1136"/>
    <s v="14105-366237637"/>
    <n v="10298769"/>
    <x v="20"/>
    <s v="14/10/2025 10:50:16"/>
    <n v="87000"/>
    <n v="15000"/>
    <n v="0"/>
    <n v="0"/>
    <n v="17676"/>
    <n v="0"/>
    <n v="54324"/>
  </r>
  <r>
    <n v="1137"/>
    <s v="14105-366283640"/>
    <n v="10358016"/>
    <x v="39"/>
    <s v="14/10/2025 10:16:57"/>
    <n v="58000"/>
    <n v="11000"/>
    <n v="0"/>
    <n v="0"/>
    <n v="11539"/>
    <n v="0"/>
    <n v="35462"/>
  </r>
  <r>
    <n v="1138"/>
    <s v="14105-366362665"/>
    <n v="10242271"/>
    <x v="38"/>
    <s v="14/10/2025 10:24:16"/>
    <n v="104000"/>
    <n v="20000"/>
    <n v="0"/>
    <n v="0"/>
    <n v="20622"/>
    <n v="0"/>
    <n v="63378"/>
  </r>
  <r>
    <n v="1139"/>
    <s v="14105-366384796"/>
    <n v="10225888"/>
    <x v="27"/>
    <s v="14/10/2025 10:25:46"/>
    <n v="29000"/>
    <n v="0"/>
    <n v="0"/>
    <n v="0"/>
    <n v="7120"/>
    <n v="0"/>
    <n v="21881"/>
  </r>
  <r>
    <n v="1140"/>
    <s v="14105-366418053"/>
    <n v="10232123"/>
    <x v="14"/>
    <s v="14/10/2025 10:24:55"/>
    <n v="58000"/>
    <n v="11000"/>
    <n v="0"/>
    <n v="0"/>
    <n v="11539"/>
    <n v="0"/>
    <n v="35462"/>
  </r>
  <r>
    <n v="1141"/>
    <s v="14105-366419255"/>
    <n v="10225871"/>
    <x v="35"/>
    <s v="14/10/2025 10:45:23"/>
    <n v="58000"/>
    <n v="11000"/>
    <n v="0"/>
    <n v="0"/>
    <n v="11539"/>
    <n v="0"/>
    <n v="35462"/>
  </r>
  <r>
    <n v="1142"/>
    <s v="14105-366543025"/>
    <n v="10321523"/>
    <x v="8"/>
    <s v="14/10/2025 10:46:41"/>
    <n v="54000"/>
    <n v="11000"/>
    <n v="0"/>
    <n v="0"/>
    <n v="10557"/>
    <n v="0"/>
    <n v="32444"/>
  </r>
  <r>
    <n v="1143"/>
    <s v="14105-366652759"/>
    <n v="10287840"/>
    <x v="44"/>
    <s v="14/10/2025 10:25:03"/>
    <n v="76000"/>
    <n v="15000"/>
    <n v="0"/>
    <n v="0"/>
    <n v="14976"/>
    <n v="0"/>
    <n v="46025"/>
  </r>
  <r>
    <n v="1144"/>
    <s v="14105-366930451"/>
    <n v="10230814"/>
    <x v="31"/>
    <s v="14/10/2025 10:23:30"/>
    <n v="58000"/>
    <n v="11000"/>
    <n v="0"/>
    <n v="0"/>
    <n v="11539"/>
    <n v="0"/>
    <n v="35462"/>
  </r>
  <r>
    <n v="1145"/>
    <s v="14105-367143783"/>
    <n v="10232123"/>
    <x v="14"/>
    <s v="14/10/2025 10:33:43"/>
    <n v="22000"/>
    <n v="0"/>
    <n v="0"/>
    <n v="0"/>
    <n v="5401"/>
    <n v="0"/>
    <n v="16599"/>
  </r>
  <r>
    <n v="1146"/>
    <s v="14105-367197099"/>
    <n v="10350108"/>
    <x v="6"/>
    <s v="14/10/2025 10:33:41"/>
    <n v="88000"/>
    <n v="11000"/>
    <n v="0"/>
    <n v="0"/>
    <n v="18904"/>
    <n v="0"/>
    <n v="58097"/>
  </r>
  <r>
    <n v="1147"/>
    <s v="14105-367515783"/>
    <n v="10324687"/>
    <x v="17"/>
    <s v="14/10/2025 10:21:26"/>
    <n v="51000"/>
    <n v="11000"/>
    <n v="0"/>
    <n v="0"/>
    <n v="9820"/>
    <n v="0"/>
    <n v="30180"/>
  </r>
  <r>
    <n v="1148"/>
    <s v="14105-367645209"/>
    <n v="10340098"/>
    <x v="42"/>
    <s v="14/10/2025 10:48:20"/>
    <n v="110000"/>
    <n v="0"/>
    <n v="0"/>
    <n v="0"/>
    <n v="27005"/>
    <n v="0"/>
    <n v="82995"/>
  </r>
  <r>
    <n v="1149"/>
    <s v="14105-367795475"/>
    <n v="10219545"/>
    <x v="1"/>
    <s v="14/10/2025 10:26:54"/>
    <n v="29000"/>
    <n v="0"/>
    <n v="0"/>
    <n v="0"/>
    <n v="7120"/>
    <n v="0"/>
    <n v="21881"/>
  </r>
  <r>
    <n v="1150"/>
    <s v="14105-367909106"/>
    <n v="10230793"/>
    <x v="25"/>
    <s v="14/10/2025 10:29:14"/>
    <n v="94000"/>
    <n v="39200"/>
    <n v="0"/>
    <n v="0"/>
    <n v="13453"/>
    <n v="0"/>
    <n v="41347"/>
  </r>
  <r>
    <n v="1151"/>
    <s v="14105-368035204"/>
    <n v="10225895"/>
    <x v="13"/>
    <s v="14/10/2025 10:33:09"/>
    <n v="94000"/>
    <n v="39200"/>
    <n v="0"/>
    <n v="0"/>
    <n v="13453"/>
    <n v="0"/>
    <n v="41347"/>
  </r>
  <r>
    <n v="1152"/>
    <s v="14105-368039873"/>
    <n v="10350108"/>
    <x v="6"/>
    <s v="14/10/2025 12:00:56"/>
    <n v="218000"/>
    <n v="48000"/>
    <n v="0"/>
    <n v="0"/>
    <n v="41735"/>
    <n v="0"/>
    <n v="128265"/>
  </r>
  <r>
    <n v="1153"/>
    <s v="14105-368692862"/>
    <n v="10350108"/>
    <x v="6"/>
    <s v="14/10/2025 10:40:05"/>
    <n v="69000"/>
    <n v="11000"/>
    <n v="0"/>
    <n v="0"/>
    <n v="14239"/>
    <n v="0"/>
    <n v="43761"/>
  </r>
  <r>
    <n v="1154"/>
    <s v="14105-369783834"/>
    <n v="10232123"/>
    <x v="14"/>
    <s v="14/10/2025 10:39:23"/>
    <n v="94000"/>
    <n v="39200"/>
    <n v="0"/>
    <n v="0"/>
    <n v="13453"/>
    <n v="0"/>
    <n v="41347"/>
  </r>
  <r>
    <n v="1155"/>
    <s v="14105-369877353"/>
    <n v="10233716"/>
    <x v="22"/>
    <s v="14/10/2025 10:39:17"/>
    <n v="116000"/>
    <n v="20000"/>
    <n v="0"/>
    <n v="0"/>
    <n v="23568"/>
    <n v="0"/>
    <n v="72432"/>
  </r>
  <r>
    <n v="1156"/>
    <s v="14105-370473297"/>
    <n v="10232123"/>
    <x v="14"/>
    <s v="14/10/2025 10:45:27"/>
    <n v="87000"/>
    <n v="15000"/>
    <n v="0"/>
    <n v="0"/>
    <n v="17676"/>
    <n v="0"/>
    <n v="54324"/>
  </r>
  <r>
    <n v="1157"/>
    <s v="14105-370756579"/>
    <n v="10225898"/>
    <x v="15"/>
    <s v="14/10/2025 10:41:02"/>
    <n v="36000"/>
    <n v="5000"/>
    <n v="0"/>
    <n v="0"/>
    <n v="7611"/>
    <n v="0"/>
    <n v="23390"/>
  </r>
  <r>
    <n v="1158"/>
    <s v="14105-370815559"/>
    <n v="10284115"/>
    <x v="26"/>
    <s v="14/10/2025 10:35:30"/>
    <n v="58000"/>
    <n v="11000"/>
    <n v="0"/>
    <n v="0"/>
    <n v="11539"/>
    <n v="0"/>
    <n v="35462"/>
  </r>
  <r>
    <n v="1159"/>
    <s v="14105-370926488"/>
    <n v="10232123"/>
    <x v="14"/>
    <s v="14/10/2025 10:36:36"/>
    <n v="44000"/>
    <n v="5000"/>
    <n v="0"/>
    <n v="0"/>
    <n v="9575"/>
    <n v="0"/>
    <n v="29426"/>
  </r>
  <r>
    <n v="1160"/>
    <s v="14105-370960040"/>
    <n v="10321439"/>
    <x v="24"/>
    <s v="14/10/2025 10:29:40"/>
    <n v="54000"/>
    <n v="11000"/>
    <n v="0"/>
    <n v="0"/>
    <n v="10557"/>
    <n v="0"/>
    <n v="32444"/>
  </r>
  <r>
    <n v="1161"/>
    <s v="14105-371220270"/>
    <n v="10350108"/>
    <x v="6"/>
    <s v="14/10/2025 11:41:45"/>
    <n v="29000"/>
    <n v="0"/>
    <n v="0"/>
    <n v="0"/>
    <n v="7120"/>
    <n v="0"/>
    <n v="21881"/>
  </r>
  <r>
    <n v="1162"/>
    <s v="14105-371322058"/>
    <n v="10321523"/>
    <x v="8"/>
    <s v="14/10/2025 11:01:57"/>
    <n v="116000"/>
    <n v="15000"/>
    <n v="0"/>
    <n v="0"/>
    <n v="24796"/>
    <n v="0"/>
    <n v="76205"/>
  </r>
  <r>
    <n v="1163"/>
    <s v="14105-371395217"/>
    <n v="10298769"/>
    <x v="20"/>
    <s v="14/10/2025 11:06:32"/>
    <n v="36000"/>
    <n v="0"/>
    <n v="0"/>
    <n v="0"/>
    <n v="8838"/>
    <n v="0"/>
    <n v="27162"/>
  </r>
  <r>
    <n v="1164"/>
    <s v="14105-371423038"/>
    <n v="10225871"/>
    <x v="35"/>
    <s v="14/10/2025 10:42:38"/>
    <n v="22000"/>
    <n v="7000"/>
    <n v="0"/>
    <n v="0"/>
    <n v="3683"/>
    <n v="0"/>
    <n v="11318"/>
  </r>
  <r>
    <n v="1165"/>
    <s v="14105-371786678"/>
    <n v="10269971"/>
    <x v="16"/>
    <s v="14/10/2025 10:34:54"/>
    <n v="29000"/>
    <n v="7000"/>
    <n v="0"/>
    <n v="0"/>
    <n v="5401"/>
    <n v="0"/>
    <n v="16599"/>
  </r>
  <r>
    <n v="1166"/>
    <s v="14105-371961986"/>
    <n v="10235663"/>
    <x v="10"/>
    <s v="14/10/2025 10:37:43"/>
    <n v="87000"/>
    <n v="15000"/>
    <n v="0"/>
    <n v="0"/>
    <n v="17676"/>
    <n v="0"/>
    <n v="54324"/>
  </r>
  <r>
    <n v="1167"/>
    <s v="14105-372559723"/>
    <n v="10292422"/>
    <x v="7"/>
    <s v="14/10/2025 10:33:32"/>
    <n v="94000"/>
    <n v="38200"/>
    <n v="0"/>
    <n v="0"/>
    <n v="13699"/>
    <n v="0"/>
    <n v="42101"/>
  </r>
  <r>
    <n v="1168"/>
    <s v="14105-372573908"/>
    <n v="10235658"/>
    <x v="29"/>
    <s v="14/10/2025 10:44:08"/>
    <n v="29000"/>
    <n v="0"/>
    <n v="0"/>
    <n v="0"/>
    <n v="7120"/>
    <n v="0"/>
    <n v="21881"/>
  </r>
  <r>
    <n v="1169"/>
    <s v="14105-372753832"/>
    <n v="10350108"/>
    <x v="6"/>
    <s v="14/10/2025 10:45:11"/>
    <n v="105000"/>
    <n v="15000"/>
    <n v="0"/>
    <n v="0"/>
    <n v="22095"/>
    <n v="0"/>
    <n v="67905"/>
  </r>
  <r>
    <n v="1170"/>
    <s v="14105-372808117"/>
    <n v="10350108"/>
    <x v="6"/>
    <s v="14/10/2025 11:48:27"/>
    <n v="51000"/>
    <n v="11000"/>
    <n v="0"/>
    <n v="0"/>
    <n v="9820"/>
    <n v="0"/>
    <n v="30180"/>
  </r>
  <r>
    <n v="1171"/>
    <s v="14105-373271258"/>
    <n v="10225898"/>
    <x v="15"/>
    <s v="14/10/2025 10:53:44"/>
    <n v="29000"/>
    <n v="5000"/>
    <n v="0"/>
    <n v="0"/>
    <n v="5892"/>
    <n v="0"/>
    <n v="18108"/>
  </r>
  <r>
    <n v="1172"/>
    <s v="14105-373295819"/>
    <n v="10296675"/>
    <x v="34"/>
    <s v="14/10/2025 10:53:40"/>
    <n v="36000"/>
    <n v="0"/>
    <n v="0"/>
    <n v="0"/>
    <n v="8838"/>
    <n v="0"/>
    <n v="27162"/>
  </r>
  <r>
    <n v="1173"/>
    <s v="14105-373549932"/>
    <n v="10219545"/>
    <x v="1"/>
    <s v="14/10/2025 10:42:33"/>
    <n v="29000"/>
    <n v="7000"/>
    <n v="0"/>
    <n v="0"/>
    <n v="5401"/>
    <n v="0"/>
    <n v="16599"/>
  </r>
  <r>
    <n v="1174"/>
    <s v="14105-373650593"/>
    <n v="10296675"/>
    <x v="34"/>
    <s v="14/10/2025 11:37:37"/>
    <n v="29000"/>
    <n v="5000"/>
    <n v="0"/>
    <n v="0"/>
    <n v="5892"/>
    <n v="0"/>
    <n v="18108"/>
  </r>
  <r>
    <n v="1175"/>
    <s v="14105-373761042"/>
    <n v="10298769"/>
    <x v="20"/>
    <s v="14/10/2025 11:36:20"/>
    <n v="54000"/>
    <n v="11000"/>
    <n v="0"/>
    <n v="0"/>
    <n v="10557"/>
    <n v="0"/>
    <n v="32444"/>
  </r>
  <r>
    <n v="1176"/>
    <s v="14105-373776086"/>
    <n v="10350108"/>
    <x v="6"/>
    <s v="14/10/2025 11:03:24"/>
    <n v="163000"/>
    <n v="48000"/>
    <n v="0"/>
    <n v="0"/>
    <n v="28233"/>
    <n v="0"/>
    <n v="86768"/>
  </r>
  <r>
    <n v="1177"/>
    <s v="14105-374222675"/>
    <n v="10235659"/>
    <x v="9"/>
    <s v="14/10/2025 10:44:48"/>
    <n v="58000"/>
    <n v="11000"/>
    <n v="0"/>
    <n v="0"/>
    <n v="11539"/>
    <n v="0"/>
    <n v="35462"/>
  </r>
  <r>
    <n v="1178"/>
    <s v="14105-374342047"/>
    <n v="10232123"/>
    <x v="14"/>
    <s v="14/10/2025 10:40:40"/>
    <n v="58000"/>
    <n v="11000"/>
    <n v="0"/>
    <n v="0"/>
    <n v="11539"/>
    <n v="0"/>
    <n v="35462"/>
  </r>
  <r>
    <n v="1179"/>
    <s v="14105-374476071"/>
    <n v="10350108"/>
    <x v="6"/>
    <s v="14/10/2025 11:39:19"/>
    <n v="88000"/>
    <n v="11000"/>
    <n v="0"/>
    <n v="0"/>
    <n v="18904"/>
    <n v="0"/>
    <n v="58097"/>
  </r>
  <r>
    <n v="1180"/>
    <s v="14105-374720364"/>
    <n v="10235658"/>
    <x v="29"/>
    <s v="14/10/2025 10:55:30"/>
    <n v="58000"/>
    <n v="11000"/>
    <n v="0"/>
    <n v="0"/>
    <n v="11539"/>
    <n v="0"/>
    <n v="35462"/>
  </r>
  <r>
    <n v="1181"/>
    <s v="14105-374855529"/>
    <n v="10233716"/>
    <x v="22"/>
    <s v="14/10/2025 10:40:41"/>
    <n v="91000"/>
    <n v="15000"/>
    <n v="0"/>
    <n v="0"/>
    <n v="18658"/>
    <n v="0"/>
    <n v="57342"/>
  </r>
  <r>
    <n v="1182"/>
    <s v="14105-375020555"/>
    <n v="10321523"/>
    <x v="8"/>
    <s v="14/10/2025 10:55:37"/>
    <n v="96000"/>
    <n v="15000"/>
    <n v="0"/>
    <n v="0"/>
    <n v="19886"/>
    <n v="0"/>
    <n v="61115"/>
  </r>
  <r>
    <n v="1183"/>
    <s v="14105-375557247"/>
    <n v="10321524"/>
    <x v="3"/>
    <s v="14/10/2025 10:54:37"/>
    <n v="65000"/>
    <n v="11000"/>
    <n v="0"/>
    <n v="0"/>
    <n v="13257"/>
    <n v="0"/>
    <n v="40743"/>
  </r>
  <r>
    <n v="1184"/>
    <s v="14105-375894501"/>
    <n v="10232123"/>
    <x v="14"/>
    <s v="14/10/2025 10:50:44"/>
    <n v="29000"/>
    <n v="5000"/>
    <n v="0"/>
    <n v="0"/>
    <n v="5892"/>
    <n v="0"/>
    <n v="18108"/>
  </r>
  <r>
    <n v="1185"/>
    <s v="14105-375894954"/>
    <n v="10350108"/>
    <x v="6"/>
    <s v="14/10/2025 10:54:59"/>
    <n v="400000"/>
    <n v="54000"/>
    <n v="0"/>
    <n v="0"/>
    <n v="84943"/>
    <n v="0"/>
    <n v="261057"/>
  </r>
  <r>
    <n v="1186"/>
    <s v="14105-375965911"/>
    <n v="10321524"/>
    <x v="3"/>
    <s v="14/10/2025 11:34:32"/>
    <n v="213000"/>
    <n v="32000"/>
    <n v="0"/>
    <n v="0"/>
    <n v="44436"/>
    <n v="0"/>
    <n v="136565"/>
  </r>
  <r>
    <n v="1187"/>
    <s v="14105-376347749"/>
    <n v="10225902"/>
    <x v="2"/>
    <s v="14/10/2025 10:37:29"/>
    <n v="58000"/>
    <n v="11000"/>
    <n v="0"/>
    <n v="0"/>
    <n v="11539"/>
    <n v="0"/>
    <n v="35462"/>
  </r>
  <r>
    <n v="1188"/>
    <s v="14105-377179926"/>
    <n v="10232123"/>
    <x v="14"/>
    <s v="14/10/2025 11:16:11"/>
    <n v="225000"/>
    <n v="54000"/>
    <n v="0"/>
    <n v="0"/>
    <n v="41981"/>
    <n v="0"/>
    <n v="129020"/>
  </r>
  <r>
    <n v="1189"/>
    <s v="14105-377767153"/>
    <n v="10321524"/>
    <x v="3"/>
    <s v="14/10/2025 11:10:17"/>
    <n v="36000"/>
    <n v="0"/>
    <n v="0"/>
    <n v="0"/>
    <n v="8838"/>
    <n v="0"/>
    <n v="27162"/>
  </r>
  <r>
    <n v="1190"/>
    <s v="14105-377824431"/>
    <n v="10230793"/>
    <x v="25"/>
    <s v="14/10/2025 10:59:16"/>
    <n v="51000"/>
    <n v="0"/>
    <n v="0"/>
    <n v="0"/>
    <n v="12521"/>
    <n v="0"/>
    <n v="38480"/>
  </r>
  <r>
    <n v="1191"/>
    <s v="14105-377865330"/>
    <n v="10216423"/>
    <x v="0"/>
    <s v="14/10/2025 11:04:07"/>
    <n v="75000"/>
    <n v="15000"/>
    <n v="0"/>
    <n v="0"/>
    <n v="14730"/>
    <n v="0"/>
    <n v="45270"/>
  </r>
  <r>
    <n v="1192"/>
    <s v="14105-378355098"/>
    <n v="10235658"/>
    <x v="29"/>
    <s v="14/10/2025 11:00:22"/>
    <n v="54000"/>
    <n v="11000"/>
    <n v="0"/>
    <n v="0"/>
    <n v="10557"/>
    <n v="0"/>
    <n v="32444"/>
  </r>
  <r>
    <n v="1193"/>
    <s v="14105-378455485"/>
    <n v="10350108"/>
    <x v="6"/>
    <s v="14/10/2025 11:07:40"/>
    <n v="58000"/>
    <n v="11000"/>
    <n v="0"/>
    <n v="0"/>
    <n v="11539"/>
    <n v="0"/>
    <n v="35462"/>
  </r>
  <r>
    <n v="1194"/>
    <s v="14105-378469591"/>
    <n v="10350108"/>
    <x v="6"/>
    <s v="14/10/2025 11:05:01"/>
    <n v="51000"/>
    <n v="11000"/>
    <n v="0"/>
    <n v="0"/>
    <n v="9820"/>
    <n v="0"/>
    <n v="30180"/>
  </r>
  <r>
    <n v="1195"/>
    <s v="14105-378617768"/>
    <n v="10232123"/>
    <x v="14"/>
    <s v="14/10/2025 10:52:59"/>
    <n v="29000"/>
    <n v="7000"/>
    <n v="0"/>
    <n v="0"/>
    <n v="5401"/>
    <n v="0"/>
    <n v="16599"/>
  </r>
  <r>
    <n v="1196"/>
    <s v="14105-378858507"/>
    <n v="10230793"/>
    <x v="25"/>
    <s v="14/10/2025 11:21:03"/>
    <n v="29000"/>
    <n v="0"/>
    <n v="0"/>
    <n v="0"/>
    <n v="7120"/>
    <n v="0"/>
    <n v="21881"/>
  </r>
  <r>
    <n v="1197"/>
    <s v="14105-379004773"/>
    <n v="10225898"/>
    <x v="15"/>
    <s v="14/10/2025 10:57:19"/>
    <n v="123000"/>
    <n v="43200"/>
    <n v="0"/>
    <n v="0"/>
    <n v="19591"/>
    <n v="0"/>
    <n v="60209"/>
  </r>
  <r>
    <n v="1198"/>
    <s v="14105-379072318"/>
    <n v="10321524"/>
    <x v="3"/>
    <s v="14/10/2025 11:03:35"/>
    <n v="62000"/>
    <n v="0"/>
    <n v="0"/>
    <n v="0"/>
    <n v="15221"/>
    <n v="0"/>
    <n v="46779"/>
  </r>
  <r>
    <n v="1199"/>
    <s v="14105-379192502"/>
    <n v="10242271"/>
    <x v="38"/>
    <s v="14/10/2025 10:50:07"/>
    <n v="94000"/>
    <n v="39200"/>
    <n v="0"/>
    <n v="0"/>
    <n v="13453"/>
    <n v="0"/>
    <n v="41347"/>
  </r>
  <r>
    <n v="1200"/>
    <s v="14105-379420319"/>
    <n v="10321524"/>
    <x v="3"/>
    <s v="14/10/2025 11:27:42"/>
    <n v="22000"/>
    <n v="7000"/>
    <n v="0"/>
    <n v="0"/>
    <n v="3683"/>
    <n v="0"/>
    <n v="11318"/>
  </r>
  <r>
    <n v="1201"/>
    <s v="14105-379603463"/>
    <n v="10298769"/>
    <x v="20"/>
    <s v="14/10/2025 10:59:24"/>
    <n v="22000"/>
    <n v="0"/>
    <n v="0"/>
    <n v="0"/>
    <n v="5401"/>
    <n v="0"/>
    <n v="16599"/>
  </r>
  <r>
    <n v="1202"/>
    <s v="14105-380048012"/>
    <n v="10225885"/>
    <x v="4"/>
    <s v="14/10/2025 11:02:33"/>
    <n v="58000"/>
    <n v="11000"/>
    <n v="0"/>
    <n v="0"/>
    <n v="11539"/>
    <n v="0"/>
    <n v="35462"/>
  </r>
  <r>
    <n v="1203"/>
    <s v="14105-380091681"/>
    <n v="10321523"/>
    <x v="8"/>
    <s v="14/10/2025 11:04:41"/>
    <n v="54000"/>
    <n v="11000"/>
    <n v="0"/>
    <n v="0"/>
    <n v="10557"/>
    <n v="0"/>
    <n v="32444"/>
  </r>
  <r>
    <n v="1204"/>
    <s v="14105-380453070"/>
    <n v="10321523"/>
    <x v="8"/>
    <s v="14/10/2025 11:02:49"/>
    <n v="25000"/>
    <n v="0"/>
    <n v="0"/>
    <n v="0"/>
    <n v="6138"/>
    <n v="0"/>
    <n v="18863"/>
  </r>
  <r>
    <n v="1205"/>
    <s v="14105-380782216"/>
    <n v="10321523"/>
    <x v="8"/>
    <s v="14/10/2025 11:19:36"/>
    <n v="66000"/>
    <n v="11000"/>
    <n v="0"/>
    <n v="0"/>
    <n v="13503"/>
    <n v="0"/>
    <n v="41498"/>
  </r>
  <r>
    <n v="1206"/>
    <s v="14105-380866764"/>
    <n v="10298769"/>
    <x v="20"/>
    <s v="14/10/2025 11:24:23"/>
    <n v="428000"/>
    <n v="54000"/>
    <n v="0"/>
    <n v="0"/>
    <n v="91817"/>
    <n v="0"/>
    <n v="282183"/>
  </r>
  <r>
    <n v="1207"/>
    <s v="14105-381384511"/>
    <n v="10235658"/>
    <x v="29"/>
    <s v="14/10/2025 10:54:27"/>
    <n v="76000"/>
    <n v="15000"/>
    <n v="0"/>
    <n v="0"/>
    <n v="14976"/>
    <n v="0"/>
    <n v="46025"/>
  </r>
  <r>
    <n v="1208"/>
    <s v="14105-381404705"/>
    <n v="10230814"/>
    <x v="31"/>
    <s v="14/10/2025 11:10:53"/>
    <n v="54000"/>
    <n v="11000"/>
    <n v="0"/>
    <n v="0"/>
    <n v="10557"/>
    <n v="0"/>
    <n v="32444"/>
  </r>
  <r>
    <n v="1209"/>
    <s v="14105-381442067"/>
    <n v="10230814"/>
    <x v="31"/>
    <s v="14/10/2025 11:04:14"/>
    <n v="29000"/>
    <n v="7000"/>
    <n v="0"/>
    <n v="0"/>
    <n v="5401"/>
    <n v="0"/>
    <n v="16599"/>
  </r>
  <r>
    <n v="1210"/>
    <s v="14105-381590948"/>
    <n v="10219545"/>
    <x v="1"/>
    <s v="14/10/2025 10:57:53"/>
    <n v="29000"/>
    <n v="7000"/>
    <n v="0"/>
    <n v="0"/>
    <n v="5401"/>
    <n v="0"/>
    <n v="16599"/>
  </r>
  <r>
    <n v="1211"/>
    <s v="14105-381742968"/>
    <n v="10235663"/>
    <x v="10"/>
    <s v="14/10/2025 10:46:50"/>
    <n v="58000"/>
    <n v="10000"/>
    <n v="0"/>
    <n v="0"/>
    <n v="11784"/>
    <n v="0"/>
    <n v="36216"/>
  </r>
  <r>
    <n v="1212"/>
    <s v="14105-381821828"/>
    <n v="10225871"/>
    <x v="35"/>
    <s v="14/10/2025 10:56:34"/>
    <n v="22000"/>
    <n v="7000"/>
    <n v="0"/>
    <n v="0"/>
    <n v="3683"/>
    <n v="0"/>
    <n v="11318"/>
  </r>
  <r>
    <n v="1213"/>
    <s v="14105-381835178"/>
    <n v="10321523"/>
    <x v="8"/>
    <s v="14/10/2025 11:02:54"/>
    <n v="120000"/>
    <n v="17500"/>
    <n v="0"/>
    <n v="0"/>
    <n v="25164"/>
    <n v="0"/>
    <n v="77336"/>
  </r>
  <r>
    <n v="1214"/>
    <s v="14105-381859169"/>
    <n v="10296675"/>
    <x v="34"/>
    <s v="14/10/2025 11:24:28"/>
    <n v="76000"/>
    <n v="11000"/>
    <n v="0"/>
    <n v="0"/>
    <n v="15958"/>
    <n v="0"/>
    <n v="49043"/>
  </r>
  <r>
    <n v="1215"/>
    <s v="14105-382410535"/>
    <n v="10292422"/>
    <x v="7"/>
    <s v="14/10/2025 10:42:57"/>
    <n v="29000"/>
    <n v="5000"/>
    <n v="0"/>
    <n v="0"/>
    <n v="5892"/>
    <n v="0"/>
    <n v="18108"/>
  </r>
  <r>
    <n v="1216"/>
    <s v="14105-382453527"/>
    <n v="10321524"/>
    <x v="3"/>
    <s v="14/10/2025 11:22:48"/>
    <n v="124000"/>
    <n v="17500"/>
    <n v="0"/>
    <n v="0"/>
    <n v="26146"/>
    <n v="0"/>
    <n v="80354"/>
  </r>
  <r>
    <n v="1217"/>
    <s v="14105-382521506"/>
    <n v="10233716"/>
    <x v="22"/>
    <s v="14/10/2025 10:57:55"/>
    <n v="44000"/>
    <n v="0"/>
    <n v="0"/>
    <n v="0"/>
    <n v="10802"/>
    <n v="0"/>
    <n v="33198"/>
  </r>
  <r>
    <n v="1218"/>
    <s v="14105-382562577"/>
    <n v="10321523"/>
    <x v="8"/>
    <s v="14/10/2025 11:11:51"/>
    <n v="66000"/>
    <n v="11000"/>
    <n v="0"/>
    <n v="0"/>
    <n v="13503"/>
    <n v="0"/>
    <n v="41498"/>
  </r>
  <r>
    <n v="1219"/>
    <s v="14105-382589024"/>
    <n v="10230793"/>
    <x v="25"/>
    <s v="14/10/2025 11:01:32"/>
    <n v="167000"/>
    <n v="48000"/>
    <n v="0"/>
    <n v="0"/>
    <n v="29215"/>
    <n v="0"/>
    <n v="89786"/>
  </r>
  <r>
    <n v="1220"/>
    <s v="14105-383312580"/>
    <n v="10350108"/>
    <x v="6"/>
    <s v="14/10/2025 11:36:46"/>
    <n v="58000"/>
    <n v="11000"/>
    <n v="0"/>
    <n v="0"/>
    <n v="11539"/>
    <n v="0"/>
    <n v="35462"/>
  </r>
  <r>
    <n v="1221"/>
    <s v="14105-383696706"/>
    <n v="10225902"/>
    <x v="2"/>
    <s v="14/10/2025 11:09:33"/>
    <n v="152000"/>
    <n v="42000"/>
    <n v="0"/>
    <n v="0"/>
    <n v="27005"/>
    <n v="0"/>
    <n v="82995"/>
  </r>
  <r>
    <n v="1222"/>
    <s v="14105-383981168"/>
    <n v="10285817"/>
    <x v="21"/>
    <s v="14/10/2025 11:06:40"/>
    <n v="58000"/>
    <n v="11000"/>
    <n v="0"/>
    <n v="0"/>
    <n v="11539"/>
    <n v="0"/>
    <n v="35462"/>
  </r>
  <r>
    <n v="1223"/>
    <s v="14105-384000622"/>
    <n v="10219545"/>
    <x v="1"/>
    <s v="14/10/2025 10:59:04"/>
    <n v="163000"/>
    <n v="48000"/>
    <n v="0"/>
    <n v="0"/>
    <n v="28233"/>
    <n v="0"/>
    <n v="86768"/>
  </r>
  <r>
    <n v="1224"/>
    <s v="14105-384126575"/>
    <n v="10358016"/>
    <x v="39"/>
    <s v="14/10/2025 10:49:24"/>
    <n v="47000"/>
    <n v="10000"/>
    <n v="0"/>
    <n v="0"/>
    <n v="9084"/>
    <n v="0"/>
    <n v="27917"/>
  </r>
  <r>
    <n v="1225"/>
    <s v="14105-384170780"/>
    <n v="10292422"/>
    <x v="7"/>
    <s v="14/10/2025 10:49:04"/>
    <n v="47000"/>
    <n v="10000"/>
    <n v="0"/>
    <n v="0"/>
    <n v="9084"/>
    <n v="0"/>
    <n v="27917"/>
  </r>
  <r>
    <n v="1226"/>
    <s v="14105-384596664"/>
    <n v="10298769"/>
    <x v="20"/>
    <s v="14/10/2025 11:16:18"/>
    <n v="22000"/>
    <n v="7000"/>
    <n v="0"/>
    <n v="0"/>
    <n v="3683"/>
    <n v="0"/>
    <n v="11318"/>
  </r>
  <r>
    <n v="1227"/>
    <s v="14105-384609982"/>
    <n v="10298769"/>
    <x v="20"/>
    <s v="14/10/2025 11:04:39"/>
    <n v="58000"/>
    <n v="11000"/>
    <n v="0"/>
    <n v="0"/>
    <n v="11539"/>
    <n v="0"/>
    <n v="35462"/>
  </r>
  <r>
    <n v="1228"/>
    <s v="14105-384615260"/>
    <n v="10230171"/>
    <x v="19"/>
    <s v="14/10/2025 11:05:37"/>
    <n v="72000"/>
    <n v="15000"/>
    <n v="0"/>
    <n v="0"/>
    <n v="13994"/>
    <n v="0"/>
    <n v="43007"/>
  </r>
  <r>
    <n v="1229"/>
    <s v="14105-384686743"/>
    <n v="10324687"/>
    <x v="17"/>
    <s v="14/10/2025 10:58:58"/>
    <n v="73000"/>
    <n v="15000"/>
    <n v="0"/>
    <n v="0"/>
    <n v="14239"/>
    <n v="0"/>
    <n v="43761"/>
  </r>
  <r>
    <n v="1230"/>
    <s v="14105-384744472"/>
    <n v="10350108"/>
    <x v="6"/>
    <s v="14/10/2025 11:24:58"/>
    <n v="29000"/>
    <n v="0"/>
    <n v="0"/>
    <n v="0"/>
    <n v="7120"/>
    <n v="0"/>
    <n v="21881"/>
  </r>
  <r>
    <n v="1231"/>
    <s v="14105-384924299"/>
    <n v="10321524"/>
    <x v="3"/>
    <s v="14/10/2025 11:20:36"/>
    <n v="22000"/>
    <n v="7000"/>
    <n v="0"/>
    <n v="0"/>
    <n v="3683"/>
    <n v="0"/>
    <n v="11318"/>
  </r>
  <r>
    <n v="1232"/>
    <s v="14105-385053732"/>
    <n v="10287867"/>
    <x v="11"/>
    <s v="14/10/2025 10:51:18"/>
    <n v="30000"/>
    <n v="0"/>
    <n v="0"/>
    <n v="0"/>
    <n v="7365"/>
    <n v="0"/>
    <n v="22635"/>
  </r>
  <r>
    <n v="1233"/>
    <s v="14105-385086261"/>
    <n v="10298769"/>
    <x v="20"/>
    <s v="14/10/2025 11:24:37"/>
    <n v="435000"/>
    <n v="54500"/>
    <n v="0"/>
    <n v="0"/>
    <n v="93413"/>
    <n v="0"/>
    <n v="287087"/>
  </r>
  <r>
    <n v="1234"/>
    <s v="14105-385455574"/>
    <n v="10324687"/>
    <x v="17"/>
    <s v="14/10/2025 10:52:16"/>
    <n v="152000"/>
    <n v="42000"/>
    <n v="0"/>
    <n v="0"/>
    <n v="27005"/>
    <n v="0"/>
    <n v="82995"/>
  </r>
  <r>
    <n v="1235"/>
    <s v="14105-385852123"/>
    <n v="10235658"/>
    <x v="29"/>
    <s v="14/10/2025 11:06:42"/>
    <n v="29000"/>
    <n v="0"/>
    <n v="0"/>
    <n v="0"/>
    <n v="7120"/>
    <n v="0"/>
    <n v="21881"/>
  </r>
  <r>
    <n v="1236"/>
    <s v="14105-386100429"/>
    <n v="10321524"/>
    <x v="3"/>
    <s v="14/10/2025 11:42:01"/>
    <n v="112000"/>
    <n v="15000"/>
    <n v="0"/>
    <n v="0"/>
    <n v="23814"/>
    <n v="0"/>
    <n v="73187"/>
  </r>
  <r>
    <n v="1237"/>
    <s v="14105-386269179"/>
    <n v="10323120"/>
    <x v="37"/>
    <s v="14/10/2025 11:05:09"/>
    <n v="87000"/>
    <n v="15000"/>
    <n v="0"/>
    <n v="0"/>
    <n v="17676"/>
    <n v="0"/>
    <n v="54324"/>
  </r>
  <r>
    <n v="1238"/>
    <s v="14105-386455114"/>
    <n v="10230793"/>
    <x v="25"/>
    <s v="14/10/2025 11:04:57"/>
    <n v="116000"/>
    <n v="20000"/>
    <n v="0"/>
    <n v="0"/>
    <n v="23568"/>
    <n v="0"/>
    <n v="72432"/>
  </r>
  <r>
    <n v="1239"/>
    <s v="14105-386711568"/>
    <n v="10296675"/>
    <x v="34"/>
    <s v="14/10/2025 11:14:28"/>
    <n v="94000"/>
    <n v="39200"/>
    <n v="0"/>
    <n v="0"/>
    <n v="13453"/>
    <n v="0"/>
    <n v="41347"/>
  </r>
  <r>
    <n v="1240"/>
    <s v="14105-386893895"/>
    <n v="10232123"/>
    <x v="14"/>
    <s v="14/10/2025 11:24:28"/>
    <n v="44000"/>
    <n v="14000"/>
    <n v="0"/>
    <n v="0"/>
    <n v="7365"/>
    <n v="0"/>
    <n v="22635"/>
  </r>
  <r>
    <n v="1241"/>
    <s v="14105-387233158"/>
    <n v="10225902"/>
    <x v="2"/>
    <s v="14/10/2025 10:54:49"/>
    <n v="80000"/>
    <n v="15000"/>
    <n v="0"/>
    <n v="0"/>
    <n v="15958"/>
    <n v="0"/>
    <n v="49043"/>
  </r>
  <r>
    <n v="1242"/>
    <s v="14105-387469287"/>
    <n v="10296675"/>
    <x v="34"/>
    <s v="14/10/2025 11:12:12"/>
    <n v="94000"/>
    <n v="39200"/>
    <n v="0"/>
    <n v="0"/>
    <n v="13453"/>
    <n v="0"/>
    <n v="41347"/>
  </r>
  <r>
    <n v="1243"/>
    <s v="14105-387635092"/>
    <n v="10321524"/>
    <x v="3"/>
    <s v="14/10/2025 11:30:34"/>
    <n v="29000"/>
    <n v="0"/>
    <n v="0"/>
    <n v="0"/>
    <n v="7120"/>
    <n v="0"/>
    <n v="21881"/>
  </r>
  <r>
    <n v="1244"/>
    <s v="14105-387822157"/>
    <n v="10235658"/>
    <x v="29"/>
    <s v="14/10/2025 11:17:58"/>
    <n v="58000"/>
    <n v="11000"/>
    <n v="0"/>
    <n v="0"/>
    <n v="11539"/>
    <n v="0"/>
    <n v="35462"/>
  </r>
  <r>
    <n v="1245"/>
    <s v="14105-388250679"/>
    <n v="10321524"/>
    <x v="3"/>
    <s v="14/10/2025 11:26:31"/>
    <n v="66000"/>
    <n v="11000"/>
    <n v="0"/>
    <n v="0"/>
    <n v="13503"/>
    <n v="0"/>
    <n v="41498"/>
  </r>
  <r>
    <n v="1246"/>
    <s v="14105-388248662"/>
    <n v="10225871"/>
    <x v="35"/>
    <s v="14/10/2025 11:10:46"/>
    <n v="29000"/>
    <n v="7000"/>
    <n v="0"/>
    <n v="0"/>
    <n v="5401"/>
    <n v="0"/>
    <n v="16599"/>
  </r>
  <r>
    <n v="1247"/>
    <s v="14105-388375335"/>
    <n v="10321523"/>
    <x v="8"/>
    <s v="14/10/2025 11:26:53"/>
    <n v="44000"/>
    <n v="14000"/>
    <n v="0"/>
    <n v="0"/>
    <n v="7365"/>
    <n v="0"/>
    <n v="22635"/>
  </r>
  <r>
    <n v="1248"/>
    <s v="14105-388513221"/>
    <n v="10230793"/>
    <x v="25"/>
    <s v="14/10/2025 11:35:32"/>
    <n v="58000"/>
    <n v="11000"/>
    <n v="0"/>
    <n v="0"/>
    <n v="11539"/>
    <n v="0"/>
    <n v="35462"/>
  </r>
  <r>
    <n v="1249"/>
    <s v="14105-388937621"/>
    <n v="10269971"/>
    <x v="16"/>
    <s v="14/10/2025 11:33:15"/>
    <n v="22000"/>
    <n v="5000"/>
    <n v="0"/>
    <n v="0"/>
    <n v="4174"/>
    <n v="0"/>
    <n v="12827"/>
  </r>
  <r>
    <n v="1250"/>
    <s v="14105-389124816"/>
    <n v="10350108"/>
    <x v="6"/>
    <s v="14/10/2025 11:22:50"/>
    <n v="58000"/>
    <n v="11000"/>
    <n v="0"/>
    <n v="0"/>
    <n v="11539"/>
    <n v="0"/>
    <n v="35462"/>
  </r>
  <r>
    <n v="1251"/>
    <s v="14105-389156832"/>
    <n v="10321523"/>
    <x v="8"/>
    <s v="14/10/2025 11:36:08"/>
    <n v="44000"/>
    <n v="14000"/>
    <n v="0"/>
    <n v="0"/>
    <n v="7365"/>
    <n v="0"/>
    <n v="22635"/>
  </r>
  <r>
    <n v="1252"/>
    <s v="14105-389598667"/>
    <n v="10350108"/>
    <x v="6"/>
    <s v="14/10/2025 11:29:16"/>
    <n v="65000"/>
    <n v="11000"/>
    <n v="0"/>
    <n v="0"/>
    <n v="13257"/>
    <n v="0"/>
    <n v="40743"/>
  </r>
  <r>
    <n v="1253"/>
    <s v="14105-389667485"/>
    <n v="10321523"/>
    <x v="8"/>
    <s v="14/10/2025 11:55:49"/>
    <n v="58000"/>
    <n v="11000"/>
    <n v="0"/>
    <n v="0"/>
    <n v="11539"/>
    <n v="0"/>
    <n v="35462"/>
  </r>
  <r>
    <n v="1254"/>
    <s v="14105-389960072"/>
    <n v="10284115"/>
    <x v="26"/>
    <s v="14/10/2025 11:14:03"/>
    <n v="22000"/>
    <n v="7000"/>
    <n v="0"/>
    <n v="0"/>
    <n v="3683"/>
    <n v="0"/>
    <n v="11318"/>
  </r>
  <r>
    <n v="1255"/>
    <s v="14105-390047401"/>
    <n v="10298824"/>
    <x v="5"/>
    <s v="14/10/2025 11:25:41"/>
    <n v="29000"/>
    <n v="7000"/>
    <n v="0"/>
    <n v="0"/>
    <n v="5401"/>
    <n v="0"/>
    <n v="16599"/>
  </r>
  <r>
    <n v="1256"/>
    <s v="14105-390187250"/>
    <n v="10235663"/>
    <x v="10"/>
    <s v="14/10/2025 11:20:01"/>
    <n v="87000"/>
    <n v="15000"/>
    <n v="0"/>
    <n v="0"/>
    <n v="17676"/>
    <n v="0"/>
    <n v="54324"/>
  </r>
  <r>
    <n v="1257"/>
    <s v="14105-390221326"/>
    <n v="10296675"/>
    <x v="34"/>
    <s v="14/10/2025 11:04:56"/>
    <n v="87000"/>
    <n v="11000"/>
    <n v="0"/>
    <n v="0"/>
    <n v="18658"/>
    <n v="0"/>
    <n v="57342"/>
  </r>
  <r>
    <n v="1258"/>
    <s v="14105-390222644"/>
    <n v="10321524"/>
    <x v="3"/>
    <s v="14/10/2025 11:25:57"/>
    <n v="36000"/>
    <n v="5000"/>
    <n v="0"/>
    <n v="0"/>
    <n v="7611"/>
    <n v="0"/>
    <n v="23390"/>
  </r>
  <r>
    <n v="1259"/>
    <s v="14105-390396301"/>
    <n v="10296675"/>
    <x v="34"/>
    <s v="14/10/2025 11:11:36"/>
    <n v="94000"/>
    <n v="39200"/>
    <n v="0"/>
    <n v="0"/>
    <n v="13453"/>
    <n v="0"/>
    <n v="41347"/>
  </r>
  <r>
    <n v="1260"/>
    <s v="14105-390492842"/>
    <n v="10321523"/>
    <x v="8"/>
    <s v="14/10/2025 11:35:40"/>
    <n v="58000"/>
    <n v="11000"/>
    <n v="0"/>
    <n v="0"/>
    <n v="11539"/>
    <n v="0"/>
    <n v="35462"/>
  </r>
  <r>
    <n v="1261"/>
    <s v="14105-390826682"/>
    <n v="10298769"/>
    <x v="20"/>
    <s v="14/10/2025 11:09:15"/>
    <n v="58000"/>
    <n v="11000"/>
    <n v="0"/>
    <n v="0"/>
    <n v="11539"/>
    <n v="0"/>
    <n v="35462"/>
  </r>
  <r>
    <n v="1262"/>
    <s v="14105-391057235"/>
    <n v="10235658"/>
    <x v="29"/>
    <s v="14/10/2025 11:11:00"/>
    <n v="22000"/>
    <n v="0"/>
    <n v="0"/>
    <n v="0"/>
    <n v="5401"/>
    <n v="0"/>
    <n v="16599"/>
  </r>
  <r>
    <n v="1263"/>
    <s v="14105-391072162"/>
    <n v="10232123"/>
    <x v="14"/>
    <s v="14/10/2025 11:34:12"/>
    <n v="76000"/>
    <n v="0"/>
    <n v="0"/>
    <n v="0"/>
    <n v="18658"/>
    <n v="0"/>
    <n v="57342"/>
  </r>
  <r>
    <n v="1264"/>
    <s v="14105-391117145"/>
    <n v="10292422"/>
    <x v="7"/>
    <s v="14/10/2025 11:02:25"/>
    <n v="29000"/>
    <n v="7250"/>
    <n v="0"/>
    <n v="0"/>
    <n v="5340"/>
    <n v="0"/>
    <n v="16410"/>
  </r>
  <r>
    <n v="1265"/>
    <s v="14105-391849233"/>
    <n v="10298769"/>
    <x v="20"/>
    <s v="14/10/2025 11:18:05"/>
    <n v="22000"/>
    <n v="7000"/>
    <n v="0"/>
    <n v="0"/>
    <n v="3683"/>
    <n v="0"/>
    <n v="11318"/>
  </r>
  <r>
    <n v="1266"/>
    <s v="14105-391871222"/>
    <n v="10284115"/>
    <x v="26"/>
    <s v="14/10/2025 11:18:24"/>
    <n v="58000"/>
    <n v="11000"/>
    <n v="0"/>
    <n v="0"/>
    <n v="11539"/>
    <n v="0"/>
    <n v="35462"/>
  </r>
  <r>
    <n v="1267"/>
    <s v="14105-392202779"/>
    <n v="10225902"/>
    <x v="2"/>
    <s v="14/10/2025 11:05:53"/>
    <n v="29000"/>
    <n v="7000"/>
    <n v="0"/>
    <n v="0"/>
    <n v="5401"/>
    <n v="0"/>
    <n v="16599"/>
  </r>
  <r>
    <n v="1268"/>
    <s v="14105-392364746"/>
    <n v="10321523"/>
    <x v="8"/>
    <s v="14/10/2025 11:45:20"/>
    <n v="58000"/>
    <n v="11000"/>
    <n v="0"/>
    <n v="0"/>
    <n v="11539"/>
    <n v="0"/>
    <n v="35462"/>
  </r>
  <r>
    <n v="1269"/>
    <s v="14105-392567684"/>
    <n v="10321523"/>
    <x v="8"/>
    <s v="14/10/2025 11:41:44"/>
    <n v="29000"/>
    <n v="7000"/>
    <n v="0"/>
    <n v="0"/>
    <n v="5401"/>
    <n v="0"/>
    <n v="16599"/>
  </r>
  <r>
    <n v="1270"/>
    <s v="14105-392946715"/>
    <n v="10321523"/>
    <x v="8"/>
    <s v="14/10/2025 11:22:13"/>
    <n v="102000"/>
    <n v="15000"/>
    <n v="0"/>
    <n v="0"/>
    <n v="21359"/>
    <n v="0"/>
    <n v="65642"/>
  </r>
  <r>
    <n v="1271"/>
    <s v="14105-392999699"/>
    <n v="10225888"/>
    <x v="27"/>
    <s v="14/10/2025 11:06:27"/>
    <n v="58000"/>
    <n v="0"/>
    <n v="0"/>
    <n v="0"/>
    <n v="14239"/>
    <n v="0"/>
    <n v="43761"/>
  </r>
  <r>
    <n v="1272"/>
    <s v="14105-393685850"/>
    <n v="10230814"/>
    <x v="31"/>
    <s v="14/10/2025 11:09:19"/>
    <n v="124000"/>
    <n v="20000"/>
    <n v="0"/>
    <n v="0"/>
    <n v="25532"/>
    <n v="0"/>
    <n v="78468"/>
  </r>
  <r>
    <n v="1273"/>
    <s v="14105-393745319"/>
    <n v="10225888"/>
    <x v="27"/>
    <s v="14/10/2025 11:17:11"/>
    <n v="58000"/>
    <n v="11000"/>
    <n v="0"/>
    <n v="0"/>
    <n v="11539"/>
    <n v="0"/>
    <n v="35462"/>
  </r>
  <r>
    <n v="1274"/>
    <s v="14105-394027851"/>
    <n v="10225895"/>
    <x v="13"/>
    <s v="14/10/2025 11:12:14"/>
    <n v="58000"/>
    <n v="11000"/>
    <n v="0"/>
    <n v="0"/>
    <n v="11539"/>
    <n v="0"/>
    <n v="35462"/>
  </r>
  <r>
    <n v="1275"/>
    <s v="14105-394091783"/>
    <n v="10298769"/>
    <x v="20"/>
    <s v="14/10/2025 12:09:12"/>
    <n v="98000"/>
    <n v="11000"/>
    <n v="0"/>
    <n v="0"/>
    <n v="21359"/>
    <n v="0"/>
    <n v="65642"/>
  </r>
  <r>
    <n v="1276"/>
    <s v="14105-394231656"/>
    <n v="10321523"/>
    <x v="8"/>
    <s v="14/10/2025 11:38:43"/>
    <n v="29000"/>
    <n v="5000"/>
    <n v="0"/>
    <n v="0"/>
    <n v="5892"/>
    <n v="0"/>
    <n v="18108"/>
  </r>
  <r>
    <n v="1277"/>
    <s v="14105-395221505"/>
    <n v="10298769"/>
    <x v="20"/>
    <s v="14/10/2025 12:07:18"/>
    <n v="29000"/>
    <n v="0"/>
    <n v="0"/>
    <n v="0"/>
    <n v="7120"/>
    <n v="0"/>
    <n v="21881"/>
  </r>
  <r>
    <n v="1278"/>
    <s v="14105-395484646"/>
    <n v="10225898"/>
    <x v="15"/>
    <s v="14/10/2025 11:14:12"/>
    <n v="29000"/>
    <n v="5000"/>
    <n v="0"/>
    <n v="0"/>
    <n v="5892"/>
    <n v="0"/>
    <n v="18108"/>
  </r>
  <r>
    <n v="1279"/>
    <s v="14105-395527241"/>
    <n v="10298769"/>
    <x v="20"/>
    <s v="14/10/2025 11:27:50"/>
    <n v="29000"/>
    <n v="7000"/>
    <n v="0"/>
    <n v="0"/>
    <n v="5401"/>
    <n v="0"/>
    <n v="16599"/>
  </r>
  <r>
    <n v="1280"/>
    <s v="14105-395808422"/>
    <n v="10230814"/>
    <x v="31"/>
    <s v="14/10/2025 11:28:13"/>
    <n v="29000"/>
    <n v="7000"/>
    <n v="0"/>
    <n v="0"/>
    <n v="5401"/>
    <n v="0"/>
    <n v="16599"/>
  </r>
  <r>
    <n v="1281"/>
    <s v="14105-396098578"/>
    <n v="10298824"/>
    <x v="5"/>
    <s v="14/10/2025 11:27:19"/>
    <n v="22000"/>
    <n v="7000"/>
    <n v="0"/>
    <n v="0"/>
    <n v="3683"/>
    <n v="0"/>
    <n v="11318"/>
  </r>
  <r>
    <n v="1282"/>
    <s v="14105-396161448"/>
    <n v="10296675"/>
    <x v="34"/>
    <s v="14/10/2025 11:47:25"/>
    <n v="246000"/>
    <n v="48000"/>
    <n v="0"/>
    <n v="0"/>
    <n v="48609"/>
    <n v="0"/>
    <n v="149391"/>
  </r>
  <r>
    <n v="1283"/>
    <s v="14105-397138672"/>
    <n v="10296675"/>
    <x v="34"/>
    <s v="14/10/2025 11:25:37"/>
    <n v="51000"/>
    <n v="11000"/>
    <n v="0"/>
    <n v="0"/>
    <n v="9820"/>
    <n v="0"/>
    <n v="30180"/>
  </r>
  <r>
    <n v="1284"/>
    <s v="14105-397164561"/>
    <n v="10321523"/>
    <x v="8"/>
    <s v="14/10/2025 11:28:08"/>
    <n v="29000"/>
    <n v="7000"/>
    <n v="0"/>
    <n v="0"/>
    <n v="5401"/>
    <n v="0"/>
    <n v="16599"/>
  </r>
  <r>
    <n v="1285"/>
    <s v="14105-397448482"/>
    <n v="10358037"/>
    <x v="45"/>
    <s v="14/10/2025 11:11:31"/>
    <n v="29000"/>
    <n v="7250"/>
    <n v="0"/>
    <n v="0"/>
    <n v="5340"/>
    <n v="0"/>
    <n v="16410"/>
  </r>
  <r>
    <n v="1286"/>
    <s v="14105-397599467"/>
    <n v="10321523"/>
    <x v="8"/>
    <s v="14/10/2025 11:29:36"/>
    <n v="135000"/>
    <n v="20000"/>
    <n v="0"/>
    <n v="0"/>
    <n v="28233"/>
    <n v="0"/>
    <n v="86768"/>
  </r>
  <r>
    <n v="1287"/>
    <s v="14105-397691571"/>
    <n v="10230814"/>
    <x v="31"/>
    <s v="14/10/2025 11:24:57"/>
    <n v="37000"/>
    <n v="0"/>
    <n v="0"/>
    <n v="0"/>
    <n v="9084"/>
    <n v="0"/>
    <n v="27917"/>
  </r>
  <r>
    <n v="1288"/>
    <s v="14105-397711216"/>
    <n v="10235659"/>
    <x v="9"/>
    <s v="14/10/2025 11:25:35"/>
    <n v="29000"/>
    <n v="0"/>
    <n v="0"/>
    <n v="0"/>
    <n v="7120"/>
    <n v="0"/>
    <n v="21881"/>
  </r>
  <r>
    <n v="1289"/>
    <s v="14105-397740320"/>
    <n v="10230814"/>
    <x v="31"/>
    <s v="14/10/2025 11:51:21"/>
    <n v="80000"/>
    <n v="0"/>
    <n v="0"/>
    <n v="0"/>
    <n v="19640"/>
    <n v="0"/>
    <n v="60360"/>
  </r>
  <r>
    <n v="1290"/>
    <s v="14105-398130578"/>
    <n v="10296675"/>
    <x v="34"/>
    <s v="14/10/2025 11:49:33"/>
    <n v="54000"/>
    <n v="11000"/>
    <n v="0"/>
    <n v="0"/>
    <n v="10557"/>
    <n v="0"/>
    <n v="32444"/>
  </r>
  <r>
    <n v="1291"/>
    <s v="14105-398355624"/>
    <n v="10225895"/>
    <x v="13"/>
    <s v="14/10/2025 11:31:43"/>
    <n v="51000"/>
    <n v="11000"/>
    <n v="0"/>
    <n v="0"/>
    <n v="9820"/>
    <n v="0"/>
    <n v="30180"/>
  </r>
  <r>
    <n v="1292"/>
    <s v="14105-398359926"/>
    <n v="10296675"/>
    <x v="34"/>
    <s v="14/10/2025 12:00:12"/>
    <n v="116000"/>
    <n v="15000"/>
    <n v="0"/>
    <n v="0"/>
    <n v="24796"/>
    <n v="0"/>
    <n v="76205"/>
  </r>
  <r>
    <n v="1293"/>
    <s v="14105-398532866"/>
    <n v="10284115"/>
    <x v="26"/>
    <s v="14/10/2025 11:15:58"/>
    <n v="217000"/>
    <n v="48000"/>
    <n v="0"/>
    <n v="0"/>
    <n v="41490"/>
    <n v="0"/>
    <n v="127511"/>
  </r>
  <r>
    <n v="1294"/>
    <s v="14105-399419369"/>
    <n v="10321523"/>
    <x v="8"/>
    <s v="14/10/2025 11:51:03"/>
    <n v="154000"/>
    <n v="26000"/>
    <n v="0"/>
    <n v="0"/>
    <n v="31424"/>
    <n v="0"/>
    <n v="96576"/>
  </r>
  <r>
    <n v="1295"/>
    <s v="14105-399535118"/>
    <n v="10284115"/>
    <x v="26"/>
    <s v="14/10/2025 11:31:24"/>
    <n v="217000"/>
    <n v="48000"/>
    <n v="0"/>
    <n v="0"/>
    <n v="41490"/>
    <n v="0"/>
    <n v="127511"/>
  </r>
  <r>
    <n v="1296"/>
    <s v="14105-399712903"/>
    <n v="10225888"/>
    <x v="27"/>
    <s v="14/10/2025 11:39:12"/>
    <n v="94000"/>
    <n v="15000"/>
    <n v="0"/>
    <n v="0"/>
    <n v="19395"/>
    <n v="0"/>
    <n v="59606"/>
  </r>
  <r>
    <n v="1297"/>
    <s v="14105-400005458"/>
    <n v="10296675"/>
    <x v="34"/>
    <s v="14/10/2025 11:46:10"/>
    <n v="94000"/>
    <n v="39200"/>
    <n v="0"/>
    <n v="0"/>
    <n v="13453"/>
    <n v="0"/>
    <n v="41347"/>
  </r>
  <r>
    <n v="1298"/>
    <s v="14105-400401948"/>
    <n v="10350108"/>
    <x v="6"/>
    <s v="14/10/2025 11:42:33"/>
    <n v="44000"/>
    <n v="0"/>
    <n v="0"/>
    <n v="0"/>
    <n v="10802"/>
    <n v="0"/>
    <n v="33198"/>
  </r>
  <r>
    <n v="1299"/>
    <s v="14105-400430663"/>
    <n v="10298769"/>
    <x v="20"/>
    <s v="14/10/2025 11:26:24"/>
    <n v="22000"/>
    <n v="7000"/>
    <n v="0"/>
    <n v="0"/>
    <n v="3683"/>
    <n v="0"/>
    <n v="11318"/>
  </r>
  <r>
    <n v="1300"/>
    <s v="14105-400458632"/>
    <n v="10298769"/>
    <x v="20"/>
    <s v="14/10/2025 11:25:37"/>
    <n v="51000"/>
    <n v="11000"/>
    <n v="0"/>
    <n v="0"/>
    <n v="9820"/>
    <n v="0"/>
    <n v="30180"/>
  </r>
  <r>
    <n v="1301"/>
    <s v="14105-401067051"/>
    <n v="10232123"/>
    <x v="14"/>
    <s v="14/10/2025 11:45:19"/>
    <n v="58000"/>
    <n v="11000"/>
    <n v="0"/>
    <n v="0"/>
    <n v="11539"/>
    <n v="0"/>
    <n v="35462"/>
  </r>
  <r>
    <n v="1302"/>
    <s v="14105-401072490"/>
    <n v="10296675"/>
    <x v="34"/>
    <s v="14/10/2025 12:00:06"/>
    <n v="153000"/>
    <n v="22000"/>
    <n v="0"/>
    <n v="0"/>
    <n v="32161"/>
    <n v="0"/>
    <n v="98840"/>
  </r>
  <r>
    <n v="1303"/>
    <s v="14105-401615051"/>
    <n v="10298769"/>
    <x v="20"/>
    <s v="14/10/2025 11:48:46"/>
    <n v="58000"/>
    <n v="14000"/>
    <n v="0"/>
    <n v="0"/>
    <n v="10802"/>
    <n v="0"/>
    <n v="33198"/>
  </r>
  <r>
    <n v="1304"/>
    <s v="14105-401831747"/>
    <n v="10287867"/>
    <x v="11"/>
    <s v="14/10/2025 11:50:24"/>
    <n v="60000"/>
    <n v="30000"/>
    <n v="0"/>
    <n v="0"/>
    <n v="7365"/>
    <n v="0"/>
    <n v="22635"/>
  </r>
  <r>
    <n v="1305"/>
    <s v="14105-402016072"/>
    <n v="10298769"/>
    <x v="20"/>
    <s v="14/10/2025 11:51:34"/>
    <n v="44000"/>
    <n v="0"/>
    <n v="0"/>
    <n v="0"/>
    <n v="10802"/>
    <n v="0"/>
    <n v="33198"/>
  </r>
  <r>
    <n v="1306"/>
    <s v="14105-402122491"/>
    <n v="10324687"/>
    <x v="17"/>
    <s v="14/10/2025 11:41:05"/>
    <n v="29000"/>
    <n v="0"/>
    <n v="0"/>
    <n v="0"/>
    <n v="7120"/>
    <n v="0"/>
    <n v="21881"/>
  </r>
  <r>
    <n v="1307"/>
    <s v="14105-402148053"/>
    <n v="10232123"/>
    <x v="14"/>
    <s v="14/10/2025 11:45:27"/>
    <n v="94000"/>
    <n v="39200"/>
    <n v="0"/>
    <n v="0"/>
    <n v="13453"/>
    <n v="0"/>
    <n v="41347"/>
  </r>
  <r>
    <n v="1308"/>
    <s v="14105-402280872"/>
    <n v="10216423"/>
    <x v="0"/>
    <s v="14/10/2025 11:58:21"/>
    <n v="29000"/>
    <n v="7000"/>
    <n v="0"/>
    <n v="0"/>
    <n v="5401"/>
    <n v="0"/>
    <n v="16599"/>
  </r>
  <r>
    <n v="1309"/>
    <s v="14105-402444349"/>
    <n v="10230171"/>
    <x v="19"/>
    <s v="14/10/2025 11:36:06"/>
    <n v="94000"/>
    <n v="39200"/>
    <n v="0"/>
    <n v="0"/>
    <n v="13453"/>
    <n v="0"/>
    <n v="41347"/>
  </r>
  <r>
    <n v="1310"/>
    <s v="14105-402511720"/>
    <n v="10225871"/>
    <x v="35"/>
    <s v="14/10/2025 11:39:57"/>
    <n v="116000"/>
    <n v="20000"/>
    <n v="0"/>
    <n v="0"/>
    <n v="23568"/>
    <n v="0"/>
    <n v="72432"/>
  </r>
  <r>
    <n v="1311"/>
    <s v="14105-402509657"/>
    <n v="10321523"/>
    <x v="8"/>
    <s v="14/10/2025 12:09:29"/>
    <n v="58000"/>
    <n v="11000"/>
    <n v="0"/>
    <n v="0"/>
    <n v="11539"/>
    <n v="0"/>
    <n v="35462"/>
  </r>
  <r>
    <n v="1312"/>
    <s v="14105-402513835"/>
    <n v="10292422"/>
    <x v="7"/>
    <s v="14/10/2025 11:24:46"/>
    <n v="29000"/>
    <n v="7250"/>
    <n v="0"/>
    <n v="0"/>
    <n v="5340"/>
    <n v="0"/>
    <n v="16410"/>
  </r>
  <r>
    <n v="1313"/>
    <s v="14105-402613665"/>
    <n v="10219545"/>
    <x v="1"/>
    <s v="14/10/2025 12:03:19"/>
    <n v="477000"/>
    <n v="76500"/>
    <n v="0"/>
    <n v="0"/>
    <n v="98323"/>
    <n v="0"/>
    <n v="302177"/>
  </r>
  <r>
    <n v="1314"/>
    <s v="14105-402996921"/>
    <n v="10321523"/>
    <x v="8"/>
    <s v="14/10/2025 11:51:37"/>
    <n v="94000"/>
    <n v="39200"/>
    <n v="0"/>
    <n v="0"/>
    <n v="13453"/>
    <n v="0"/>
    <n v="41347"/>
  </r>
  <r>
    <n v="1315"/>
    <s v="14105-403323410"/>
    <n v="10225871"/>
    <x v="35"/>
    <s v="14/10/2025 11:29:21"/>
    <n v="58000"/>
    <n v="11000"/>
    <n v="0"/>
    <n v="0"/>
    <n v="11539"/>
    <n v="0"/>
    <n v="35462"/>
  </r>
  <r>
    <n v="1316"/>
    <s v="14105-403613400"/>
    <n v="10321524"/>
    <x v="3"/>
    <s v="14/10/2025 11:33:36"/>
    <n v="44000"/>
    <n v="0"/>
    <n v="0"/>
    <n v="0"/>
    <n v="10802"/>
    <n v="0"/>
    <n v="33198"/>
  </r>
  <r>
    <n v="1317"/>
    <s v="14105-403887174"/>
    <n v="10292422"/>
    <x v="7"/>
    <s v="14/10/2025 11:21:47"/>
    <n v="29000"/>
    <n v="7250"/>
    <n v="0"/>
    <n v="0"/>
    <n v="5340"/>
    <n v="0"/>
    <n v="16410"/>
  </r>
  <r>
    <n v="1318"/>
    <s v="14105-404480204"/>
    <n v="10235658"/>
    <x v="29"/>
    <s v="14/10/2025 11:38:40"/>
    <n v="29000"/>
    <n v="0"/>
    <n v="0"/>
    <n v="0"/>
    <n v="7120"/>
    <n v="0"/>
    <n v="21881"/>
  </r>
  <r>
    <n v="1319"/>
    <s v="14105-404656874"/>
    <n v="10287867"/>
    <x v="11"/>
    <s v="14/10/2025 11:49:40"/>
    <n v="30000"/>
    <n v="15000"/>
    <n v="0"/>
    <n v="0"/>
    <n v="3683"/>
    <n v="0"/>
    <n v="11318"/>
  </r>
  <r>
    <n v="1320"/>
    <s v="14105-404780294"/>
    <n v="10230171"/>
    <x v="19"/>
    <s v="14/10/2025 11:50:27"/>
    <n v="22000"/>
    <n v="7000"/>
    <n v="0"/>
    <n v="0"/>
    <n v="3683"/>
    <n v="0"/>
    <n v="11318"/>
  </r>
  <r>
    <n v="1321"/>
    <s v="14105-405013032"/>
    <n v="10225902"/>
    <x v="2"/>
    <s v="14/10/2025 11:47:18"/>
    <n v="94000"/>
    <n v="39200"/>
    <n v="0"/>
    <n v="0"/>
    <n v="13453"/>
    <n v="0"/>
    <n v="41347"/>
  </r>
  <r>
    <n v="1322"/>
    <s v="14105-405052692"/>
    <n v="10225895"/>
    <x v="13"/>
    <s v="14/10/2025 12:04:00"/>
    <n v="58000"/>
    <n v="11000"/>
    <n v="0"/>
    <n v="0"/>
    <n v="11539"/>
    <n v="0"/>
    <n v="35462"/>
  </r>
  <r>
    <n v="1323"/>
    <s v="14105-405413301"/>
    <n v="10313967"/>
    <x v="23"/>
    <s v="14/10/2025 11:40:53"/>
    <n v="94000"/>
    <n v="39200"/>
    <n v="0"/>
    <n v="0"/>
    <n v="13453"/>
    <n v="0"/>
    <n v="41347"/>
  </r>
  <r>
    <n v="1324"/>
    <s v="14105-405525818"/>
    <n v="10232123"/>
    <x v="14"/>
    <s v="14/10/2025 11:33:31"/>
    <n v="29000"/>
    <n v="5000"/>
    <n v="0"/>
    <n v="0"/>
    <n v="5892"/>
    <n v="0"/>
    <n v="18108"/>
  </r>
  <r>
    <n v="1325"/>
    <s v="14105-405898989"/>
    <n v="10298769"/>
    <x v="20"/>
    <s v="14/10/2025 12:10:38"/>
    <n v="283000"/>
    <n v="59500"/>
    <n v="0"/>
    <n v="0"/>
    <n v="54869"/>
    <n v="0"/>
    <n v="168631"/>
  </r>
  <r>
    <n v="1326"/>
    <s v="14105-405924410"/>
    <n v="10235658"/>
    <x v="29"/>
    <s v="14/10/2025 11:43:09"/>
    <n v="58000"/>
    <n v="11000"/>
    <n v="0"/>
    <n v="0"/>
    <n v="11539"/>
    <n v="0"/>
    <n v="35462"/>
  </r>
  <r>
    <n v="1327"/>
    <s v="14105-405986637"/>
    <n v="10296675"/>
    <x v="34"/>
    <s v="14/10/2025 12:17:15"/>
    <n v="152000"/>
    <n v="42000"/>
    <n v="0"/>
    <n v="0"/>
    <n v="27005"/>
    <n v="0"/>
    <n v="82995"/>
  </r>
  <r>
    <n v="1328"/>
    <s v="14105-406394555"/>
    <n v="10216423"/>
    <x v="0"/>
    <s v="14/10/2025 11:35:14"/>
    <n v="153000"/>
    <n v="42000"/>
    <n v="0"/>
    <n v="0"/>
    <n v="27251"/>
    <n v="0"/>
    <n v="83750"/>
  </r>
  <r>
    <n v="1329"/>
    <s v="14105-406563378"/>
    <n v="10350108"/>
    <x v="6"/>
    <s v="14/10/2025 11:56:37"/>
    <n v="217000"/>
    <n v="48000"/>
    <n v="0"/>
    <n v="0"/>
    <n v="41490"/>
    <n v="0"/>
    <n v="127511"/>
  </r>
  <r>
    <n v="1330"/>
    <s v="14105-406634870"/>
    <n v="10298769"/>
    <x v="20"/>
    <s v="14/10/2025 11:54:47"/>
    <n v="94000"/>
    <n v="39200"/>
    <n v="0"/>
    <n v="0"/>
    <n v="13453"/>
    <n v="0"/>
    <n v="41347"/>
  </r>
  <r>
    <n v="1331"/>
    <s v="14105-406873183"/>
    <n v="10296675"/>
    <x v="34"/>
    <s v="14/10/2025 11:29:26"/>
    <n v="22000"/>
    <n v="7000"/>
    <n v="0"/>
    <n v="0"/>
    <n v="3683"/>
    <n v="0"/>
    <n v="11318"/>
  </r>
  <r>
    <n v="1332"/>
    <s v="14105-406906472"/>
    <n v="10235658"/>
    <x v="29"/>
    <s v="14/10/2025 11:36:13"/>
    <n v="58000"/>
    <n v="11000"/>
    <n v="0"/>
    <n v="0"/>
    <n v="11539"/>
    <n v="0"/>
    <n v="35462"/>
  </r>
  <r>
    <n v="1333"/>
    <s v="14105-407197743"/>
    <n v="10230793"/>
    <x v="25"/>
    <s v="14/10/2025 11:57:29"/>
    <n v="58000"/>
    <n v="11000"/>
    <n v="0"/>
    <n v="0"/>
    <n v="11539"/>
    <n v="0"/>
    <n v="35462"/>
  </r>
  <r>
    <n v="1334"/>
    <s v="14105-407443321"/>
    <n v="10230817"/>
    <x v="28"/>
    <s v="14/10/2025 11:25:20"/>
    <n v="30000"/>
    <n v="0"/>
    <n v="0"/>
    <n v="0"/>
    <n v="7365"/>
    <n v="0"/>
    <n v="22635"/>
  </r>
  <r>
    <n v="1335"/>
    <s v="14105-407766718"/>
    <n v="10230793"/>
    <x v="25"/>
    <s v="14/10/2025 11:39:26"/>
    <n v="22000"/>
    <n v="7000"/>
    <n v="0"/>
    <n v="0"/>
    <n v="3683"/>
    <n v="0"/>
    <n v="11318"/>
  </r>
  <r>
    <n v="1336"/>
    <s v="14105-407853238"/>
    <n v="10321523"/>
    <x v="8"/>
    <s v="14/10/2025 12:11:42"/>
    <n v="216000"/>
    <n v="32000"/>
    <n v="0"/>
    <n v="0"/>
    <n v="45172"/>
    <n v="0"/>
    <n v="138828"/>
  </r>
  <r>
    <n v="1337"/>
    <s v="14105-407932203"/>
    <n v="10321523"/>
    <x v="8"/>
    <s v="14/10/2025 11:55:19"/>
    <n v="83000"/>
    <n v="11000"/>
    <n v="0"/>
    <n v="0"/>
    <n v="17676"/>
    <n v="0"/>
    <n v="54324"/>
  </r>
  <r>
    <n v="1338"/>
    <s v="14105-408281815"/>
    <n v="10230793"/>
    <x v="25"/>
    <s v="14/10/2025 11:47:19"/>
    <n v="29000"/>
    <n v="0"/>
    <n v="0"/>
    <n v="0"/>
    <n v="7120"/>
    <n v="0"/>
    <n v="21881"/>
  </r>
  <r>
    <n v="1339"/>
    <s v="14105-408432225"/>
    <n v="10230793"/>
    <x v="25"/>
    <s v="14/10/2025 11:32:18"/>
    <n v="47000"/>
    <n v="0"/>
    <n v="0"/>
    <n v="0"/>
    <n v="11539"/>
    <n v="0"/>
    <n v="35462"/>
  </r>
  <r>
    <n v="1340"/>
    <s v="14105-408927388"/>
    <n v="10321523"/>
    <x v="8"/>
    <s v="14/10/2025 12:06:57"/>
    <n v="152000"/>
    <n v="26000"/>
    <n v="0"/>
    <n v="0"/>
    <n v="30933"/>
    <n v="0"/>
    <n v="95067"/>
  </r>
  <r>
    <n v="1341"/>
    <s v="14105-409127372"/>
    <n v="10298769"/>
    <x v="20"/>
    <s v="14/10/2025 12:11:32"/>
    <n v="58000"/>
    <n v="11000"/>
    <n v="0"/>
    <n v="0"/>
    <n v="11539"/>
    <n v="0"/>
    <n v="35462"/>
  </r>
  <r>
    <n v="1342"/>
    <s v="14105-409309124"/>
    <n v="10235658"/>
    <x v="29"/>
    <s v="14/10/2025 11:36:49"/>
    <n v="22000"/>
    <n v="7000"/>
    <n v="0"/>
    <n v="0"/>
    <n v="3683"/>
    <n v="0"/>
    <n v="11318"/>
  </r>
  <r>
    <n v="1343"/>
    <s v="14105-409408158"/>
    <n v="10298769"/>
    <x v="20"/>
    <s v="14/10/2025 12:21:57"/>
    <n v="94000"/>
    <n v="39200"/>
    <n v="0"/>
    <n v="0"/>
    <n v="13453"/>
    <n v="0"/>
    <n v="41347"/>
  </r>
  <r>
    <n v="1344"/>
    <s v="14105-409635694"/>
    <n v="10230171"/>
    <x v="19"/>
    <s v="14/10/2025 11:54:50"/>
    <n v="74000"/>
    <n v="15000"/>
    <n v="0"/>
    <n v="0"/>
    <n v="14485"/>
    <n v="0"/>
    <n v="44516"/>
  </r>
  <r>
    <n v="1345"/>
    <s v="14105-410636834"/>
    <n v="10232123"/>
    <x v="14"/>
    <s v="14/10/2025 12:49:54"/>
    <n v="651000"/>
    <n v="48000"/>
    <n v="0"/>
    <n v="0"/>
    <n v="148037"/>
    <n v="0"/>
    <n v="454964"/>
  </r>
  <r>
    <n v="1346"/>
    <s v="14105-410861339"/>
    <n v="10354891"/>
    <x v="46"/>
    <s v="14/10/2025 11:36:57"/>
    <n v="29000"/>
    <n v="7250"/>
    <n v="0"/>
    <n v="0"/>
    <n v="5340"/>
    <n v="0"/>
    <n v="16410"/>
  </r>
  <r>
    <n v="1347"/>
    <s v="14105-410950345"/>
    <n v="10354882"/>
    <x v="12"/>
    <s v="14/10/2025 11:56:26"/>
    <n v="94000"/>
    <n v="38200"/>
    <n v="0"/>
    <n v="0"/>
    <n v="13699"/>
    <n v="0"/>
    <n v="42101"/>
  </r>
  <r>
    <n v="1348"/>
    <s v="14105-411882883"/>
    <n v="10225902"/>
    <x v="2"/>
    <s v="14/10/2025 11:51:38"/>
    <n v="29000"/>
    <n v="0"/>
    <n v="0"/>
    <n v="0"/>
    <n v="7120"/>
    <n v="0"/>
    <n v="21881"/>
  </r>
  <r>
    <n v="1349"/>
    <s v="14105-412162172"/>
    <n v="10225902"/>
    <x v="2"/>
    <s v="14/10/2025 11:58:49"/>
    <n v="29000"/>
    <n v="7000"/>
    <n v="0"/>
    <n v="0"/>
    <n v="5401"/>
    <n v="0"/>
    <n v="16599"/>
  </r>
  <r>
    <n v="1350"/>
    <s v="14105-412430258"/>
    <n v="10321523"/>
    <x v="8"/>
    <s v="14/10/2025 11:56:02"/>
    <n v="87000"/>
    <n v="11000"/>
    <n v="0"/>
    <n v="0"/>
    <n v="18658"/>
    <n v="0"/>
    <n v="57342"/>
  </r>
  <r>
    <n v="1351"/>
    <s v="14105-412484841"/>
    <n v="10298769"/>
    <x v="20"/>
    <s v="14/10/2025 11:59:48"/>
    <n v="22000"/>
    <n v="5000"/>
    <n v="0"/>
    <n v="0"/>
    <n v="4174"/>
    <n v="0"/>
    <n v="12827"/>
  </r>
  <r>
    <n v="1352"/>
    <s v="14105-412729290"/>
    <n v="10324687"/>
    <x v="17"/>
    <s v="14/10/2025 11:40:30"/>
    <n v="22000"/>
    <n v="0"/>
    <n v="0"/>
    <n v="0"/>
    <n v="5401"/>
    <n v="0"/>
    <n v="16599"/>
  </r>
  <r>
    <n v="1353"/>
    <s v="14105-413175973"/>
    <n v="10321524"/>
    <x v="3"/>
    <s v="14/10/2025 12:22:25"/>
    <n v="87000"/>
    <n v="0"/>
    <n v="0"/>
    <n v="0"/>
    <n v="21359"/>
    <n v="0"/>
    <n v="65642"/>
  </r>
  <r>
    <n v="1354"/>
    <s v="14105-413355932"/>
    <n v="10313967"/>
    <x v="23"/>
    <s v="14/10/2025 11:46:10"/>
    <n v="94000"/>
    <n v="38200"/>
    <n v="0"/>
    <n v="0"/>
    <n v="13699"/>
    <n v="0"/>
    <n v="42101"/>
  </r>
  <r>
    <n v="1355"/>
    <s v="14105-413648631"/>
    <n v="10321523"/>
    <x v="8"/>
    <s v="14/10/2025 11:50:58"/>
    <n v="22000"/>
    <n v="5000"/>
    <n v="0"/>
    <n v="0"/>
    <n v="4174"/>
    <n v="0"/>
    <n v="12827"/>
  </r>
  <r>
    <n v="1356"/>
    <s v="14105-413730088"/>
    <n v="10321523"/>
    <x v="8"/>
    <s v="14/10/2025 11:52:16"/>
    <n v="58000"/>
    <n v="11000"/>
    <n v="0"/>
    <n v="0"/>
    <n v="11539"/>
    <n v="0"/>
    <n v="35462"/>
  </r>
  <r>
    <n v="1357"/>
    <s v="14105-413740028"/>
    <n v="10230793"/>
    <x v="25"/>
    <s v="14/10/2025 11:59:09"/>
    <n v="22000"/>
    <n v="0"/>
    <n v="0"/>
    <n v="0"/>
    <n v="5401"/>
    <n v="0"/>
    <n v="16599"/>
  </r>
  <r>
    <n v="1358"/>
    <s v="14105-413821259"/>
    <n v="10284115"/>
    <x v="26"/>
    <s v="14/10/2025 11:58:30"/>
    <n v="94000"/>
    <n v="39200"/>
    <n v="0"/>
    <n v="0"/>
    <n v="13453"/>
    <n v="0"/>
    <n v="41347"/>
  </r>
  <r>
    <n v="1359"/>
    <s v="14105-414240092"/>
    <n v="10225871"/>
    <x v="35"/>
    <s v="14/10/2025 11:51:45"/>
    <n v="29000"/>
    <n v="7000"/>
    <n v="0"/>
    <n v="0"/>
    <n v="5401"/>
    <n v="0"/>
    <n v="16599"/>
  </r>
  <r>
    <n v="1360"/>
    <s v="14105-414560041"/>
    <n v="10321523"/>
    <x v="8"/>
    <s v="14/10/2025 11:59:50"/>
    <n v="51000"/>
    <n v="11000"/>
    <n v="0"/>
    <n v="0"/>
    <n v="9820"/>
    <n v="0"/>
    <n v="30180"/>
  </r>
  <r>
    <n v="1361"/>
    <s v="14105-414633583"/>
    <n v="10233716"/>
    <x v="22"/>
    <s v="14/10/2025 11:54:12"/>
    <n v="58000"/>
    <n v="11000"/>
    <n v="0"/>
    <n v="0"/>
    <n v="11539"/>
    <n v="0"/>
    <n v="35462"/>
  </r>
  <r>
    <n v="1362"/>
    <s v="14105-414957650"/>
    <n v="10219545"/>
    <x v="1"/>
    <s v="14/10/2025 11:49:44"/>
    <n v="22000"/>
    <n v="0"/>
    <n v="0"/>
    <n v="0"/>
    <n v="5401"/>
    <n v="0"/>
    <n v="16599"/>
  </r>
  <r>
    <n v="1363"/>
    <s v="14105-415420639"/>
    <n v="10235659"/>
    <x v="9"/>
    <s v="14/10/2025 12:05:03"/>
    <n v="29000"/>
    <n v="7000"/>
    <n v="0"/>
    <n v="0"/>
    <n v="5401"/>
    <n v="0"/>
    <n v="16599"/>
  </r>
  <r>
    <n v="1364"/>
    <s v="14105-416315717"/>
    <n v="10350108"/>
    <x v="6"/>
    <s v="14/10/2025 12:54:21"/>
    <n v="69000"/>
    <n v="11000"/>
    <n v="0"/>
    <n v="0"/>
    <n v="14239"/>
    <n v="0"/>
    <n v="43761"/>
  </r>
  <r>
    <n v="1365"/>
    <s v="14105-416528912"/>
    <n v="10298769"/>
    <x v="20"/>
    <s v="14/10/2025 12:14:31"/>
    <n v="29000"/>
    <n v="5000"/>
    <n v="0"/>
    <n v="0"/>
    <n v="5892"/>
    <n v="0"/>
    <n v="18108"/>
  </r>
  <r>
    <n v="1366"/>
    <s v="14105-416589535"/>
    <n v="10298769"/>
    <x v="20"/>
    <s v="14/10/2025 12:04:21"/>
    <n v="44000"/>
    <n v="14000"/>
    <n v="0"/>
    <n v="0"/>
    <n v="7365"/>
    <n v="0"/>
    <n v="22635"/>
  </r>
  <r>
    <n v="1367"/>
    <s v="14105-416907630"/>
    <n v="10298769"/>
    <x v="20"/>
    <s v="14/10/2025 12:28:16"/>
    <n v="22000"/>
    <n v="0"/>
    <n v="0"/>
    <n v="0"/>
    <n v="5401"/>
    <n v="0"/>
    <n v="16599"/>
  </r>
  <r>
    <n v="1368"/>
    <s v="14105-418163690"/>
    <n v="10321523"/>
    <x v="8"/>
    <s v="14/10/2025 12:12:25"/>
    <n v="29000"/>
    <n v="5000"/>
    <n v="0"/>
    <n v="0"/>
    <n v="5892"/>
    <n v="0"/>
    <n v="18108"/>
  </r>
  <r>
    <n v="1369"/>
    <s v="14105-418303885"/>
    <n v="10296675"/>
    <x v="34"/>
    <s v="14/10/2025 12:37:10"/>
    <n v="210000"/>
    <n v="76200"/>
    <n v="0"/>
    <n v="0"/>
    <n v="32848"/>
    <n v="0"/>
    <n v="100952"/>
  </r>
  <r>
    <n v="1370"/>
    <s v="14105-418375727"/>
    <n v="10216423"/>
    <x v="0"/>
    <s v="14/10/2025 12:07:52"/>
    <n v="58000"/>
    <n v="11000"/>
    <n v="0"/>
    <n v="0"/>
    <n v="11539"/>
    <n v="0"/>
    <n v="35462"/>
  </r>
  <r>
    <n v="1371"/>
    <s v="14105-418699088"/>
    <n v="10230793"/>
    <x v="25"/>
    <s v="14/10/2025 11:44:50"/>
    <n v="22000"/>
    <n v="7000"/>
    <n v="0"/>
    <n v="0"/>
    <n v="3683"/>
    <n v="0"/>
    <n v="11318"/>
  </r>
  <r>
    <n v="1372"/>
    <s v="14105-418808522"/>
    <n v="10216423"/>
    <x v="0"/>
    <s v="14/10/2025 12:21:52"/>
    <n v="37000"/>
    <n v="0"/>
    <n v="0"/>
    <n v="0"/>
    <n v="9084"/>
    <n v="0"/>
    <n v="27917"/>
  </r>
  <r>
    <n v="1373"/>
    <s v="14105-418951899"/>
    <n v="10230793"/>
    <x v="25"/>
    <s v="14/10/2025 12:07:01"/>
    <n v="94000"/>
    <n v="39200"/>
    <n v="0"/>
    <n v="0"/>
    <n v="13453"/>
    <n v="0"/>
    <n v="41347"/>
  </r>
  <r>
    <n v="1374"/>
    <s v="14105-419043206"/>
    <n v="10350108"/>
    <x v="6"/>
    <s v="14/10/2025 12:01:17"/>
    <n v="58000"/>
    <n v="11000"/>
    <n v="0"/>
    <n v="0"/>
    <n v="11539"/>
    <n v="0"/>
    <n v="35462"/>
  </r>
  <r>
    <n v="1375"/>
    <s v="14105-419046341"/>
    <n v="10296675"/>
    <x v="34"/>
    <s v="14/10/2025 12:47:02"/>
    <n v="101000"/>
    <n v="11000"/>
    <n v="0"/>
    <n v="0"/>
    <n v="22095"/>
    <n v="0"/>
    <n v="67905"/>
  </r>
  <r>
    <n v="1376"/>
    <s v="14105-419052457"/>
    <n v="10299524"/>
    <x v="18"/>
    <s v="14/10/2025 11:50:03"/>
    <n v="58000"/>
    <n v="11000"/>
    <n v="0"/>
    <n v="0"/>
    <n v="11539"/>
    <n v="0"/>
    <n v="35462"/>
  </r>
  <r>
    <n v="1377"/>
    <s v="14105-419188288"/>
    <n v="10292422"/>
    <x v="7"/>
    <s v="14/10/2025 11:50:28"/>
    <n v="58000"/>
    <n v="0"/>
    <n v="0"/>
    <n v="0"/>
    <n v="14239"/>
    <n v="0"/>
    <n v="43761"/>
  </r>
  <r>
    <n v="1378"/>
    <s v="14105-419218333"/>
    <n v="10233716"/>
    <x v="22"/>
    <s v="14/10/2025 11:52:25"/>
    <n v="58000"/>
    <n v="11000"/>
    <n v="0"/>
    <n v="0"/>
    <n v="11539"/>
    <n v="0"/>
    <n v="35462"/>
  </r>
  <r>
    <n v="1379"/>
    <s v="14105-419405028"/>
    <n v="10219545"/>
    <x v="1"/>
    <s v="14/10/2025 12:16:56"/>
    <n v="174000"/>
    <n v="48000"/>
    <n v="0"/>
    <n v="0"/>
    <n v="30933"/>
    <n v="0"/>
    <n v="95067"/>
  </r>
  <r>
    <n v="1380"/>
    <s v="14105-419634129"/>
    <n v="10284115"/>
    <x v="26"/>
    <s v="14/10/2025 12:07:51"/>
    <n v="58000"/>
    <n v="11000"/>
    <n v="0"/>
    <n v="0"/>
    <n v="11539"/>
    <n v="0"/>
    <n v="35462"/>
  </r>
  <r>
    <n v="1381"/>
    <s v="14105-419935283"/>
    <n v="10269971"/>
    <x v="16"/>
    <s v="14/10/2025 12:01:26"/>
    <n v="58000"/>
    <n v="11000"/>
    <n v="0"/>
    <n v="0"/>
    <n v="11539"/>
    <n v="0"/>
    <n v="35462"/>
  </r>
  <r>
    <n v="1382"/>
    <s v="14105-420944282"/>
    <n v="10225888"/>
    <x v="27"/>
    <s v="14/10/2025 12:25:43"/>
    <n v="51000"/>
    <n v="11000"/>
    <n v="0"/>
    <n v="0"/>
    <n v="9820"/>
    <n v="0"/>
    <n v="30180"/>
  </r>
  <r>
    <n v="1383"/>
    <s v="14105-421060333"/>
    <n v="10321523"/>
    <x v="8"/>
    <s v="14/10/2025 12:13:06"/>
    <n v="22000"/>
    <n v="5000"/>
    <n v="0"/>
    <n v="0"/>
    <n v="4174"/>
    <n v="0"/>
    <n v="12827"/>
  </r>
  <r>
    <n v="1384"/>
    <s v="14105-421256707"/>
    <n v="10225898"/>
    <x v="15"/>
    <s v="14/10/2025 12:11:24"/>
    <n v="22000"/>
    <n v="7000"/>
    <n v="0"/>
    <n v="0"/>
    <n v="3683"/>
    <n v="0"/>
    <n v="11318"/>
  </r>
  <r>
    <n v="1385"/>
    <s v="14105-421328119"/>
    <n v="10219545"/>
    <x v="1"/>
    <s v="14/10/2025 12:21:45"/>
    <n v="286000"/>
    <n v="67000"/>
    <n v="0"/>
    <n v="0"/>
    <n v="53765"/>
    <n v="0"/>
    <n v="165236"/>
  </r>
  <r>
    <n v="1386"/>
    <s v="14105-421386530"/>
    <n v="10235663"/>
    <x v="10"/>
    <s v="14/10/2025 12:25:00"/>
    <n v="29000"/>
    <n v="0"/>
    <n v="0"/>
    <n v="0"/>
    <n v="7120"/>
    <n v="0"/>
    <n v="21881"/>
  </r>
  <r>
    <n v="1387"/>
    <s v="14105-421499137"/>
    <n v="10219545"/>
    <x v="1"/>
    <s v="14/10/2025 12:07:20"/>
    <n v="322000"/>
    <n v="54000"/>
    <n v="0"/>
    <n v="0"/>
    <n v="65794"/>
    <n v="0"/>
    <n v="202206"/>
  </r>
  <r>
    <n v="1388"/>
    <s v="14105-421541627"/>
    <n v="10230814"/>
    <x v="31"/>
    <s v="14/10/2025 11:52:20"/>
    <n v="172000"/>
    <n v="48000"/>
    <n v="0"/>
    <n v="0"/>
    <n v="30442"/>
    <n v="0"/>
    <n v="93558"/>
  </r>
  <r>
    <n v="1389"/>
    <s v="14105-421670137"/>
    <n v="10225895"/>
    <x v="13"/>
    <s v="14/10/2025 12:03:29"/>
    <n v="87000"/>
    <n v="15000"/>
    <n v="0"/>
    <n v="0"/>
    <n v="17676"/>
    <n v="0"/>
    <n v="54324"/>
  </r>
  <r>
    <n v="1390"/>
    <s v="14105-422107677"/>
    <n v="10225902"/>
    <x v="2"/>
    <s v="14/10/2025 12:00:56"/>
    <n v="87000"/>
    <n v="15000"/>
    <n v="0"/>
    <n v="0"/>
    <n v="17676"/>
    <n v="0"/>
    <n v="54324"/>
  </r>
  <r>
    <n v="1391"/>
    <s v="14105-422319471"/>
    <n v="10321523"/>
    <x v="8"/>
    <s v="14/10/2025 12:22:03"/>
    <n v="22000"/>
    <n v="5000"/>
    <n v="0"/>
    <n v="0"/>
    <n v="4174"/>
    <n v="0"/>
    <n v="12827"/>
  </r>
  <r>
    <n v="1392"/>
    <s v="14105-423633347"/>
    <n v="10298769"/>
    <x v="20"/>
    <s v="14/10/2025 12:36:59"/>
    <n v="94000"/>
    <n v="39200"/>
    <n v="0"/>
    <n v="0"/>
    <n v="13453"/>
    <n v="0"/>
    <n v="41347"/>
  </r>
  <r>
    <n v="1393"/>
    <s v="14105-424075624"/>
    <n v="10225898"/>
    <x v="15"/>
    <s v="14/10/2025 12:19:56"/>
    <n v="87000"/>
    <n v="15000"/>
    <n v="0"/>
    <n v="0"/>
    <n v="17676"/>
    <n v="0"/>
    <n v="54324"/>
  </r>
  <r>
    <n v="1394"/>
    <s v="14105-424077814"/>
    <n v="10321523"/>
    <x v="8"/>
    <s v="14/10/2025 12:17:46"/>
    <n v="94000"/>
    <n v="11000"/>
    <n v="0"/>
    <n v="0"/>
    <n v="20377"/>
    <n v="0"/>
    <n v="62624"/>
  </r>
  <r>
    <n v="1395"/>
    <s v="14105-424659430"/>
    <n v="10298824"/>
    <x v="5"/>
    <s v="14/10/2025 12:03:11"/>
    <n v="95000"/>
    <n v="15000"/>
    <n v="0"/>
    <n v="0"/>
    <n v="19640"/>
    <n v="0"/>
    <n v="60360"/>
  </r>
  <r>
    <n v="1396"/>
    <s v="14105-424671419"/>
    <n v="10287867"/>
    <x v="11"/>
    <s v="14/10/2025 12:05:19"/>
    <n v="60000"/>
    <n v="30000"/>
    <n v="0"/>
    <n v="0"/>
    <n v="7365"/>
    <n v="0"/>
    <n v="22635"/>
  </r>
  <r>
    <n v="1397"/>
    <s v="14105-424719875"/>
    <n v="10321437"/>
    <x v="33"/>
    <s v="14/10/2025 12:02:06"/>
    <n v="113000"/>
    <n v="20000"/>
    <n v="0"/>
    <n v="0"/>
    <n v="22832"/>
    <n v="0"/>
    <n v="70169"/>
  </r>
  <r>
    <n v="1398"/>
    <s v="14105-424748867"/>
    <n v="10296675"/>
    <x v="34"/>
    <s v="14/10/2025 12:04:22"/>
    <n v="29000"/>
    <n v="5000"/>
    <n v="0"/>
    <n v="0"/>
    <n v="5892"/>
    <n v="0"/>
    <n v="18108"/>
  </r>
  <r>
    <n v="1399"/>
    <s v="14105-425088729"/>
    <n v="10298824"/>
    <x v="5"/>
    <s v="14/10/2025 12:02:27"/>
    <n v="94000"/>
    <n v="39200"/>
    <n v="0"/>
    <n v="0"/>
    <n v="13453"/>
    <n v="0"/>
    <n v="41347"/>
  </r>
  <r>
    <n v="1400"/>
    <s v="14105-425434525"/>
    <n v="10216423"/>
    <x v="0"/>
    <s v="14/10/2025 12:04:12"/>
    <n v="44000"/>
    <n v="0"/>
    <n v="0"/>
    <n v="0"/>
    <n v="10802"/>
    <n v="0"/>
    <n v="33198"/>
  </r>
  <r>
    <n v="1401"/>
    <s v="14105-425881500"/>
    <n v="10287867"/>
    <x v="11"/>
    <s v="14/10/2025 12:22:50"/>
    <n v="65000"/>
    <n v="0"/>
    <n v="0"/>
    <n v="0"/>
    <n v="15958"/>
    <n v="0"/>
    <n v="49043"/>
  </r>
  <r>
    <n v="1402"/>
    <s v="14105-425932154"/>
    <n v="10230171"/>
    <x v="19"/>
    <s v="14/10/2025 11:58:27"/>
    <n v="29000"/>
    <n v="7000"/>
    <n v="0"/>
    <n v="0"/>
    <n v="5401"/>
    <n v="0"/>
    <n v="16599"/>
  </r>
  <r>
    <n v="1403"/>
    <s v="14105-426013440"/>
    <n v="10216423"/>
    <x v="0"/>
    <s v="14/10/2025 12:07:17"/>
    <n v="37000"/>
    <n v="5000"/>
    <n v="0"/>
    <n v="0"/>
    <n v="7856"/>
    <n v="0"/>
    <n v="24144"/>
  </r>
  <r>
    <n v="1404"/>
    <s v="14105-426122192"/>
    <n v="10230171"/>
    <x v="19"/>
    <s v="14/10/2025 12:09:09"/>
    <n v="58000"/>
    <n v="11000"/>
    <n v="0"/>
    <n v="0"/>
    <n v="11539"/>
    <n v="0"/>
    <n v="35462"/>
  </r>
  <r>
    <n v="1405"/>
    <s v="14105-426212696"/>
    <n v="10321523"/>
    <x v="8"/>
    <s v="14/10/2025 12:20:03"/>
    <n v="58000"/>
    <n v="0"/>
    <n v="0"/>
    <n v="0"/>
    <n v="14239"/>
    <n v="0"/>
    <n v="43761"/>
  </r>
  <r>
    <n v="1406"/>
    <s v="14105-426453694"/>
    <n v="10292422"/>
    <x v="7"/>
    <s v="14/10/2025 12:00:51"/>
    <n v="94000"/>
    <n v="28200"/>
    <n v="0"/>
    <n v="0"/>
    <n v="16154"/>
    <n v="0"/>
    <n v="49646"/>
  </r>
  <r>
    <n v="1407"/>
    <s v="14105-426722922"/>
    <n v="10321524"/>
    <x v="3"/>
    <s v="14/10/2025 12:45:15"/>
    <n v="58000"/>
    <n v="11000"/>
    <n v="0"/>
    <n v="0"/>
    <n v="11539"/>
    <n v="0"/>
    <n v="35462"/>
  </r>
  <r>
    <n v="1408"/>
    <s v="14105-427500881"/>
    <n v="10235663"/>
    <x v="10"/>
    <s v="14/10/2025 12:12:31"/>
    <n v="116000"/>
    <n v="43200"/>
    <n v="0"/>
    <n v="0"/>
    <n v="17872"/>
    <n v="0"/>
    <n v="54928"/>
  </r>
  <r>
    <n v="1409"/>
    <s v="14105-427589885"/>
    <n v="10321524"/>
    <x v="3"/>
    <s v="14/10/2025 12:52:25"/>
    <n v="51000"/>
    <n v="11000"/>
    <n v="0"/>
    <n v="0"/>
    <n v="9820"/>
    <n v="0"/>
    <n v="30180"/>
  </r>
  <r>
    <n v="1410"/>
    <s v="14105-427633421"/>
    <n v="10296675"/>
    <x v="34"/>
    <s v="14/10/2025 12:11:38"/>
    <n v="97000"/>
    <n v="11000"/>
    <n v="0"/>
    <n v="0"/>
    <n v="21113"/>
    <n v="0"/>
    <n v="64887"/>
  </r>
  <r>
    <n v="1411"/>
    <s v="14105-428015406"/>
    <n v="10242271"/>
    <x v="38"/>
    <s v="14/10/2025 11:58:45"/>
    <n v="29000"/>
    <n v="0"/>
    <n v="0"/>
    <n v="0"/>
    <n v="7120"/>
    <n v="0"/>
    <n v="21881"/>
  </r>
  <r>
    <n v="1412"/>
    <s v="14105-428110133"/>
    <n v="10296675"/>
    <x v="34"/>
    <s v="14/10/2025 12:44:28"/>
    <n v="22000"/>
    <n v="5000"/>
    <n v="0"/>
    <n v="0"/>
    <n v="4174"/>
    <n v="0"/>
    <n v="12827"/>
  </r>
  <r>
    <n v="1413"/>
    <s v="14105-428377060"/>
    <n v="10287867"/>
    <x v="11"/>
    <s v="14/10/2025 12:09:05"/>
    <n v="30000"/>
    <n v="15000"/>
    <n v="0"/>
    <n v="0"/>
    <n v="3683"/>
    <n v="0"/>
    <n v="11318"/>
  </r>
  <r>
    <n v="1414"/>
    <s v="14105-428615917"/>
    <n v="10298769"/>
    <x v="20"/>
    <s v="14/10/2025 12:26:03"/>
    <n v="130000"/>
    <n v="17500"/>
    <n v="0"/>
    <n v="0"/>
    <n v="27619"/>
    <n v="0"/>
    <n v="84881"/>
  </r>
  <r>
    <n v="1415"/>
    <s v="14105-428844332"/>
    <n v="10280033"/>
    <x v="47"/>
    <s v="14/10/2025 12:09:47"/>
    <n v="22000"/>
    <n v="0"/>
    <n v="0"/>
    <n v="0"/>
    <n v="5401"/>
    <n v="0"/>
    <n v="16599"/>
  </r>
  <r>
    <n v="1416"/>
    <s v="14105-429155769"/>
    <n v="10292422"/>
    <x v="7"/>
    <s v="14/10/2025 12:03:36"/>
    <n v="94000"/>
    <n v="38200"/>
    <n v="0"/>
    <n v="0"/>
    <n v="13699"/>
    <n v="0"/>
    <n v="42101"/>
  </r>
  <r>
    <n v="1417"/>
    <s v="14105-429252625"/>
    <n v="10321524"/>
    <x v="3"/>
    <s v="14/10/2025 12:47:47"/>
    <n v="58000"/>
    <n v="11000"/>
    <n v="0"/>
    <n v="0"/>
    <n v="11539"/>
    <n v="0"/>
    <n v="35462"/>
  </r>
  <r>
    <n v="1418"/>
    <s v="14105-430254987"/>
    <n v="10269971"/>
    <x v="16"/>
    <s v="14/10/2025 12:22:54"/>
    <n v="25000"/>
    <n v="0"/>
    <n v="0"/>
    <n v="0"/>
    <n v="6138"/>
    <n v="0"/>
    <n v="18863"/>
  </r>
  <r>
    <n v="1419"/>
    <s v="14105-430588503"/>
    <n v="10230793"/>
    <x v="25"/>
    <s v="14/10/2025 12:26:58"/>
    <n v="75000"/>
    <n v="15000"/>
    <n v="0"/>
    <n v="0"/>
    <n v="14730"/>
    <n v="0"/>
    <n v="45270"/>
  </r>
  <r>
    <n v="1420"/>
    <s v="14105-430590068"/>
    <n v="10298769"/>
    <x v="20"/>
    <s v="14/10/2025 12:25:48"/>
    <n v="58000"/>
    <n v="14000"/>
    <n v="0"/>
    <n v="0"/>
    <n v="10802"/>
    <n v="0"/>
    <n v="33198"/>
  </r>
  <r>
    <n v="1421"/>
    <s v="14105-430908343"/>
    <n v="10358037"/>
    <x v="45"/>
    <s v="14/10/2025 12:15:38"/>
    <n v="44000"/>
    <n v="10000"/>
    <n v="0"/>
    <n v="0"/>
    <n v="8347"/>
    <n v="0"/>
    <n v="25653"/>
  </r>
  <r>
    <n v="1422"/>
    <s v="14105-430921222"/>
    <n v="10321524"/>
    <x v="3"/>
    <s v="14/10/2025 12:35:11"/>
    <n v="88000"/>
    <n v="11000"/>
    <n v="0"/>
    <n v="0"/>
    <n v="18904"/>
    <n v="0"/>
    <n v="58097"/>
  </r>
  <r>
    <n v="1423"/>
    <s v="14105-431124121"/>
    <n v="10321524"/>
    <x v="3"/>
    <s v="14/10/2025 12:57:56"/>
    <n v="22000"/>
    <n v="7000"/>
    <n v="0"/>
    <n v="0"/>
    <n v="3683"/>
    <n v="0"/>
    <n v="11318"/>
  </r>
  <r>
    <n v="1424"/>
    <s v="14105-431192474"/>
    <n v="10287867"/>
    <x v="11"/>
    <s v="14/10/2025 12:39:25"/>
    <n v="65000"/>
    <n v="11000"/>
    <n v="0"/>
    <n v="0"/>
    <n v="13257"/>
    <n v="0"/>
    <n v="40743"/>
  </r>
  <r>
    <n v="1425"/>
    <s v="14105-431485364"/>
    <n v="10296675"/>
    <x v="34"/>
    <s v="14/10/2025 12:30:05"/>
    <n v="44000"/>
    <n v="14000"/>
    <n v="0"/>
    <n v="0"/>
    <n v="7365"/>
    <n v="0"/>
    <n v="22635"/>
  </r>
  <r>
    <n v="1426"/>
    <s v="14105-432859265"/>
    <n v="10230171"/>
    <x v="19"/>
    <s v="14/10/2025 12:17:23"/>
    <n v="94000"/>
    <n v="39200"/>
    <n v="0"/>
    <n v="0"/>
    <n v="13453"/>
    <n v="0"/>
    <n v="41347"/>
  </r>
  <r>
    <n v="1427"/>
    <s v="14105-432985143"/>
    <n v="10216423"/>
    <x v="0"/>
    <s v="14/10/2025 12:31:30"/>
    <n v="22000"/>
    <n v="7000"/>
    <n v="0"/>
    <n v="0"/>
    <n v="3683"/>
    <n v="0"/>
    <n v="11318"/>
  </r>
  <r>
    <n v="1428"/>
    <s v="14105-432994744"/>
    <n v="10232123"/>
    <x v="14"/>
    <s v="14/10/2025 13:01:54"/>
    <n v="94000"/>
    <n v="39200"/>
    <n v="0"/>
    <n v="0"/>
    <n v="13453"/>
    <n v="0"/>
    <n v="41347"/>
  </r>
  <r>
    <n v="1429"/>
    <s v="14105-433698292"/>
    <n v="10350108"/>
    <x v="6"/>
    <s v="14/10/2025 12:46:45"/>
    <n v="44000"/>
    <n v="0"/>
    <n v="0"/>
    <n v="0"/>
    <n v="10802"/>
    <n v="0"/>
    <n v="33198"/>
  </r>
  <r>
    <n v="1430"/>
    <s v="14105-434055011"/>
    <n v="10321524"/>
    <x v="3"/>
    <s v="14/10/2025 12:27:12"/>
    <n v="29000"/>
    <n v="7000"/>
    <n v="0"/>
    <n v="0"/>
    <n v="5401"/>
    <n v="0"/>
    <n v="16599"/>
  </r>
  <r>
    <n v="1431"/>
    <s v="14105-434307627"/>
    <n v="10225871"/>
    <x v="35"/>
    <s v="14/10/2025 12:37:10"/>
    <n v="44000"/>
    <n v="14000"/>
    <n v="0"/>
    <n v="0"/>
    <n v="7365"/>
    <n v="0"/>
    <n v="22635"/>
  </r>
  <r>
    <n v="1432"/>
    <s v="14105-434595273"/>
    <n v="10225898"/>
    <x v="15"/>
    <s v="14/10/2025 12:23:14"/>
    <n v="22000"/>
    <n v="7000"/>
    <n v="0"/>
    <n v="0"/>
    <n v="3683"/>
    <n v="0"/>
    <n v="11318"/>
  </r>
  <r>
    <n v="1433"/>
    <s v="14105-435075336"/>
    <n v="10230793"/>
    <x v="25"/>
    <s v="14/10/2025 12:38:40"/>
    <n v="29000"/>
    <n v="0"/>
    <n v="0"/>
    <n v="0"/>
    <n v="7120"/>
    <n v="0"/>
    <n v="21881"/>
  </r>
  <r>
    <n v="1434"/>
    <s v="14105-435097304"/>
    <n v="10350108"/>
    <x v="6"/>
    <s v="14/10/2025 13:15:08"/>
    <n v="58000"/>
    <n v="11000"/>
    <n v="0"/>
    <n v="0"/>
    <n v="11539"/>
    <n v="0"/>
    <n v="35462"/>
  </r>
  <r>
    <n v="1435"/>
    <s v="14105-435927980"/>
    <n v="10216423"/>
    <x v="0"/>
    <s v="14/10/2025 12:35:19"/>
    <n v="51000"/>
    <n v="11000"/>
    <n v="0"/>
    <n v="0"/>
    <n v="9820"/>
    <n v="0"/>
    <n v="30180"/>
  </r>
  <r>
    <n v="1436"/>
    <s v="14105-436553753"/>
    <n v="10225898"/>
    <x v="15"/>
    <s v="14/10/2025 12:28:21"/>
    <n v="52000"/>
    <n v="11000"/>
    <n v="0"/>
    <n v="0"/>
    <n v="10066"/>
    <n v="0"/>
    <n v="30935"/>
  </r>
  <r>
    <n v="1437"/>
    <s v="14105-436775208"/>
    <n v="10225871"/>
    <x v="35"/>
    <s v="14/10/2025 12:41:26"/>
    <n v="116000"/>
    <n v="20000"/>
    <n v="0"/>
    <n v="0"/>
    <n v="23568"/>
    <n v="0"/>
    <n v="72432"/>
  </r>
  <r>
    <n v="1438"/>
    <s v="14105-436848386"/>
    <n v="10230793"/>
    <x v="25"/>
    <s v="14/10/2025 12:29:49"/>
    <n v="51000"/>
    <n v="11000"/>
    <n v="0"/>
    <n v="0"/>
    <n v="9820"/>
    <n v="0"/>
    <n v="30180"/>
  </r>
  <r>
    <n v="1439"/>
    <s v="14105-436919575"/>
    <n v="10298769"/>
    <x v="20"/>
    <s v="14/10/2025 12:38:53"/>
    <n v="29000"/>
    <n v="7000"/>
    <n v="0"/>
    <n v="0"/>
    <n v="5401"/>
    <n v="0"/>
    <n v="16599"/>
  </r>
  <r>
    <n v="1440"/>
    <s v="14105-437093134"/>
    <n v="10298769"/>
    <x v="20"/>
    <s v="14/10/2025 12:35:26"/>
    <n v="58000"/>
    <n v="11000"/>
    <n v="0"/>
    <n v="0"/>
    <n v="11539"/>
    <n v="0"/>
    <n v="35462"/>
  </r>
  <r>
    <n v="1441"/>
    <s v="14105-437530940"/>
    <n v="10284115"/>
    <x v="26"/>
    <s v="14/10/2025 12:39:35"/>
    <n v="29000"/>
    <n v="0"/>
    <n v="0"/>
    <n v="0"/>
    <n v="7120"/>
    <n v="0"/>
    <n v="21881"/>
  </r>
  <r>
    <n v="1442"/>
    <s v="14105-437579599"/>
    <n v="10321523"/>
    <x v="8"/>
    <s v="14/10/2025 12:29:58"/>
    <n v="22000"/>
    <n v="5000"/>
    <n v="0"/>
    <n v="0"/>
    <n v="4174"/>
    <n v="0"/>
    <n v="12827"/>
  </r>
  <r>
    <n v="1443"/>
    <s v="14105-437751079"/>
    <n v="10230817"/>
    <x v="28"/>
    <s v="14/10/2025 12:23:44"/>
    <n v="22000"/>
    <n v="0"/>
    <n v="0"/>
    <n v="0"/>
    <n v="5401"/>
    <n v="0"/>
    <n v="16599"/>
  </r>
  <r>
    <n v="1444"/>
    <s v="14105-437768133"/>
    <n v="10225871"/>
    <x v="35"/>
    <s v="14/10/2025 12:34:55"/>
    <n v="87000"/>
    <n v="15000"/>
    <n v="0"/>
    <n v="0"/>
    <n v="17676"/>
    <n v="0"/>
    <n v="54324"/>
  </r>
  <r>
    <n v="1445"/>
    <s v="14105-438275436"/>
    <n v="10230793"/>
    <x v="25"/>
    <s v="14/10/2025 12:46:50"/>
    <n v="58000"/>
    <n v="14000"/>
    <n v="0"/>
    <n v="0"/>
    <n v="10802"/>
    <n v="0"/>
    <n v="33198"/>
  </r>
  <r>
    <n v="1446"/>
    <s v="14105-438556497"/>
    <n v="10230171"/>
    <x v="19"/>
    <s v="14/10/2025 12:24:15"/>
    <n v="58000"/>
    <n v="14000"/>
    <n v="0"/>
    <n v="0"/>
    <n v="10802"/>
    <n v="0"/>
    <n v="33198"/>
  </r>
  <r>
    <n v="1447"/>
    <s v="14105-439483204"/>
    <n v="10350108"/>
    <x v="6"/>
    <s v="14/10/2025 12:35:08"/>
    <n v="29000"/>
    <n v="5000"/>
    <n v="0"/>
    <n v="0"/>
    <n v="5892"/>
    <n v="0"/>
    <n v="18108"/>
  </r>
  <r>
    <n v="1448"/>
    <s v="14105-439806580"/>
    <n v="10225888"/>
    <x v="27"/>
    <s v="14/10/2025 12:28:45"/>
    <n v="37000"/>
    <n v="0"/>
    <n v="0"/>
    <n v="0"/>
    <n v="9084"/>
    <n v="0"/>
    <n v="27917"/>
  </r>
  <r>
    <n v="1449"/>
    <s v="14105-440413465"/>
    <n v="10298769"/>
    <x v="20"/>
    <s v="14/10/2025 13:12:24"/>
    <n v="51000"/>
    <n v="11000"/>
    <n v="0"/>
    <n v="0"/>
    <n v="9820"/>
    <n v="0"/>
    <n v="30180"/>
  </r>
  <r>
    <n v="1450"/>
    <s v="14105-440550277"/>
    <n v="10232123"/>
    <x v="14"/>
    <s v="14/10/2025 12:37:38"/>
    <n v="51000"/>
    <n v="11000"/>
    <n v="0"/>
    <n v="0"/>
    <n v="9820"/>
    <n v="0"/>
    <n v="30180"/>
  </r>
  <r>
    <n v="1451"/>
    <s v="14105-440627829"/>
    <n v="10284115"/>
    <x v="26"/>
    <s v="14/10/2025 12:38:02"/>
    <n v="58000"/>
    <n v="11000"/>
    <n v="0"/>
    <n v="0"/>
    <n v="11539"/>
    <n v="0"/>
    <n v="35462"/>
  </r>
  <r>
    <n v="1452"/>
    <s v="14105-440809696"/>
    <n v="10230171"/>
    <x v="19"/>
    <s v="14/10/2025 12:39:32"/>
    <n v="29000"/>
    <n v="7000"/>
    <n v="0"/>
    <n v="0"/>
    <n v="5401"/>
    <n v="0"/>
    <n v="16599"/>
  </r>
  <r>
    <n v="1453"/>
    <s v="14105-441171172"/>
    <n v="10296675"/>
    <x v="34"/>
    <s v="14/10/2025 12:24:22"/>
    <n v="29000"/>
    <n v="5000"/>
    <n v="0"/>
    <n v="0"/>
    <n v="5892"/>
    <n v="0"/>
    <n v="18108"/>
  </r>
  <r>
    <n v="1454"/>
    <s v="14105-441569158"/>
    <n v="10298769"/>
    <x v="20"/>
    <s v="14/10/2025 12:49:25"/>
    <n v="58000"/>
    <n v="11000"/>
    <n v="0"/>
    <n v="0"/>
    <n v="11539"/>
    <n v="0"/>
    <n v="35462"/>
  </r>
  <r>
    <n v="1455"/>
    <s v="14105-441580161"/>
    <n v="10350108"/>
    <x v="6"/>
    <s v="14/10/2025 13:22:27"/>
    <n v="22000"/>
    <n v="0"/>
    <n v="0"/>
    <n v="0"/>
    <n v="5401"/>
    <n v="0"/>
    <n v="16599"/>
  </r>
  <r>
    <n v="1456"/>
    <s v="14105-442060191"/>
    <n v="10350108"/>
    <x v="6"/>
    <s v="14/10/2025 12:37:45"/>
    <n v="29000"/>
    <n v="5000"/>
    <n v="0"/>
    <n v="0"/>
    <n v="5892"/>
    <n v="0"/>
    <n v="18108"/>
  </r>
  <r>
    <n v="1457"/>
    <s v="14105-442125206"/>
    <n v="10225898"/>
    <x v="15"/>
    <s v="14/10/2025 12:29:52"/>
    <n v="87000"/>
    <n v="15000"/>
    <n v="0"/>
    <n v="0"/>
    <n v="17676"/>
    <n v="0"/>
    <n v="54324"/>
  </r>
  <r>
    <n v="1458"/>
    <s v="14105-442261682"/>
    <n v="10219545"/>
    <x v="1"/>
    <s v="14/10/2025 12:36:13"/>
    <n v="119000"/>
    <n v="20000"/>
    <n v="0"/>
    <n v="0"/>
    <n v="24305"/>
    <n v="0"/>
    <n v="74696"/>
  </r>
  <r>
    <n v="1459"/>
    <s v="14105-442265095"/>
    <n v="10225902"/>
    <x v="2"/>
    <s v="14/10/2025 12:45:04"/>
    <n v="58000"/>
    <n v="14000"/>
    <n v="0"/>
    <n v="0"/>
    <n v="10802"/>
    <n v="0"/>
    <n v="33198"/>
  </r>
  <r>
    <n v="1460"/>
    <s v="14105-442730159"/>
    <n v="10298769"/>
    <x v="20"/>
    <s v="14/10/2025 13:01:52"/>
    <n v="29000"/>
    <n v="5000"/>
    <n v="0"/>
    <n v="0"/>
    <n v="5892"/>
    <n v="0"/>
    <n v="18108"/>
  </r>
  <r>
    <n v="1461"/>
    <s v="14105-443212912"/>
    <n v="10225871"/>
    <x v="35"/>
    <s v="14/10/2025 12:41:23"/>
    <n v="58000"/>
    <n v="11000"/>
    <n v="0"/>
    <n v="0"/>
    <n v="11539"/>
    <n v="0"/>
    <n v="35462"/>
  </r>
  <r>
    <n v="1462"/>
    <s v="14105-443232150"/>
    <n v="10225902"/>
    <x v="2"/>
    <s v="14/10/2025 12:34:41"/>
    <n v="44000"/>
    <n v="0"/>
    <n v="0"/>
    <n v="0"/>
    <n v="10802"/>
    <n v="0"/>
    <n v="33198"/>
  </r>
  <r>
    <n v="1463"/>
    <s v="14105-443270614"/>
    <n v="10225888"/>
    <x v="27"/>
    <s v="14/10/2025 12:39:34"/>
    <n v="29000"/>
    <n v="0"/>
    <n v="0"/>
    <n v="0"/>
    <n v="7120"/>
    <n v="0"/>
    <n v="21881"/>
  </r>
  <r>
    <n v="1464"/>
    <s v="14105-443428346"/>
    <n v="10230171"/>
    <x v="19"/>
    <s v="14/10/2025 12:33:55"/>
    <n v="58000"/>
    <n v="11000"/>
    <n v="0"/>
    <n v="0"/>
    <n v="11539"/>
    <n v="0"/>
    <n v="35462"/>
  </r>
  <r>
    <n v="1465"/>
    <s v="14105-443526711"/>
    <n v="10225898"/>
    <x v="15"/>
    <s v="14/10/2025 12:37:36"/>
    <n v="22000"/>
    <n v="7000"/>
    <n v="0"/>
    <n v="0"/>
    <n v="3683"/>
    <n v="0"/>
    <n v="11318"/>
  </r>
  <r>
    <n v="1466"/>
    <s v="14105-443724845"/>
    <n v="10307386"/>
    <x v="40"/>
    <s v="14/10/2025 12:29:47"/>
    <n v="58000"/>
    <n v="10000"/>
    <n v="0"/>
    <n v="0"/>
    <n v="11784"/>
    <n v="0"/>
    <n v="36216"/>
  </r>
  <r>
    <n v="1467"/>
    <s v="14105-443987956"/>
    <n v="10321524"/>
    <x v="3"/>
    <s v="14/10/2025 12:56:57"/>
    <n v="72000"/>
    <n v="0"/>
    <n v="0"/>
    <n v="0"/>
    <n v="17676"/>
    <n v="0"/>
    <n v="54324"/>
  </r>
  <r>
    <n v="1468"/>
    <s v="14105-443999415"/>
    <n v="10321523"/>
    <x v="8"/>
    <s v="14/10/2025 12:52:35"/>
    <n v="29000"/>
    <n v="5000"/>
    <n v="0"/>
    <n v="0"/>
    <n v="5892"/>
    <n v="0"/>
    <n v="18108"/>
  </r>
  <r>
    <n v="1469"/>
    <s v="14105-444528900"/>
    <n v="10350108"/>
    <x v="6"/>
    <s v="14/10/2025 12:58:43"/>
    <n v="227000"/>
    <n v="54000"/>
    <n v="0"/>
    <n v="0"/>
    <n v="42472"/>
    <n v="0"/>
    <n v="130529"/>
  </r>
  <r>
    <n v="1470"/>
    <s v="14105-444538583"/>
    <n v="10326235"/>
    <x v="41"/>
    <s v="14/10/2025 12:31:41"/>
    <n v="94000"/>
    <n v="39200"/>
    <n v="0"/>
    <n v="0"/>
    <n v="13453"/>
    <n v="0"/>
    <n v="41347"/>
  </r>
  <r>
    <n v="1471"/>
    <s v="14105-444539518"/>
    <n v="10321523"/>
    <x v="8"/>
    <s v="14/10/2025 12:40:49"/>
    <n v="72000"/>
    <n v="11000"/>
    <n v="0"/>
    <n v="0"/>
    <n v="14976"/>
    <n v="0"/>
    <n v="46025"/>
  </r>
  <r>
    <n v="1472"/>
    <s v="14105-444548726"/>
    <n v="10321523"/>
    <x v="8"/>
    <s v="14/10/2025 12:36:01"/>
    <n v="58000"/>
    <n v="11000"/>
    <n v="0"/>
    <n v="0"/>
    <n v="11539"/>
    <n v="0"/>
    <n v="35462"/>
  </r>
  <r>
    <n v="1473"/>
    <s v="14105-444652555"/>
    <n v="10350108"/>
    <x v="6"/>
    <s v="14/10/2025 13:09:05"/>
    <n v="58000"/>
    <n v="11000"/>
    <n v="0"/>
    <n v="0"/>
    <n v="11539"/>
    <n v="0"/>
    <n v="35462"/>
  </r>
  <r>
    <n v="1474"/>
    <s v="14105-444949523"/>
    <n v="10298769"/>
    <x v="20"/>
    <s v="14/10/2025 13:05:49"/>
    <n v="58000"/>
    <n v="11000"/>
    <n v="0"/>
    <n v="0"/>
    <n v="11539"/>
    <n v="0"/>
    <n v="35462"/>
  </r>
  <r>
    <n v="1475"/>
    <s v="14105-445055414"/>
    <n v="10340098"/>
    <x v="42"/>
    <s v="14/10/2025 12:33:59"/>
    <n v="94000"/>
    <n v="39200"/>
    <n v="0"/>
    <n v="0"/>
    <n v="13453"/>
    <n v="0"/>
    <n v="41347"/>
  </r>
  <r>
    <n v="1476"/>
    <s v="14105-445318632"/>
    <n v="10230171"/>
    <x v="19"/>
    <s v="14/10/2025 12:46:51"/>
    <n v="94000"/>
    <n v="39200"/>
    <n v="0"/>
    <n v="0"/>
    <n v="13453"/>
    <n v="0"/>
    <n v="41347"/>
  </r>
  <r>
    <n v="1477"/>
    <s v="14105-445839565"/>
    <n v="10292422"/>
    <x v="7"/>
    <s v="14/10/2025 12:48:56"/>
    <n v="44000"/>
    <n v="10000"/>
    <n v="0"/>
    <n v="0"/>
    <n v="8347"/>
    <n v="0"/>
    <n v="25653"/>
  </r>
  <r>
    <n v="1478"/>
    <s v="14105-445965214"/>
    <n v="10324687"/>
    <x v="17"/>
    <s v="14/10/2025 12:37:21"/>
    <n v="29000"/>
    <n v="7000"/>
    <n v="0"/>
    <n v="0"/>
    <n v="5401"/>
    <n v="0"/>
    <n v="16599"/>
  </r>
  <r>
    <n v="1479"/>
    <s v="14105-446391543"/>
    <n v="10321523"/>
    <x v="8"/>
    <s v="14/10/2025 12:45:09"/>
    <n v="88000"/>
    <n v="11000"/>
    <n v="0"/>
    <n v="0"/>
    <n v="18904"/>
    <n v="0"/>
    <n v="58097"/>
  </r>
  <r>
    <n v="1480"/>
    <s v="14105-446516041"/>
    <n v="10298769"/>
    <x v="20"/>
    <s v="14/10/2025 13:03:53"/>
    <n v="112000"/>
    <n v="11000"/>
    <n v="0"/>
    <n v="0"/>
    <n v="24796"/>
    <n v="0"/>
    <n v="76205"/>
  </r>
  <r>
    <n v="1481"/>
    <s v="14105-446895788"/>
    <n v="10233716"/>
    <x v="22"/>
    <s v="14/10/2025 12:44:00"/>
    <n v="29000"/>
    <n v="0"/>
    <n v="0"/>
    <n v="0"/>
    <n v="7120"/>
    <n v="0"/>
    <n v="21881"/>
  </r>
  <r>
    <n v="1482"/>
    <s v="14105-447344739"/>
    <n v="10296675"/>
    <x v="34"/>
    <s v="14/10/2025 12:48:26"/>
    <n v="29000"/>
    <n v="7000"/>
    <n v="0"/>
    <n v="0"/>
    <n v="5401"/>
    <n v="0"/>
    <n v="16599"/>
  </r>
  <r>
    <n v="1483"/>
    <s v="14105-447473230"/>
    <n v="10299524"/>
    <x v="18"/>
    <s v="14/10/2025 12:37:21"/>
    <n v="73000"/>
    <n v="15000"/>
    <n v="0"/>
    <n v="0"/>
    <n v="14239"/>
    <n v="0"/>
    <n v="43761"/>
  </r>
  <r>
    <n v="1484"/>
    <s v="14105-448729873"/>
    <n v="10321523"/>
    <x v="8"/>
    <s v="14/10/2025 13:15:14"/>
    <n v="58000"/>
    <n v="14000"/>
    <n v="0"/>
    <n v="0"/>
    <n v="10802"/>
    <n v="0"/>
    <n v="33198"/>
  </r>
  <r>
    <n v="1485"/>
    <s v="14105-448797157"/>
    <n v="10296675"/>
    <x v="34"/>
    <s v="14/10/2025 12:40:42"/>
    <n v="94000"/>
    <n v="11000"/>
    <n v="0"/>
    <n v="0"/>
    <n v="20377"/>
    <n v="0"/>
    <n v="62624"/>
  </r>
  <r>
    <n v="1486"/>
    <s v="14105-448990102"/>
    <n v="10287840"/>
    <x v="44"/>
    <s v="14/10/2025 12:36:47"/>
    <n v="29000"/>
    <n v="0"/>
    <n v="0"/>
    <n v="0"/>
    <n v="7120"/>
    <n v="0"/>
    <n v="21881"/>
  </r>
  <r>
    <n v="1487"/>
    <s v="14105-448988806"/>
    <n v="10225898"/>
    <x v="15"/>
    <s v="14/10/2025 12:50:12"/>
    <n v="29000"/>
    <n v="7000"/>
    <n v="0"/>
    <n v="0"/>
    <n v="5401"/>
    <n v="0"/>
    <n v="16599"/>
  </r>
  <r>
    <n v="1488"/>
    <s v="14105-450227640"/>
    <n v="10225898"/>
    <x v="15"/>
    <s v="14/10/2025 12:48:05"/>
    <n v="51000"/>
    <n v="11000"/>
    <n v="0"/>
    <n v="0"/>
    <n v="9820"/>
    <n v="0"/>
    <n v="30180"/>
  </r>
  <r>
    <n v="1489"/>
    <s v="14105-450678831"/>
    <n v="10292422"/>
    <x v="7"/>
    <s v="14/10/2025 12:43:26"/>
    <n v="76000"/>
    <n v="15000"/>
    <n v="0"/>
    <n v="0"/>
    <n v="14976"/>
    <n v="0"/>
    <n v="46025"/>
  </r>
  <r>
    <n v="1490"/>
    <s v="14105-451233559"/>
    <n v="10326235"/>
    <x v="41"/>
    <s v="14/10/2025 12:45:47"/>
    <n v="94000"/>
    <n v="39200"/>
    <n v="0"/>
    <n v="0"/>
    <n v="13453"/>
    <n v="0"/>
    <n v="41347"/>
  </r>
  <r>
    <n v="1491"/>
    <s v="14105-451575134"/>
    <n v="10225885"/>
    <x v="4"/>
    <s v="14/10/2025 13:08:38"/>
    <n v="94000"/>
    <n v="39200"/>
    <n v="0"/>
    <n v="0"/>
    <n v="13453"/>
    <n v="0"/>
    <n v="41347"/>
  </r>
  <r>
    <n v="1492"/>
    <s v="14105-451614860"/>
    <n v="10298769"/>
    <x v="20"/>
    <s v="14/10/2025 12:56:42"/>
    <n v="83000"/>
    <n v="11000"/>
    <n v="0"/>
    <n v="0"/>
    <n v="17676"/>
    <n v="0"/>
    <n v="54324"/>
  </r>
  <r>
    <n v="1493"/>
    <s v="14105-453326949"/>
    <n v="10269971"/>
    <x v="16"/>
    <s v="14/10/2025 12:52:47"/>
    <n v="44000"/>
    <n v="14000"/>
    <n v="0"/>
    <n v="0"/>
    <n v="7365"/>
    <n v="0"/>
    <n v="22635"/>
  </r>
  <r>
    <n v="1494"/>
    <s v="14105-453398693"/>
    <n v="10321523"/>
    <x v="8"/>
    <s v="14/10/2025 13:30:31"/>
    <n v="228000"/>
    <n v="32000"/>
    <n v="0"/>
    <n v="0"/>
    <n v="48118"/>
    <n v="0"/>
    <n v="147882"/>
  </r>
  <r>
    <n v="1495"/>
    <s v="14105-453905033"/>
    <n v="10296675"/>
    <x v="34"/>
    <s v="14/10/2025 12:54:37"/>
    <n v="152000"/>
    <n v="39500"/>
    <n v="0"/>
    <n v="0"/>
    <n v="27619"/>
    <n v="0"/>
    <n v="84881"/>
  </r>
  <r>
    <n v="1496"/>
    <s v="14105-455063675"/>
    <n v="10296675"/>
    <x v="34"/>
    <s v="14/10/2025 13:07:16"/>
    <n v="58000"/>
    <n v="14000"/>
    <n v="0"/>
    <n v="0"/>
    <n v="10802"/>
    <n v="0"/>
    <n v="33198"/>
  </r>
  <r>
    <n v="1497"/>
    <s v="14105-455348881"/>
    <n v="10324687"/>
    <x v="17"/>
    <s v="14/10/2025 12:52:30"/>
    <n v="29000"/>
    <n v="7000"/>
    <n v="0"/>
    <n v="0"/>
    <n v="5401"/>
    <n v="0"/>
    <n v="16599"/>
  </r>
  <r>
    <n v="1498"/>
    <s v="14105-456656611"/>
    <n v="10321523"/>
    <x v="8"/>
    <s v="14/10/2025 13:15:24"/>
    <n v="29000"/>
    <n v="5000"/>
    <n v="0"/>
    <n v="0"/>
    <n v="5892"/>
    <n v="0"/>
    <n v="18108"/>
  </r>
  <r>
    <n v="1499"/>
    <s v="14105-456720346"/>
    <n v="10350108"/>
    <x v="6"/>
    <s v="14/10/2025 13:03:17"/>
    <n v="174000"/>
    <n v="48000"/>
    <n v="0"/>
    <n v="0"/>
    <n v="30933"/>
    <n v="0"/>
    <n v="95067"/>
  </r>
  <r>
    <n v="1500"/>
    <s v="14105-457152179"/>
    <n v="10321523"/>
    <x v="8"/>
    <s v="14/10/2025 13:26:34"/>
    <n v="29000"/>
    <n v="7000"/>
    <n v="0"/>
    <n v="0"/>
    <n v="5401"/>
    <n v="0"/>
    <n v="16599"/>
  </r>
  <r>
    <n v="1501"/>
    <s v="14105-457340081"/>
    <n v="10350108"/>
    <x v="6"/>
    <s v="14/10/2025 13:11:45"/>
    <n v="257000"/>
    <n v="54000"/>
    <n v="0"/>
    <n v="0"/>
    <n v="49837"/>
    <n v="0"/>
    <n v="153164"/>
  </r>
  <r>
    <n v="1502"/>
    <s v="14105-457427504"/>
    <n v="10232123"/>
    <x v="14"/>
    <s v="14/10/2025 12:49:55"/>
    <n v="66000"/>
    <n v="11000"/>
    <n v="0"/>
    <n v="0"/>
    <n v="13503"/>
    <n v="0"/>
    <n v="41498"/>
  </r>
  <r>
    <n v="1503"/>
    <s v="14105-457555657"/>
    <n v="10225898"/>
    <x v="15"/>
    <s v="14/10/2025 13:06:49"/>
    <n v="51000"/>
    <n v="11000"/>
    <n v="0"/>
    <n v="0"/>
    <n v="9820"/>
    <n v="0"/>
    <n v="30180"/>
  </r>
  <r>
    <n v="1504"/>
    <s v="14105-457571722"/>
    <n v="10299524"/>
    <x v="18"/>
    <s v="14/10/2025 12:54:15"/>
    <n v="29000"/>
    <n v="7250"/>
    <n v="0"/>
    <n v="0"/>
    <n v="5340"/>
    <n v="0"/>
    <n v="16410"/>
  </r>
  <r>
    <n v="1505"/>
    <s v="14105-457756037"/>
    <n v="10225902"/>
    <x v="2"/>
    <s v="14/10/2025 13:04:46"/>
    <n v="242000"/>
    <n v="54000"/>
    <n v="0"/>
    <n v="0"/>
    <n v="46154"/>
    <n v="0"/>
    <n v="141846"/>
  </r>
  <r>
    <n v="1506"/>
    <s v="14105-457940160"/>
    <n v="10225902"/>
    <x v="2"/>
    <s v="14/10/2025 12:53:49"/>
    <n v="29000"/>
    <n v="0"/>
    <n v="0"/>
    <n v="0"/>
    <n v="7120"/>
    <n v="0"/>
    <n v="21881"/>
  </r>
  <r>
    <n v="1507"/>
    <s v="14105-458030622"/>
    <n v="10232123"/>
    <x v="14"/>
    <s v="14/10/2025 13:05:37"/>
    <n v="87000"/>
    <n v="15000"/>
    <n v="0"/>
    <n v="0"/>
    <n v="17676"/>
    <n v="0"/>
    <n v="54324"/>
  </r>
  <r>
    <n v="1508"/>
    <s v="14105-458224743"/>
    <n v="10298769"/>
    <x v="20"/>
    <s v="14/10/2025 13:03:37"/>
    <n v="58000"/>
    <n v="11000"/>
    <n v="0"/>
    <n v="0"/>
    <n v="11539"/>
    <n v="0"/>
    <n v="35462"/>
  </r>
  <r>
    <n v="1509"/>
    <s v="14105-458268742"/>
    <n v="10225898"/>
    <x v="15"/>
    <s v="14/10/2025 12:57:10"/>
    <n v="29000"/>
    <n v="5000"/>
    <n v="0"/>
    <n v="0"/>
    <n v="5892"/>
    <n v="0"/>
    <n v="18108"/>
  </r>
  <r>
    <n v="1510"/>
    <s v="14105-458667156"/>
    <n v="10235658"/>
    <x v="29"/>
    <s v="14/10/2025 13:12:03"/>
    <n v="50000"/>
    <n v="11000"/>
    <n v="0"/>
    <n v="0"/>
    <n v="9575"/>
    <n v="0"/>
    <n v="29426"/>
  </r>
  <r>
    <n v="1511"/>
    <s v="14105-458957981"/>
    <n v="10324687"/>
    <x v="17"/>
    <s v="14/10/2025 13:01:14"/>
    <n v="50000"/>
    <n v="11000"/>
    <n v="0"/>
    <n v="0"/>
    <n v="9575"/>
    <n v="0"/>
    <n v="29426"/>
  </r>
  <r>
    <n v="1512"/>
    <s v="14105-459394579"/>
    <n v="10225898"/>
    <x v="15"/>
    <s v="14/10/2025 13:03:57"/>
    <n v="44000"/>
    <n v="14000"/>
    <n v="0"/>
    <n v="0"/>
    <n v="7365"/>
    <n v="0"/>
    <n v="22635"/>
  </r>
  <r>
    <n v="1513"/>
    <s v="14105-459433128"/>
    <n v="10358037"/>
    <x v="45"/>
    <s v="14/10/2025 12:59:42"/>
    <n v="29000"/>
    <n v="0"/>
    <n v="0"/>
    <n v="0"/>
    <n v="7120"/>
    <n v="0"/>
    <n v="21881"/>
  </r>
  <r>
    <n v="1514"/>
    <s v="14105-459622387"/>
    <n v="10219545"/>
    <x v="1"/>
    <s v="14/10/2025 12:59:15"/>
    <n v="87000"/>
    <n v="15000"/>
    <n v="0"/>
    <n v="0"/>
    <n v="17676"/>
    <n v="0"/>
    <n v="54324"/>
  </r>
  <r>
    <n v="1515"/>
    <s v="14105-459798615"/>
    <n v="10350108"/>
    <x v="6"/>
    <s v="14/10/2025 13:30:23"/>
    <n v="51000"/>
    <n v="11000"/>
    <n v="0"/>
    <n v="0"/>
    <n v="9820"/>
    <n v="0"/>
    <n v="30180"/>
  </r>
  <r>
    <n v="1516"/>
    <s v="14105-459895567"/>
    <n v="10225871"/>
    <x v="35"/>
    <s v="14/10/2025 13:19:20"/>
    <n v="54000"/>
    <n v="11000"/>
    <n v="0"/>
    <n v="0"/>
    <n v="10557"/>
    <n v="0"/>
    <n v="32444"/>
  </r>
  <r>
    <n v="1517"/>
    <s v="14105-460149588"/>
    <n v="10307386"/>
    <x v="40"/>
    <s v="14/10/2025 13:01:20"/>
    <n v="66000"/>
    <n v="11000"/>
    <n v="0"/>
    <n v="0"/>
    <n v="13503"/>
    <n v="0"/>
    <n v="41498"/>
  </r>
  <r>
    <n v="1518"/>
    <s v="14105-460678654"/>
    <n v="10232123"/>
    <x v="14"/>
    <s v="14/10/2025 13:16:29"/>
    <n v="51000"/>
    <n v="11000"/>
    <n v="0"/>
    <n v="0"/>
    <n v="9820"/>
    <n v="0"/>
    <n v="30180"/>
  </r>
  <r>
    <n v="1519"/>
    <s v="14105-460987988"/>
    <n v="10232123"/>
    <x v="14"/>
    <s v="14/10/2025 13:01:55"/>
    <n v="44000"/>
    <n v="14000"/>
    <n v="0"/>
    <n v="0"/>
    <n v="7365"/>
    <n v="0"/>
    <n v="22635"/>
  </r>
  <r>
    <n v="1520"/>
    <s v="14105-461113469"/>
    <n v="10299524"/>
    <x v="18"/>
    <s v="14/10/2025 13:25:11"/>
    <n v="94000"/>
    <n v="39200"/>
    <n v="0"/>
    <n v="0"/>
    <n v="13453"/>
    <n v="0"/>
    <n v="41347"/>
  </r>
  <r>
    <n v="1521"/>
    <s v="14105-461234297"/>
    <n v="10287867"/>
    <x v="11"/>
    <s v="14/10/2025 13:22:26"/>
    <n v="30000"/>
    <n v="15000"/>
    <n v="0"/>
    <n v="0"/>
    <n v="3683"/>
    <n v="0"/>
    <n v="11318"/>
  </r>
  <r>
    <n v="1522"/>
    <s v="14105-461355992"/>
    <n v="10296675"/>
    <x v="34"/>
    <s v="14/10/2025 13:21:01"/>
    <n v="83000"/>
    <n v="11000"/>
    <n v="0"/>
    <n v="0"/>
    <n v="17676"/>
    <n v="0"/>
    <n v="54324"/>
  </r>
  <r>
    <n v="1523"/>
    <s v="14105-461580964"/>
    <n v="10298769"/>
    <x v="20"/>
    <s v="14/10/2025 13:21:13"/>
    <n v="58000"/>
    <n v="11000"/>
    <n v="0"/>
    <n v="0"/>
    <n v="11539"/>
    <n v="0"/>
    <n v="35462"/>
  </r>
  <r>
    <n v="1524"/>
    <s v="14105-461666333"/>
    <n v="10230814"/>
    <x v="31"/>
    <s v="14/10/2025 12:55:03"/>
    <n v="79000"/>
    <n v="15000"/>
    <n v="0"/>
    <n v="0"/>
    <n v="15712"/>
    <n v="0"/>
    <n v="48288"/>
  </r>
  <r>
    <n v="1525"/>
    <s v="14105-461990010"/>
    <n v="10235658"/>
    <x v="29"/>
    <s v="14/10/2025 13:17:39"/>
    <n v="87000"/>
    <n v="15000"/>
    <n v="0"/>
    <n v="0"/>
    <n v="17676"/>
    <n v="0"/>
    <n v="54324"/>
  </r>
  <r>
    <n v="1526"/>
    <s v="14105-462022815"/>
    <n v="10230171"/>
    <x v="19"/>
    <s v="14/10/2025 13:21:22"/>
    <n v="153000"/>
    <n v="42000"/>
    <n v="0"/>
    <n v="0"/>
    <n v="27251"/>
    <n v="0"/>
    <n v="83750"/>
  </r>
  <r>
    <n v="1527"/>
    <s v="14105-462133850"/>
    <n v="10350108"/>
    <x v="6"/>
    <s v="14/10/2025 13:39:49"/>
    <n v="59000"/>
    <n v="11000"/>
    <n v="0"/>
    <n v="0"/>
    <n v="11784"/>
    <n v="0"/>
    <n v="36216"/>
  </r>
  <r>
    <n v="1528"/>
    <s v="14105-462306204"/>
    <n v="10225871"/>
    <x v="35"/>
    <s v="14/10/2025 13:06:45"/>
    <n v="44000"/>
    <n v="14000"/>
    <n v="0"/>
    <n v="0"/>
    <n v="7365"/>
    <n v="0"/>
    <n v="22635"/>
  </r>
  <r>
    <n v="1529"/>
    <s v="14105-462463462"/>
    <n v="10230171"/>
    <x v="19"/>
    <s v="14/10/2025 13:09:35"/>
    <n v="222000"/>
    <n v="54000"/>
    <n v="0"/>
    <n v="0"/>
    <n v="41244"/>
    <n v="0"/>
    <n v="126756"/>
  </r>
  <r>
    <n v="1530"/>
    <s v="14105-462515964"/>
    <n v="10350108"/>
    <x v="6"/>
    <s v="14/10/2025 13:30:50"/>
    <n v="58000"/>
    <n v="11000"/>
    <n v="0"/>
    <n v="0"/>
    <n v="11539"/>
    <n v="0"/>
    <n v="35462"/>
  </r>
  <r>
    <n v="1531"/>
    <s v="14105-462707031"/>
    <n v="10296675"/>
    <x v="34"/>
    <s v="14/10/2025 13:40:51"/>
    <n v="109000"/>
    <n v="11000"/>
    <n v="0"/>
    <n v="0"/>
    <n v="24059"/>
    <n v="0"/>
    <n v="73941"/>
  </r>
  <r>
    <n v="1532"/>
    <s v="14105-462750774"/>
    <n v="10284115"/>
    <x v="26"/>
    <s v="14/10/2025 13:16:32"/>
    <n v="66000"/>
    <n v="11000"/>
    <n v="0"/>
    <n v="0"/>
    <n v="13503"/>
    <n v="0"/>
    <n v="41498"/>
  </r>
  <r>
    <n v="1533"/>
    <s v="14105-463214407"/>
    <n v="10235659"/>
    <x v="9"/>
    <s v="14/10/2025 13:13:39"/>
    <n v="112000"/>
    <n v="20000"/>
    <n v="0"/>
    <n v="0"/>
    <n v="22586"/>
    <n v="0"/>
    <n v="69414"/>
  </r>
  <r>
    <n v="1534"/>
    <s v="14105-463492852"/>
    <n v="10321524"/>
    <x v="3"/>
    <s v="14/10/2025 13:04:45"/>
    <n v="65000"/>
    <n v="11000"/>
    <n v="0"/>
    <n v="0"/>
    <n v="13257"/>
    <n v="0"/>
    <n v="40743"/>
  </r>
  <r>
    <n v="1535"/>
    <s v="14105-463544506"/>
    <n v="10321523"/>
    <x v="8"/>
    <s v="14/10/2025 13:28:52"/>
    <n v="87000"/>
    <n v="0"/>
    <n v="0"/>
    <n v="0"/>
    <n v="21359"/>
    <n v="0"/>
    <n v="65642"/>
  </r>
  <r>
    <n v="1536"/>
    <s v="14105-463724357"/>
    <n v="10235663"/>
    <x v="10"/>
    <s v="14/10/2025 13:12:48"/>
    <n v="167000"/>
    <n v="22000"/>
    <n v="0"/>
    <n v="0"/>
    <n v="35598"/>
    <n v="0"/>
    <n v="109403"/>
  </r>
  <r>
    <n v="1537"/>
    <s v="14105-463756507"/>
    <n v="10298769"/>
    <x v="20"/>
    <s v="14/10/2025 13:29:47"/>
    <n v="29000"/>
    <n v="5000"/>
    <n v="0"/>
    <n v="0"/>
    <n v="5892"/>
    <n v="0"/>
    <n v="18108"/>
  </r>
  <r>
    <n v="1538"/>
    <s v="14105-464462992"/>
    <n v="10321523"/>
    <x v="8"/>
    <s v="14/10/2025 14:10:33"/>
    <n v="58000"/>
    <n v="11000"/>
    <n v="0"/>
    <n v="0"/>
    <n v="11539"/>
    <n v="0"/>
    <n v="35462"/>
  </r>
  <r>
    <n v="1539"/>
    <s v="14105-464787046"/>
    <n v="10321523"/>
    <x v="8"/>
    <s v="14/10/2025 13:09:59"/>
    <n v="74000"/>
    <n v="11000"/>
    <n v="0"/>
    <n v="0"/>
    <n v="15467"/>
    <n v="0"/>
    <n v="47534"/>
  </r>
  <r>
    <n v="1540"/>
    <s v="14105-464929908"/>
    <n v="10298769"/>
    <x v="20"/>
    <s v="14/10/2025 13:13:55"/>
    <n v="58000"/>
    <n v="11000"/>
    <n v="0"/>
    <n v="0"/>
    <n v="11539"/>
    <n v="0"/>
    <n v="35462"/>
  </r>
  <r>
    <n v="1541"/>
    <s v="14105-465176506"/>
    <n v="10230171"/>
    <x v="19"/>
    <s v="14/10/2025 13:11:29"/>
    <n v="29000"/>
    <n v="7000"/>
    <n v="0"/>
    <n v="0"/>
    <n v="5401"/>
    <n v="0"/>
    <n v="16599"/>
  </r>
  <r>
    <n v="1542"/>
    <s v="14105-465557397"/>
    <n v="10292422"/>
    <x v="7"/>
    <s v="14/10/2025 13:02:51"/>
    <n v="73000"/>
    <n v="15000"/>
    <n v="0"/>
    <n v="0"/>
    <n v="14239"/>
    <n v="0"/>
    <n v="43761"/>
  </r>
  <r>
    <n v="1543"/>
    <s v="14105-465608884"/>
    <n v="10216423"/>
    <x v="0"/>
    <s v="14/10/2025 13:07:41"/>
    <n v="22000"/>
    <n v="0"/>
    <n v="0"/>
    <n v="0"/>
    <n v="5401"/>
    <n v="0"/>
    <n v="16599"/>
  </r>
  <r>
    <n v="1544"/>
    <s v="14105-465950984"/>
    <n v="10298769"/>
    <x v="20"/>
    <s v="14/10/2025 13:11:33"/>
    <n v="25000"/>
    <n v="5000"/>
    <n v="0"/>
    <n v="0"/>
    <n v="4910"/>
    <n v="0"/>
    <n v="15090"/>
  </r>
  <r>
    <n v="1545"/>
    <s v="14105-466051207"/>
    <n v="10321523"/>
    <x v="8"/>
    <s v="14/10/2025 13:32:51"/>
    <n v="22000"/>
    <n v="5000"/>
    <n v="0"/>
    <n v="0"/>
    <n v="4174"/>
    <n v="0"/>
    <n v="12827"/>
  </r>
  <r>
    <n v="1546"/>
    <s v="14105-466218421"/>
    <n v="10296675"/>
    <x v="34"/>
    <s v="14/10/2025 13:32:51"/>
    <n v="58000"/>
    <n v="11000"/>
    <n v="0"/>
    <n v="0"/>
    <n v="11539"/>
    <n v="0"/>
    <n v="35462"/>
  </r>
  <r>
    <n v="1547"/>
    <s v="14105-466320730"/>
    <n v="10219545"/>
    <x v="1"/>
    <s v="14/10/2025 13:21:13"/>
    <n v="217000"/>
    <n v="54200"/>
    <n v="0"/>
    <n v="0"/>
    <n v="39967"/>
    <n v="0"/>
    <n v="122833"/>
  </r>
  <r>
    <n v="1548"/>
    <s v="14105-466500424"/>
    <n v="10350108"/>
    <x v="6"/>
    <s v="14/10/2025 14:05:30"/>
    <n v="50000"/>
    <n v="11000"/>
    <n v="0"/>
    <n v="0"/>
    <n v="9575"/>
    <n v="0"/>
    <n v="29426"/>
  </r>
  <r>
    <n v="1549"/>
    <s v="14105-466789304"/>
    <n v="10230814"/>
    <x v="31"/>
    <s v="14/10/2025 13:15:36"/>
    <n v="94000"/>
    <n v="39200"/>
    <n v="0"/>
    <n v="0"/>
    <n v="13453"/>
    <n v="0"/>
    <n v="41347"/>
  </r>
  <r>
    <n v="1550"/>
    <s v="14105-467053075"/>
    <n v="10296675"/>
    <x v="34"/>
    <s v="14/10/2025 13:42:24"/>
    <n v="66000"/>
    <n v="11000"/>
    <n v="0"/>
    <n v="0"/>
    <n v="13503"/>
    <n v="0"/>
    <n v="41498"/>
  </r>
  <r>
    <n v="1551"/>
    <s v="14105-467928083"/>
    <n v="10321524"/>
    <x v="3"/>
    <s v="14/10/2025 13:14:30"/>
    <n v="36000"/>
    <n v="5000"/>
    <n v="0"/>
    <n v="0"/>
    <n v="7611"/>
    <n v="0"/>
    <n v="23390"/>
  </r>
  <r>
    <n v="1552"/>
    <s v="14105-468216437"/>
    <n v="10324687"/>
    <x v="17"/>
    <s v="14/10/2025 13:08:27"/>
    <n v="112000"/>
    <n v="20000"/>
    <n v="0"/>
    <n v="0"/>
    <n v="22586"/>
    <n v="0"/>
    <n v="69414"/>
  </r>
  <r>
    <n v="1553"/>
    <s v="14105-468401932"/>
    <n v="10296675"/>
    <x v="34"/>
    <s v="14/10/2025 13:40:02"/>
    <n v="58000"/>
    <n v="11000"/>
    <n v="0"/>
    <n v="0"/>
    <n v="11539"/>
    <n v="0"/>
    <n v="35462"/>
  </r>
  <r>
    <n v="1554"/>
    <s v="14105-468574282"/>
    <n v="10324687"/>
    <x v="17"/>
    <s v="14/10/2025 13:36:00"/>
    <n v="116000"/>
    <n v="20000"/>
    <n v="0"/>
    <n v="0"/>
    <n v="23568"/>
    <n v="0"/>
    <n v="72432"/>
  </r>
  <r>
    <n v="1555"/>
    <s v="14105-468654890"/>
    <n v="10284115"/>
    <x v="26"/>
    <s v="14/10/2025 13:35:16"/>
    <n v="152000"/>
    <n v="42000"/>
    <n v="0"/>
    <n v="0"/>
    <n v="27005"/>
    <n v="0"/>
    <n v="82995"/>
  </r>
  <r>
    <n v="1556"/>
    <s v="14105-468654701"/>
    <n v="10354891"/>
    <x v="46"/>
    <s v="14/10/2025 13:17:52"/>
    <n v="110000"/>
    <n v="20000"/>
    <n v="0"/>
    <n v="0"/>
    <n v="22095"/>
    <n v="0"/>
    <n v="67905"/>
  </r>
  <r>
    <n v="1557"/>
    <s v="14105-468863856"/>
    <n v="10219545"/>
    <x v="1"/>
    <s v="14/10/2025 13:19:58"/>
    <n v="58000"/>
    <n v="11000"/>
    <n v="0"/>
    <n v="0"/>
    <n v="11539"/>
    <n v="0"/>
    <n v="35462"/>
  </r>
  <r>
    <n v="1558"/>
    <s v="14105-470029018"/>
    <n v="10340098"/>
    <x v="42"/>
    <s v="14/10/2025 13:35:45"/>
    <n v="189000"/>
    <n v="48000"/>
    <n v="0"/>
    <n v="0"/>
    <n v="34616"/>
    <n v="0"/>
    <n v="106385"/>
  </r>
  <r>
    <n v="1559"/>
    <s v="14105-470292656"/>
    <n v="10225902"/>
    <x v="2"/>
    <s v="14/10/2025 13:19:12"/>
    <n v="47000"/>
    <n v="0"/>
    <n v="0"/>
    <n v="0"/>
    <n v="11539"/>
    <n v="0"/>
    <n v="35462"/>
  </r>
  <r>
    <n v="1560"/>
    <s v="14105-470667376"/>
    <n v="10230171"/>
    <x v="19"/>
    <s v="14/10/2025 13:36:46"/>
    <n v="87000"/>
    <n v="15000"/>
    <n v="0"/>
    <n v="0"/>
    <n v="17676"/>
    <n v="0"/>
    <n v="54324"/>
  </r>
  <r>
    <n v="1561"/>
    <s v="14105-470716801"/>
    <n v="10298769"/>
    <x v="20"/>
    <s v="14/10/2025 13:23:07"/>
    <n v="132000"/>
    <n v="17500"/>
    <n v="0"/>
    <n v="0"/>
    <n v="28110"/>
    <n v="0"/>
    <n v="86390"/>
  </r>
  <r>
    <n v="1562"/>
    <s v="14105-470737529"/>
    <n v="10230171"/>
    <x v="19"/>
    <s v="14/10/2025 13:20:00"/>
    <n v="29000"/>
    <n v="7000"/>
    <n v="0"/>
    <n v="0"/>
    <n v="5401"/>
    <n v="0"/>
    <n v="16599"/>
  </r>
  <r>
    <n v="1563"/>
    <s v="14105-470968835"/>
    <n v="10216423"/>
    <x v="0"/>
    <s v="14/10/2025 13:24:17"/>
    <n v="22000"/>
    <n v="7000"/>
    <n v="0"/>
    <n v="0"/>
    <n v="3683"/>
    <n v="0"/>
    <n v="11318"/>
  </r>
  <r>
    <n v="1564"/>
    <s v="14105-471107082"/>
    <n v="10230793"/>
    <x v="25"/>
    <s v="14/10/2025 13:29:17"/>
    <n v="44000"/>
    <n v="14000"/>
    <n v="0"/>
    <n v="0"/>
    <n v="7365"/>
    <n v="0"/>
    <n v="22635"/>
  </r>
  <r>
    <n v="1565"/>
    <s v="14105-471114312"/>
    <n v="10324687"/>
    <x v="17"/>
    <s v="14/10/2025 13:16:21"/>
    <n v="36000"/>
    <n v="7000"/>
    <n v="0"/>
    <n v="0"/>
    <n v="7120"/>
    <n v="0"/>
    <n v="21881"/>
  </r>
  <r>
    <n v="1566"/>
    <s v="14105-471377802"/>
    <n v="10321524"/>
    <x v="3"/>
    <s v="14/10/2025 13:33:49"/>
    <n v="29000"/>
    <n v="5000"/>
    <n v="0"/>
    <n v="0"/>
    <n v="5892"/>
    <n v="0"/>
    <n v="18108"/>
  </r>
  <r>
    <n v="1567"/>
    <s v="14105-471726811"/>
    <n v="10298769"/>
    <x v="20"/>
    <s v="14/10/2025 13:42:35"/>
    <n v="58000"/>
    <n v="14000"/>
    <n v="0"/>
    <n v="0"/>
    <n v="10802"/>
    <n v="0"/>
    <n v="33198"/>
  </r>
  <r>
    <n v="1568"/>
    <s v="14105-471829549"/>
    <n v="10350108"/>
    <x v="6"/>
    <s v="14/10/2025 13:40:56"/>
    <n v="58000"/>
    <n v="11000"/>
    <n v="0"/>
    <n v="0"/>
    <n v="11539"/>
    <n v="0"/>
    <n v="35462"/>
  </r>
  <r>
    <n v="1569"/>
    <s v="14105-471924077"/>
    <n v="10298769"/>
    <x v="20"/>
    <s v="14/10/2025 13:26:45"/>
    <n v="22000"/>
    <n v="7000"/>
    <n v="0"/>
    <n v="0"/>
    <n v="3683"/>
    <n v="0"/>
    <n v="11318"/>
  </r>
  <r>
    <n v="1570"/>
    <s v="14105-471926559"/>
    <n v="10321523"/>
    <x v="8"/>
    <s v="14/10/2025 13:22:46"/>
    <n v="51000"/>
    <n v="11000"/>
    <n v="0"/>
    <n v="0"/>
    <n v="9820"/>
    <n v="0"/>
    <n v="30180"/>
  </r>
  <r>
    <n v="1571"/>
    <s v="14105-471935891"/>
    <n v="10296675"/>
    <x v="34"/>
    <s v="14/10/2025 13:14:19"/>
    <n v="66000"/>
    <n v="11000"/>
    <n v="0"/>
    <n v="0"/>
    <n v="13503"/>
    <n v="0"/>
    <n v="41498"/>
  </r>
  <r>
    <n v="1572"/>
    <s v="14105-472272880"/>
    <n v="10298824"/>
    <x v="5"/>
    <s v="14/10/2025 13:27:12"/>
    <n v="29000"/>
    <n v="7000"/>
    <n v="0"/>
    <n v="0"/>
    <n v="5401"/>
    <n v="0"/>
    <n v="16599"/>
  </r>
  <r>
    <n v="1573"/>
    <s v="14105-472398177"/>
    <n v="10216423"/>
    <x v="0"/>
    <s v="14/10/2025 13:30:09"/>
    <n v="50000"/>
    <n v="11000"/>
    <n v="0"/>
    <n v="0"/>
    <n v="9575"/>
    <n v="0"/>
    <n v="29426"/>
  </r>
  <r>
    <n v="1574"/>
    <s v="14105-472441500"/>
    <n v="10298769"/>
    <x v="20"/>
    <s v="14/10/2025 13:25:11"/>
    <n v="22000"/>
    <n v="5000"/>
    <n v="0"/>
    <n v="0"/>
    <n v="4174"/>
    <n v="0"/>
    <n v="12827"/>
  </r>
  <r>
    <n v="1575"/>
    <s v="14105-472674910"/>
    <n v="10298769"/>
    <x v="20"/>
    <s v="14/10/2025 13:40:34"/>
    <n v="65000"/>
    <n v="11000"/>
    <n v="0"/>
    <n v="0"/>
    <n v="13257"/>
    <n v="0"/>
    <n v="40743"/>
  </r>
  <r>
    <n v="1576"/>
    <s v="14105-472695957"/>
    <n v="10307386"/>
    <x v="40"/>
    <s v="14/10/2025 13:22:50"/>
    <n v="44000"/>
    <n v="10000"/>
    <n v="0"/>
    <n v="0"/>
    <n v="8347"/>
    <n v="0"/>
    <n v="25653"/>
  </r>
  <r>
    <n v="1577"/>
    <s v="14105-472732395"/>
    <n v="10321524"/>
    <x v="3"/>
    <s v="14/10/2025 14:33:15"/>
    <n v="144000"/>
    <n v="26000"/>
    <n v="0"/>
    <n v="0"/>
    <n v="28969"/>
    <n v="0"/>
    <n v="89031"/>
  </r>
  <r>
    <n v="1578"/>
    <s v="14105-473200047"/>
    <n v="10225898"/>
    <x v="15"/>
    <s v="14/10/2025 13:39:47"/>
    <n v="72000"/>
    <n v="15000"/>
    <n v="0"/>
    <n v="0"/>
    <n v="13994"/>
    <n v="0"/>
    <n v="43007"/>
  </r>
  <r>
    <n v="1579"/>
    <s v="14105-473227333"/>
    <n v="10235663"/>
    <x v="10"/>
    <s v="14/10/2025 13:21:57"/>
    <n v="167000"/>
    <n v="48000"/>
    <n v="0"/>
    <n v="0"/>
    <n v="29215"/>
    <n v="0"/>
    <n v="89786"/>
  </r>
  <r>
    <n v="1580"/>
    <s v="14105-473488382"/>
    <n v="10232123"/>
    <x v="14"/>
    <s v="14/10/2025 13:28:32"/>
    <n v="167000"/>
    <n v="48000"/>
    <n v="0"/>
    <n v="0"/>
    <n v="29215"/>
    <n v="0"/>
    <n v="89786"/>
  </r>
  <r>
    <n v="1581"/>
    <s v="14105-473854974"/>
    <n v="10219545"/>
    <x v="1"/>
    <s v="14/10/2025 13:30:06"/>
    <n v="88000"/>
    <n v="15000"/>
    <n v="0"/>
    <n v="0"/>
    <n v="17922"/>
    <n v="0"/>
    <n v="55079"/>
  </r>
  <r>
    <n v="1582"/>
    <s v="14105-473899732"/>
    <n v="10298769"/>
    <x v="20"/>
    <s v="14/10/2025 13:42:21"/>
    <n v="29000"/>
    <n v="5000"/>
    <n v="0"/>
    <n v="0"/>
    <n v="5892"/>
    <n v="0"/>
    <n v="18108"/>
  </r>
  <r>
    <n v="1583"/>
    <s v="14105-473951261"/>
    <n v="10230793"/>
    <x v="25"/>
    <s v="14/10/2025 13:33:09"/>
    <n v="66000"/>
    <n v="11000"/>
    <n v="0"/>
    <n v="0"/>
    <n v="13503"/>
    <n v="0"/>
    <n v="41498"/>
  </r>
  <r>
    <n v="1584"/>
    <s v="14105-474132984"/>
    <n v="10225898"/>
    <x v="15"/>
    <s v="14/10/2025 13:32:06"/>
    <n v="44000"/>
    <n v="5000"/>
    <n v="0"/>
    <n v="0"/>
    <n v="9575"/>
    <n v="0"/>
    <n v="29426"/>
  </r>
  <r>
    <n v="1585"/>
    <s v="14105-474147220"/>
    <n v="10232123"/>
    <x v="14"/>
    <s v="14/10/2025 13:31:36"/>
    <n v="58000"/>
    <n v="14000"/>
    <n v="0"/>
    <n v="0"/>
    <n v="10802"/>
    <n v="0"/>
    <n v="33198"/>
  </r>
  <r>
    <n v="1586"/>
    <s v="14105-474465879"/>
    <n v="10350108"/>
    <x v="6"/>
    <s v="14/10/2025 13:41:17"/>
    <n v="69000"/>
    <n v="11000"/>
    <n v="0"/>
    <n v="0"/>
    <n v="14239"/>
    <n v="0"/>
    <n v="43761"/>
  </r>
  <r>
    <n v="1587"/>
    <s v="14105-474576021"/>
    <n v="10298769"/>
    <x v="20"/>
    <s v="14/10/2025 13:55:23"/>
    <n v="29000"/>
    <n v="7000"/>
    <n v="0"/>
    <n v="0"/>
    <n v="5401"/>
    <n v="0"/>
    <n v="16599"/>
  </r>
  <r>
    <n v="1588"/>
    <s v="14105-474695127"/>
    <n v="10298769"/>
    <x v="20"/>
    <s v="14/10/2025 13:40:53"/>
    <n v="65000"/>
    <n v="11000"/>
    <n v="0"/>
    <n v="0"/>
    <n v="13257"/>
    <n v="0"/>
    <n v="40743"/>
  </r>
  <r>
    <n v="1589"/>
    <s v="14105-475012948"/>
    <n v="10230171"/>
    <x v="19"/>
    <s v="14/10/2025 13:31:59"/>
    <n v="44000"/>
    <n v="14000"/>
    <n v="0"/>
    <n v="0"/>
    <n v="7365"/>
    <n v="0"/>
    <n v="22635"/>
  </r>
  <r>
    <n v="1590"/>
    <s v="14105-475092694"/>
    <n v="10296675"/>
    <x v="34"/>
    <s v="14/10/2025 13:51:25"/>
    <n v="124000"/>
    <n v="17500"/>
    <n v="0"/>
    <n v="0"/>
    <n v="26146"/>
    <n v="0"/>
    <n v="80354"/>
  </r>
  <r>
    <n v="1591"/>
    <s v="14105-475104602"/>
    <n v="10321523"/>
    <x v="8"/>
    <s v="14/10/2025 13:43:33"/>
    <n v="66000"/>
    <n v="11000"/>
    <n v="0"/>
    <n v="0"/>
    <n v="13503"/>
    <n v="0"/>
    <n v="41498"/>
  </r>
  <r>
    <n v="1592"/>
    <s v="14105-475201598"/>
    <n v="10321524"/>
    <x v="3"/>
    <s v="14/10/2025 13:33:22"/>
    <n v="54000"/>
    <n v="11000"/>
    <n v="0"/>
    <n v="0"/>
    <n v="10557"/>
    <n v="0"/>
    <n v="32444"/>
  </r>
  <r>
    <n v="1593"/>
    <s v="14105-475356827"/>
    <n v="10232123"/>
    <x v="14"/>
    <s v="14/10/2025 13:33:03"/>
    <n v="87000"/>
    <n v="15000"/>
    <n v="0"/>
    <n v="0"/>
    <n v="17676"/>
    <n v="0"/>
    <n v="54324"/>
  </r>
  <r>
    <n v="1594"/>
    <s v="14105-475596712"/>
    <n v="10216423"/>
    <x v="0"/>
    <s v="14/10/2025 13:33:43"/>
    <n v="94000"/>
    <n v="39200"/>
    <n v="0"/>
    <n v="0"/>
    <n v="13453"/>
    <n v="0"/>
    <n v="41347"/>
  </r>
  <r>
    <n v="1595"/>
    <s v="14105-475652554"/>
    <n v="10219545"/>
    <x v="1"/>
    <s v="14/10/2025 13:28:27"/>
    <n v="94000"/>
    <n v="15000"/>
    <n v="0"/>
    <n v="0"/>
    <n v="19395"/>
    <n v="0"/>
    <n v="59606"/>
  </r>
  <r>
    <n v="1596"/>
    <s v="14105-475893868"/>
    <n v="10230171"/>
    <x v="19"/>
    <s v="14/10/2025 13:33:44"/>
    <n v="58000"/>
    <n v="11000"/>
    <n v="0"/>
    <n v="0"/>
    <n v="11539"/>
    <n v="0"/>
    <n v="35462"/>
  </r>
  <r>
    <n v="1597"/>
    <s v="14105-476036164"/>
    <n v="10230814"/>
    <x v="31"/>
    <s v="14/10/2025 13:41:39"/>
    <n v="66000"/>
    <n v="11000"/>
    <n v="0"/>
    <n v="0"/>
    <n v="13503"/>
    <n v="0"/>
    <n v="41498"/>
  </r>
  <r>
    <n v="1598"/>
    <s v="14105-476038395"/>
    <n v="10298769"/>
    <x v="20"/>
    <s v="14/10/2025 13:44:51"/>
    <n v="58000"/>
    <n v="14000"/>
    <n v="0"/>
    <n v="0"/>
    <n v="10802"/>
    <n v="0"/>
    <n v="33198"/>
  </r>
  <r>
    <n v="1599"/>
    <s v="14105-476075103"/>
    <n v="10225902"/>
    <x v="2"/>
    <s v="14/10/2025 13:37:18"/>
    <n v="127000"/>
    <n v="20000"/>
    <n v="0"/>
    <n v="0"/>
    <n v="26269"/>
    <n v="0"/>
    <n v="80732"/>
  </r>
  <r>
    <n v="1600"/>
    <s v="14105-476356332"/>
    <n v="10330437"/>
    <x v="36"/>
    <s v="14/10/2025 13:30:29"/>
    <n v="47000"/>
    <n v="10000"/>
    <n v="0"/>
    <n v="0"/>
    <n v="9084"/>
    <n v="0"/>
    <n v="27917"/>
  </r>
  <r>
    <n v="1601"/>
    <s v="14105-476663884"/>
    <n v="10292422"/>
    <x v="7"/>
    <s v="14/10/2025 13:22:14"/>
    <n v="22000"/>
    <n v="5500"/>
    <n v="0"/>
    <n v="0"/>
    <n v="4051"/>
    <n v="0"/>
    <n v="12449"/>
  </r>
  <r>
    <n v="1602"/>
    <s v="14105-476774470"/>
    <n v="10230793"/>
    <x v="25"/>
    <s v="14/10/2025 13:48:11"/>
    <n v="54000"/>
    <n v="11000"/>
    <n v="0"/>
    <n v="0"/>
    <n v="10557"/>
    <n v="0"/>
    <n v="32444"/>
  </r>
  <r>
    <n v="1603"/>
    <s v="14105-476940931"/>
    <n v="10298769"/>
    <x v="20"/>
    <s v="14/10/2025 13:50:13"/>
    <n v="75000"/>
    <n v="11000"/>
    <n v="0"/>
    <n v="0"/>
    <n v="15712"/>
    <n v="0"/>
    <n v="48288"/>
  </r>
  <r>
    <n v="1604"/>
    <s v="14105-477024897"/>
    <n v="10235659"/>
    <x v="9"/>
    <s v="14/10/2025 13:38:13"/>
    <n v="44000"/>
    <n v="0"/>
    <n v="0"/>
    <n v="0"/>
    <n v="10802"/>
    <n v="0"/>
    <n v="33198"/>
  </r>
  <r>
    <n v="1605"/>
    <s v="14105-477055353"/>
    <n v="10321523"/>
    <x v="8"/>
    <s v="14/10/2025 13:59:29"/>
    <n v="44000"/>
    <n v="14000"/>
    <n v="0"/>
    <n v="0"/>
    <n v="7365"/>
    <n v="0"/>
    <n v="22635"/>
  </r>
  <r>
    <n v="1606"/>
    <s v="14105-477173643"/>
    <n v="10350108"/>
    <x v="6"/>
    <s v="14/10/2025 13:37:08"/>
    <n v="54000"/>
    <n v="11000"/>
    <n v="0"/>
    <n v="0"/>
    <n v="10557"/>
    <n v="0"/>
    <n v="32444"/>
  </r>
  <r>
    <n v="1607"/>
    <s v="14105-477213184"/>
    <n v="10235658"/>
    <x v="29"/>
    <s v="14/10/2025 13:31:52"/>
    <n v="58000"/>
    <n v="11000"/>
    <n v="0"/>
    <n v="0"/>
    <n v="11539"/>
    <n v="0"/>
    <n v="35462"/>
  </r>
  <r>
    <n v="1608"/>
    <s v="14105-477286569"/>
    <n v="10321524"/>
    <x v="3"/>
    <s v="14/10/2025 13:49:43"/>
    <n v="29000"/>
    <n v="5000"/>
    <n v="0"/>
    <n v="0"/>
    <n v="5892"/>
    <n v="0"/>
    <n v="18108"/>
  </r>
  <r>
    <n v="1609"/>
    <s v="14105-477418031"/>
    <n v="10321523"/>
    <x v="8"/>
    <s v="14/10/2025 13:39:34"/>
    <n v="44000"/>
    <n v="5000"/>
    <n v="0"/>
    <n v="0"/>
    <n v="9575"/>
    <n v="0"/>
    <n v="29426"/>
  </r>
  <r>
    <n v="1610"/>
    <s v="14105-477423635"/>
    <n v="10232123"/>
    <x v="14"/>
    <s v="14/10/2025 13:37:18"/>
    <n v="58000"/>
    <n v="11000"/>
    <n v="0"/>
    <n v="0"/>
    <n v="11539"/>
    <n v="0"/>
    <n v="35462"/>
  </r>
  <r>
    <n v="1611"/>
    <s v="14105-478020641"/>
    <n v="10225902"/>
    <x v="2"/>
    <s v="14/10/2025 13:31:34"/>
    <n v="203000"/>
    <n v="76200"/>
    <n v="0"/>
    <n v="0"/>
    <n v="31129"/>
    <n v="0"/>
    <n v="95671"/>
  </r>
  <r>
    <n v="1612"/>
    <s v="14105-478429508"/>
    <n v="10321523"/>
    <x v="8"/>
    <s v="14/10/2025 14:44:45"/>
    <n v="29000"/>
    <n v="7000"/>
    <n v="0"/>
    <n v="0"/>
    <n v="5401"/>
    <n v="0"/>
    <n v="16599"/>
  </r>
  <r>
    <n v="1613"/>
    <s v="14105-478452449"/>
    <n v="10296675"/>
    <x v="34"/>
    <s v="14/10/2025 13:56:22"/>
    <n v="58000"/>
    <n v="11000"/>
    <n v="0"/>
    <n v="0"/>
    <n v="11539"/>
    <n v="0"/>
    <n v="35462"/>
  </r>
  <r>
    <n v="1614"/>
    <s v="14105-478788978"/>
    <n v="10321523"/>
    <x v="8"/>
    <s v="14/10/2025 14:32:20"/>
    <n v="58000"/>
    <n v="11000"/>
    <n v="0"/>
    <n v="0"/>
    <n v="11539"/>
    <n v="0"/>
    <n v="35462"/>
  </r>
  <r>
    <n v="1615"/>
    <s v="14105-478908216"/>
    <n v="10299524"/>
    <x v="18"/>
    <s v="14/10/2025 13:31:06"/>
    <n v="80000"/>
    <n v="15000"/>
    <n v="0"/>
    <n v="0"/>
    <n v="15958"/>
    <n v="0"/>
    <n v="49043"/>
  </r>
  <r>
    <n v="1616"/>
    <s v="14105-478960965"/>
    <n v="10321523"/>
    <x v="8"/>
    <s v="14/10/2025 14:05:22"/>
    <n v="87000"/>
    <n v="11000"/>
    <n v="0"/>
    <n v="0"/>
    <n v="18658"/>
    <n v="0"/>
    <n v="57342"/>
  </r>
  <r>
    <n v="1617"/>
    <s v="14105-479055239"/>
    <n v="10340098"/>
    <x v="42"/>
    <s v="14/10/2025 13:44:30"/>
    <n v="29000"/>
    <n v="7000"/>
    <n v="0"/>
    <n v="0"/>
    <n v="5401"/>
    <n v="0"/>
    <n v="16599"/>
  </r>
  <r>
    <n v="1618"/>
    <s v="14105-479104707"/>
    <n v="10321523"/>
    <x v="8"/>
    <s v="14/10/2025 13:44:41"/>
    <n v="44000"/>
    <n v="14000"/>
    <n v="0"/>
    <n v="0"/>
    <n v="7365"/>
    <n v="0"/>
    <n v="22635"/>
  </r>
  <r>
    <n v="1619"/>
    <s v="14105-479516978"/>
    <n v="10298824"/>
    <x v="5"/>
    <s v="14/10/2025 13:36:57"/>
    <n v="22000"/>
    <n v="7000"/>
    <n v="0"/>
    <n v="0"/>
    <n v="3683"/>
    <n v="0"/>
    <n v="11318"/>
  </r>
  <r>
    <n v="1620"/>
    <s v="14105-479609922"/>
    <n v="10230793"/>
    <x v="25"/>
    <s v="14/10/2025 14:01:18"/>
    <n v="29000"/>
    <n v="7000"/>
    <n v="0"/>
    <n v="0"/>
    <n v="5401"/>
    <n v="0"/>
    <n v="16599"/>
  </r>
  <r>
    <n v="1621"/>
    <s v="14105-479776136"/>
    <n v="10269971"/>
    <x v="16"/>
    <s v="14/10/2025 13:26:48"/>
    <n v="58000"/>
    <n v="11000"/>
    <n v="0"/>
    <n v="0"/>
    <n v="11539"/>
    <n v="0"/>
    <n v="35462"/>
  </r>
  <r>
    <n v="1622"/>
    <s v="14105-480174697"/>
    <n v="10298769"/>
    <x v="20"/>
    <s v="14/10/2025 13:45:20"/>
    <n v="95000"/>
    <n v="11000"/>
    <n v="0"/>
    <n v="0"/>
    <n v="20622"/>
    <n v="0"/>
    <n v="63378"/>
  </r>
  <r>
    <n v="1623"/>
    <s v="14105-480250601"/>
    <n v="10298769"/>
    <x v="20"/>
    <s v="14/10/2025 13:39:15"/>
    <n v="75000"/>
    <n v="11000"/>
    <n v="0"/>
    <n v="0"/>
    <n v="15712"/>
    <n v="0"/>
    <n v="48288"/>
  </r>
  <r>
    <n v="1624"/>
    <s v="14105-480265317"/>
    <n v="10216423"/>
    <x v="0"/>
    <s v="14/10/2025 13:27:44"/>
    <n v="29000"/>
    <n v="0"/>
    <n v="0"/>
    <n v="0"/>
    <n v="7120"/>
    <n v="0"/>
    <n v="21881"/>
  </r>
  <r>
    <n v="1625"/>
    <s v="14105-480349603"/>
    <n v="10225898"/>
    <x v="15"/>
    <s v="14/10/2025 13:36:32"/>
    <n v="29000"/>
    <n v="7000"/>
    <n v="0"/>
    <n v="0"/>
    <n v="5401"/>
    <n v="0"/>
    <n v="16599"/>
  </r>
  <r>
    <n v="1626"/>
    <s v="14105-480410382"/>
    <n v="10321523"/>
    <x v="8"/>
    <s v="14/10/2025 14:15:15"/>
    <n v="174000"/>
    <n v="26000"/>
    <n v="0"/>
    <n v="0"/>
    <n v="36334"/>
    <n v="0"/>
    <n v="111666"/>
  </r>
  <r>
    <n v="1627"/>
    <s v="14105-480413170"/>
    <n v="10298769"/>
    <x v="20"/>
    <s v="14/10/2025 13:56:55"/>
    <n v="69000"/>
    <n v="11000"/>
    <n v="0"/>
    <n v="0"/>
    <n v="14239"/>
    <n v="0"/>
    <n v="43761"/>
  </r>
  <r>
    <n v="1628"/>
    <s v="14105-480425923"/>
    <n v="10235659"/>
    <x v="9"/>
    <s v="14/10/2025 13:39:36"/>
    <n v="65000"/>
    <n v="11000"/>
    <n v="0"/>
    <n v="0"/>
    <n v="13257"/>
    <n v="0"/>
    <n v="40743"/>
  </r>
  <r>
    <n v="1629"/>
    <s v="14105-480432328"/>
    <n v="10225902"/>
    <x v="2"/>
    <s v="14/10/2025 13:40:17"/>
    <n v="88000"/>
    <n v="15000"/>
    <n v="0"/>
    <n v="0"/>
    <n v="17922"/>
    <n v="0"/>
    <n v="55079"/>
  </r>
  <r>
    <n v="1630"/>
    <s v="14105-480437015"/>
    <n v="10358016"/>
    <x v="39"/>
    <s v="14/10/2025 13:28:56"/>
    <n v="22000"/>
    <n v="7000"/>
    <n v="0"/>
    <n v="0"/>
    <n v="3683"/>
    <n v="0"/>
    <n v="11318"/>
  </r>
  <r>
    <n v="1631"/>
    <s v="14105-481168947"/>
    <n v="10225902"/>
    <x v="2"/>
    <s v="14/10/2025 13:45:39"/>
    <n v="50000"/>
    <n v="11000"/>
    <n v="0"/>
    <n v="0"/>
    <n v="9575"/>
    <n v="0"/>
    <n v="29426"/>
  </r>
  <r>
    <n v="1632"/>
    <s v="14105-481436433"/>
    <n v="10216423"/>
    <x v="0"/>
    <s v="14/10/2025 13:38:29"/>
    <n v="87000"/>
    <n v="15000"/>
    <n v="0"/>
    <n v="0"/>
    <n v="17676"/>
    <n v="0"/>
    <n v="54324"/>
  </r>
  <r>
    <n v="1633"/>
    <s v="14105-481520641"/>
    <n v="10225902"/>
    <x v="2"/>
    <s v="14/10/2025 13:46:50"/>
    <n v="22000"/>
    <n v="7000"/>
    <n v="0"/>
    <n v="0"/>
    <n v="3683"/>
    <n v="0"/>
    <n v="11318"/>
  </r>
  <r>
    <n v="1634"/>
    <s v="14105-481747721"/>
    <n v="10235658"/>
    <x v="29"/>
    <s v="14/10/2025 13:43:01"/>
    <n v="97000"/>
    <n v="15000"/>
    <n v="0"/>
    <n v="0"/>
    <n v="20131"/>
    <n v="0"/>
    <n v="61869"/>
  </r>
  <r>
    <n v="1635"/>
    <s v="14105-481767083"/>
    <n v="10292422"/>
    <x v="7"/>
    <s v="14/10/2025 13:38:26"/>
    <n v="94000"/>
    <n v="38200"/>
    <n v="0"/>
    <n v="0"/>
    <n v="13699"/>
    <n v="0"/>
    <n v="42101"/>
  </r>
  <r>
    <n v="1636"/>
    <s v="14105-482074257"/>
    <n v="10340098"/>
    <x v="42"/>
    <s v="14/10/2025 14:05:34"/>
    <n v="94000"/>
    <n v="28200"/>
    <n v="0"/>
    <n v="0"/>
    <n v="16154"/>
    <n v="0"/>
    <n v="49646"/>
  </r>
  <r>
    <n v="1637"/>
    <s v="14105-482148907"/>
    <n v="10321524"/>
    <x v="3"/>
    <s v="14/10/2025 13:42:57"/>
    <n v="311000"/>
    <n v="26000"/>
    <n v="0"/>
    <n v="0"/>
    <n v="69968"/>
    <n v="0"/>
    <n v="215033"/>
  </r>
  <r>
    <n v="1638"/>
    <s v="14105-482229119"/>
    <n v="10296675"/>
    <x v="34"/>
    <s v="14/10/2025 13:52:25"/>
    <n v="29000"/>
    <n v="5000"/>
    <n v="0"/>
    <n v="0"/>
    <n v="5892"/>
    <n v="0"/>
    <n v="18108"/>
  </r>
  <r>
    <n v="1639"/>
    <s v="14105-482324423"/>
    <n v="10298824"/>
    <x v="5"/>
    <s v="14/10/2025 14:00:05"/>
    <n v="44000"/>
    <n v="14000"/>
    <n v="0"/>
    <n v="0"/>
    <n v="7365"/>
    <n v="0"/>
    <n v="22635"/>
  </r>
  <r>
    <n v="1640"/>
    <s v="14105-482333053"/>
    <n v="10225902"/>
    <x v="2"/>
    <s v="14/10/2025 13:50:53"/>
    <n v="341000"/>
    <n v="48000"/>
    <n v="0"/>
    <n v="0"/>
    <n v="71932"/>
    <n v="0"/>
    <n v="221069"/>
  </r>
  <r>
    <n v="1641"/>
    <s v="14105-482454228"/>
    <n v="10296675"/>
    <x v="34"/>
    <s v="14/10/2025 13:51:20"/>
    <n v="22000"/>
    <n v="7000"/>
    <n v="0"/>
    <n v="0"/>
    <n v="3683"/>
    <n v="0"/>
    <n v="11318"/>
  </r>
  <r>
    <n v="1642"/>
    <s v="14105-482542901"/>
    <n v="10219545"/>
    <x v="1"/>
    <s v="14/10/2025 13:43:58"/>
    <n v="80000"/>
    <n v="15000"/>
    <n v="0"/>
    <n v="0"/>
    <n v="15958"/>
    <n v="0"/>
    <n v="49043"/>
  </r>
  <r>
    <n v="1643"/>
    <s v="14105-482617838"/>
    <n v="10216423"/>
    <x v="0"/>
    <s v="14/10/2025 13:52:17"/>
    <n v="116000"/>
    <n v="20000"/>
    <n v="0"/>
    <n v="0"/>
    <n v="23568"/>
    <n v="0"/>
    <n v="72432"/>
  </r>
  <r>
    <n v="1644"/>
    <s v="14105-482808774"/>
    <n v="10225898"/>
    <x v="15"/>
    <s v="14/10/2025 13:52:45"/>
    <n v="94000"/>
    <n v="39200"/>
    <n v="0"/>
    <n v="0"/>
    <n v="13453"/>
    <n v="0"/>
    <n v="41347"/>
  </r>
  <r>
    <n v="1645"/>
    <s v="14105-482845892"/>
    <n v="10321523"/>
    <x v="8"/>
    <s v="14/10/2025 14:01:46"/>
    <n v="22000"/>
    <n v="7000"/>
    <n v="0"/>
    <n v="0"/>
    <n v="3683"/>
    <n v="0"/>
    <n v="11318"/>
  </r>
  <r>
    <n v="1646"/>
    <s v="14105-482867191"/>
    <n v="10350108"/>
    <x v="6"/>
    <s v="14/10/2025 14:07:10"/>
    <n v="232000"/>
    <n v="54000"/>
    <n v="0"/>
    <n v="0"/>
    <n v="43699"/>
    <n v="0"/>
    <n v="134301"/>
  </r>
  <r>
    <n v="1647"/>
    <s v="14105-483023182"/>
    <n v="10219545"/>
    <x v="1"/>
    <s v="14/10/2025 13:39:10"/>
    <n v="58000"/>
    <n v="11000"/>
    <n v="0"/>
    <n v="0"/>
    <n v="11539"/>
    <n v="0"/>
    <n v="35462"/>
  </r>
  <r>
    <n v="1648"/>
    <s v="14105-483247634"/>
    <n v="10219545"/>
    <x v="1"/>
    <s v="14/10/2025 13:47:24"/>
    <n v="83000"/>
    <n v="15000"/>
    <n v="0"/>
    <n v="0"/>
    <n v="16694"/>
    <n v="0"/>
    <n v="51306"/>
  </r>
  <r>
    <n v="1649"/>
    <s v="14105-483273803"/>
    <n v="10321439"/>
    <x v="24"/>
    <s v="14/10/2025 13:42:28"/>
    <n v="163000"/>
    <n v="48000"/>
    <n v="0"/>
    <n v="0"/>
    <n v="28233"/>
    <n v="0"/>
    <n v="86768"/>
  </r>
  <r>
    <n v="1650"/>
    <s v="14105-483286278"/>
    <n v="10235658"/>
    <x v="29"/>
    <s v="14/10/2025 14:00:26"/>
    <n v="116000"/>
    <n v="20000"/>
    <n v="0"/>
    <n v="0"/>
    <n v="23568"/>
    <n v="0"/>
    <n v="72432"/>
  </r>
  <r>
    <n v="1651"/>
    <s v="14105-483454413"/>
    <n v="10321523"/>
    <x v="8"/>
    <s v="14/10/2025 14:04:37"/>
    <n v="58000"/>
    <n v="11000"/>
    <n v="0"/>
    <n v="0"/>
    <n v="11539"/>
    <n v="0"/>
    <n v="35462"/>
  </r>
  <r>
    <n v="1652"/>
    <s v="14105-483660033"/>
    <n v="10292422"/>
    <x v="7"/>
    <s v="14/10/2025 13:34:27"/>
    <n v="50000"/>
    <n v="11000"/>
    <n v="0"/>
    <n v="0"/>
    <n v="9575"/>
    <n v="0"/>
    <n v="29426"/>
  </r>
  <r>
    <n v="1653"/>
    <s v="14105-483844200"/>
    <n v="10321523"/>
    <x v="8"/>
    <s v="14/10/2025 14:03:33"/>
    <n v="29000"/>
    <n v="7000"/>
    <n v="0"/>
    <n v="0"/>
    <n v="5401"/>
    <n v="0"/>
    <n v="16599"/>
  </r>
  <r>
    <n v="1654"/>
    <s v="14105-483852923"/>
    <n v="10230171"/>
    <x v="19"/>
    <s v="14/10/2025 13:47:17"/>
    <n v="94000"/>
    <n v="39200"/>
    <n v="0"/>
    <n v="0"/>
    <n v="13453"/>
    <n v="0"/>
    <n v="41347"/>
  </r>
  <r>
    <n v="1655"/>
    <s v="14105-483936990"/>
    <n v="10232123"/>
    <x v="14"/>
    <s v="14/10/2025 13:47:23"/>
    <n v="66000"/>
    <n v="11000"/>
    <n v="0"/>
    <n v="0"/>
    <n v="13503"/>
    <n v="0"/>
    <n v="41498"/>
  </r>
  <r>
    <n v="1656"/>
    <s v="14105-484137665"/>
    <n v="10292422"/>
    <x v="7"/>
    <s v="14/10/2025 13:49:13"/>
    <n v="94000"/>
    <n v="39200"/>
    <n v="0"/>
    <n v="0"/>
    <n v="13453"/>
    <n v="0"/>
    <n v="41347"/>
  </r>
  <r>
    <n v="1657"/>
    <s v="14105-484315554"/>
    <n v="10296675"/>
    <x v="34"/>
    <s v="14/10/2025 13:52:40"/>
    <n v="29000"/>
    <n v="7000"/>
    <n v="0"/>
    <n v="0"/>
    <n v="5401"/>
    <n v="0"/>
    <n v="16599"/>
  </r>
  <r>
    <n v="1658"/>
    <s v="14105-484328997"/>
    <n v="10292422"/>
    <x v="7"/>
    <s v="14/10/2025 13:48:54"/>
    <n v="94000"/>
    <n v="39200"/>
    <n v="0"/>
    <n v="0"/>
    <n v="13453"/>
    <n v="0"/>
    <n v="41347"/>
  </r>
  <r>
    <n v="1659"/>
    <s v="14105-484425423"/>
    <n v="10298769"/>
    <x v="20"/>
    <s v="14/10/2025 14:13:22"/>
    <n v="36000"/>
    <n v="5000"/>
    <n v="0"/>
    <n v="0"/>
    <n v="7611"/>
    <n v="0"/>
    <n v="23390"/>
  </r>
  <r>
    <n v="1660"/>
    <s v="14105-484461977"/>
    <n v="10321524"/>
    <x v="3"/>
    <s v="14/10/2025 15:59:31"/>
    <n v="54000"/>
    <n v="11000"/>
    <n v="0"/>
    <n v="0"/>
    <n v="10557"/>
    <n v="0"/>
    <n v="32444"/>
  </r>
  <r>
    <n v="1661"/>
    <s v="14105-484481040"/>
    <n v="10350108"/>
    <x v="6"/>
    <s v="14/10/2025 14:07:46"/>
    <n v="29000"/>
    <n v="5000"/>
    <n v="0"/>
    <n v="0"/>
    <n v="5892"/>
    <n v="0"/>
    <n v="18108"/>
  </r>
  <r>
    <n v="1662"/>
    <s v="14105-484499419"/>
    <n v="10350108"/>
    <x v="6"/>
    <s v="14/10/2025 13:56:47"/>
    <n v="87000"/>
    <n v="11000"/>
    <n v="0"/>
    <n v="0"/>
    <n v="18658"/>
    <n v="0"/>
    <n v="57342"/>
  </r>
  <r>
    <n v="1663"/>
    <s v="14105-484568769"/>
    <n v="10350108"/>
    <x v="6"/>
    <s v="14/10/2025 14:55:31"/>
    <n v="145000"/>
    <n v="26000"/>
    <n v="0"/>
    <n v="0"/>
    <n v="29215"/>
    <n v="0"/>
    <n v="89786"/>
  </r>
  <r>
    <n v="1664"/>
    <s v="14105-484622497"/>
    <n v="10298769"/>
    <x v="20"/>
    <s v="14/10/2025 14:04:40"/>
    <n v="29000"/>
    <n v="7000"/>
    <n v="0"/>
    <n v="0"/>
    <n v="5401"/>
    <n v="0"/>
    <n v="16599"/>
  </r>
  <r>
    <n v="1665"/>
    <s v="14105-484665788"/>
    <n v="10299524"/>
    <x v="18"/>
    <s v="14/10/2025 13:36:33"/>
    <n v="29000"/>
    <n v="0"/>
    <n v="0"/>
    <n v="0"/>
    <n v="7120"/>
    <n v="0"/>
    <n v="21881"/>
  </r>
  <r>
    <n v="1666"/>
    <s v="14105-484898533"/>
    <n v="10225902"/>
    <x v="2"/>
    <s v="14/10/2025 13:42:04"/>
    <n v="22000"/>
    <n v="7000"/>
    <n v="0"/>
    <n v="0"/>
    <n v="3683"/>
    <n v="0"/>
    <n v="11318"/>
  </r>
  <r>
    <n v="1667"/>
    <s v="14105-485006858"/>
    <n v="10298769"/>
    <x v="20"/>
    <s v="14/10/2025 13:50:52"/>
    <n v="50000"/>
    <n v="11000"/>
    <n v="0"/>
    <n v="0"/>
    <n v="9575"/>
    <n v="0"/>
    <n v="29426"/>
  </r>
  <r>
    <n v="1668"/>
    <s v="14105-485034503"/>
    <n v="10321523"/>
    <x v="8"/>
    <s v="14/10/2025 14:08:52"/>
    <n v="88000"/>
    <n v="11000"/>
    <n v="0"/>
    <n v="0"/>
    <n v="18904"/>
    <n v="0"/>
    <n v="58097"/>
  </r>
  <r>
    <n v="1669"/>
    <s v="14105-485168504"/>
    <n v="10330437"/>
    <x v="36"/>
    <s v="14/10/2025 13:37:55"/>
    <n v="29000"/>
    <n v="0"/>
    <n v="0"/>
    <n v="0"/>
    <n v="7120"/>
    <n v="0"/>
    <n v="21881"/>
  </r>
  <r>
    <n v="1670"/>
    <s v="14105-485337741"/>
    <n v="10350108"/>
    <x v="6"/>
    <s v="14/10/2025 14:04:25"/>
    <n v="87000"/>
    <n v="11000"/>
    <n v="0"/>
    <n v="0"/>
    <n v="18658"/>
    <n v="0"/>
    <n v="57342"/>
  </r>
  <r>
    <n v="1671"/>
    <s v="14105-485375072"/>
    <n v="10230171"/>
    <x v="19"/>
    <s v="14/10/2025 13:54:36"/>
    <n v="163000"/>
    <n v="48000"/>
    <n v="0"/>
    <n v="0"/>
    <n v="28233"/>
    <n v="0"/>
    <n v="86768"/>
  </r>
  <r>
    <n v="1672"/>
    <s v="14105-485771550"/>
    <n v="10225902"/>
    <x v="2"/>
    <s v="14/10/2025 14:09:29"/>
    <n v="319000"/>
    <n v="26000"/>
    <n v="0"/>
    <n v="0"/>
    <n v="71932"/>
    <n v="0"/>
    <n v="221069"/>
  </r>
  <r>
    <n v="1673"/>
    <s v="14105-485977236"/>
    <n v="10321523"/>
    <x v="8"/>
    <s v="14/10/2025 13:56:03"/>
    <n v="29000"/>
    <n v="5000"/>
    <n v="0"/>
    <n v="0"/>
    <n v="5892"/>
    <n v="0"/>
    <n v="18108"/>
  </r>
  <r>
    <n v="1674"/>
    <s v="14105-486056530"/>
    <n v="10350108"/>
    <x v="6"/>
    <s v="14/10/2025 14:18:43"/>
    <n v="29000"/>
    <n v="5000"/>
    <n v="0"/>
    <n v="0"/>
    <n v="5892"/>
    <n v="0"/>
    <n v="18108"/>
  </r>
  <r>
    <n v="1675"/>
    <s v="14105-486131866"/>
    <n v="10298769"/>
    <x v="20"/>
    <s v="14/10/2025 14:04:54"/>
    <n v="190000"/>
    <n v="26000"/>
    <n v="0"/>
    <n v="0"/>
    <n v="40262"/>
    <n v="0"/>
    <n v="123738"/>
  </r>
  <r>
    <n v="1676"/>
    <s v="14105-486155894"/>
    <n v="10230814"/>
    <x v="31"/>
    <s v="14/10/2025 13:37:06"/>
    <n v="54000"/>
    <n v="11000"/>
    <n v="0"/>
    <n v="0"/>
    <n v="10557"/>
    <n v="0"/>
    <n v="32444"/>
  </r>
  <r>
    <n v="1677"/>
    <s v="14105-486317785"/>
    <n v="10230793"/>
    <x v="25"/>
    <s v="14/10/2025 13:46:43"/>
    <n v="72000"/>
    <n v="15000"/>
    <n v="0"/>
    <n v="0"/>
    <n v="13994"/>
    <n v="0"/>
    <n v="43007"/>
  </r>
  <r>
    <n v="1678"/>
    <s v="14105-486336820"/>
    <n v="10298769"/>
    <x v="20"/>
    <s v="14/10/2025 13:55:12"/>
    <n v="58000"/>
    <n v="11000"/>
    <n v="0"/>
    <n v="0"/>
    <n v="11539"/>
    <n v="0"/>
    <n v="35462"/>
  </r>
  <r>
    <n v="1679"/>
    <s v="14105-486452990"/>
    <n v="10358016"/>
    <x v="39"/>
    <s v="14/10/2025 13:40:04"/>
    <n v="167000"/>
    <n v="33000"/>
    <n v="0"/>
    <n v="0"/>
    <n v="32897"/>
    <n v="0"/>
    <n v="101103"/>
  </r>
  <r>
    <n v="1680"/>
    <s v="14105-486542622"/>
    <n v="10298769"/>
    <x v="20"/>
    <s v="14/10/2025 14:01:48"/>
    <n v="220000"/>
    <n v="26000"/>
    <n v="0"/>
    <n v="0"/>
    <n v="47627"/>
    <n v="0"/>
    <n v="146373"/>
  </r>
  <r>
    <n v="1681"/>
    <s v="14105-486616624"/>
    <n v="10321523"/>
    <x v="8"/>
    <s v="14/10/2025 14:05:08"/>
    <n v="133000"/>
    <n v="17500"/>
    <n v="0"/>
    <n v="0"/>
    <n v="28355"/>
    <n v="0"/>
    <n v="87145"/>
  </r>
  <r>
    <n v="1682"/>
    <s v="14105-486630205"/>
    <n v="10287867"/>
    <x v="11"/>
    <s v="14/10/2025 13:41:20"/>
    <n v="30000"/>
    <n v="15000"/>
    <n v="0"/>
    <n v="0"/>
    <n v="3683"/>
    <n v="0"/>
    <n v="11318"/>
  </r>
  <r>
    <n v="1683"/>
    <s v="14105-486919734"/>
    <n v="10298824"/>
    <x v="5"/>
    <s v="14/10/2025 14:02:46"/>
    <n v="22000"/>
    <n v="7000"/>
    <n v="0"/>
    <n v="0"/>
    <n v="3683"/>
    <n v="0"/>
    <n v="11318"/>
  </r>
  <r>
    <n v="1684"/>
    <s v="14105-486998430"/>
    <n v="10296675"/>
    <x v="34"/>
    <s v="14/10/2025 14:10:14"/>
    <n v="22000"/>
    <n v="7000"/>
    <n v="0"/>
    <n v="0"/>
    <n v="3683"/>
    <n v="0"/>
    <n v="11318"/>
  </r>
  <r>
    <n v="1685"/>
    <s v="14105-487043097"/>
    <n v="10216423"/>
    <x v="0"/>
    <s v="14/10/2025 13:45:16"/>
    <n v="58000"/>
    <n v="11000"/>
    <n v="0"/>
    <n v="0"/>
    <n v="11539"/>
    <n v="0"/>
    <n v="35462"/>
  </r>
  <r>
    <n v="1686"/>
    <s v="14105-487174874"/>
    <n v="10321523"/>
    <x v="8"/>
    <s v="14/10/2025 14:13:28"/>
    <n v="94000"/>
    <n v="39200"/>
    <n v="0"/>
    <n v="0"/>
    <n v="13453"/>
    <n v="0"/>
    <n v="41347"/>
  </r>
  <r>
    <n v="1687"/>
    <s v="14105-487393882"/>
    <n v="10321523"/>
    <x v="8"/>
    <s v="14/10/2025 14:03:51"/>
    <n v="22000"/>
    <n v="7000"/>
    <n v="0"/>
    <n v="0"/>
    <n v="3683"/>
    <n v="0"/>
    <n v="11318"/>
  </r>
  <r>
    <n v="1688"/>
    <s v="14105-487411418"/>
    <n v="10321523"/>
    <x v="8"/>
    <s v="14/10/2025 14:12:35"/>
    <n v="44000"/>
    <n v="5000"/>
    <n v="0"/>
    <n v="0"/>
    <n v="9575"/>
    <n v="0"/>
    <n v="29426"/>
  </r>
  <r>
    <n v="1689"/>
    <s v="14105-487434861"/>
    <n v="10321523"/>
    <x v="8"/>
    <s v="14/10/2025 14:24:29"/>
    <n v="90000"/>
    <n v="11000"/>
    <n v="0"/>
    <n v="0"/>
    <n v="19395"/>
    <n v="0"/>
    <n v="59606"/>
  </r>
  <r>
    <n v="1690"/>
    <s v="14105-487709340"/>
    <n v="10235659"/>
    <x v="9"/>
    <s v="14/10/2025 13:55:34"/>
    <n v="76000"/>
    <n v="15000"/>
    <n v="0"/>
    <n v="0"/>
    <n v="14976"/>
    <n v="0"/>
    <n v="46025"/>
  </r>
  <r>
    <n v="1691"/>
    <s v="14105-487723621"/>
    <n v="10321524"/>
    <x v="3"/>
    <s v="14/10/2025 14:17:22"/>
    <n v="58000"/>
    <n v="11000"/>
    <n v="0"/>
    <n v="0"/>
    <n v="11539"/>
    <n v="0"/>
    <n v="35462"/>
  </r>
  <r>
    <n v="1692"/>
    <s v="14105-488154708"/>
    <n v="10298769"/>
    <x v="20"/>
    <s v="14/10/2025 13:59:03"/>
    <n v="124000"/>
    <n v="17500"/>
    <n v="0"/>
    <n v="0"/>
    <n v="26146"/>
    <n v="0"/>
    <n v="80354"/>
  </r>
  <r>
    <n v="1693"/>
    <s v="14105-488364493"/>
    <n v="10321523"/>
    <x v="8"/>
    <s v="14/10/2025 14:32:31"/>
    <n v="116000"/>
    <n v="11000"/>
    <n v="0"/>
    <n v="0"/>
    <n v="25778"/>
    <n v="0"/>
    <n v="79223"/>
  </r>
  <r>
    <n v="1694"/>
    <s v="14105-488631703"/>
    <n v="10324687"/>
    <x v="17"/>
    <s v="14/10/2025 13:47:31"/>
    <n v="180000"/>
    <n v="48000"/>
    <n v="0"/>
    <n v="0"/>
    <n v="32406"/>
    <n v="0"/>
    <n v="99594"/>
  </r>
  <r>
    <n v="1695"/>
    <s v="14105-488655364"/>
    <n v="10225902"/>
    <x v="2"/>
    <s v="14/10/2025 13:44:39"/>
    <n v="29000"/>
    <n v="0"/>
    <n v="0"/>
    <n v="0"/>
    <n v="7120"/>
    <n v="0"/>
    <n v="21881"/>
  </r>
  <r>
    <n v="1696"/>
    <s v="14105-488667140"/>
    <n v="10292015"/>
    <x v="43"/>
    <s v="14/10/2025 13:47:53"/>
    <n v="87000"/>
    <n v="15000"/>
    <n v="0"/>
    <n v="0"/>
    <n v="17676"/>
    <n v="0"/>
    <n v="54324"/>
  </r>
  <r>
    <n v="1697"/>
    <s v="14105-488769979"/>
    <n v="10298769"/>
    <x v="20"/>
    <s v="14/10/2025 14:27:11"/>
    <n v="22000"/>
    <n v="7000"/>
    <n v="0"/>
    <n v="0"/>
    <n v="3683"/>
    <n v="0"/>
    <n v="11318"/>
  </r>
  <r>
    <n v="1698"/>
    <s v="14105-488897133"/>
    <n v="10321523"/>
    <x v="8"/>
    <s v="14/10/2025 14:22:26"/>
    <n v="22000"/>
    <n v="7000"/>
    <n v="0"/>
    <n v="0"/>
    <n v="3683"/>
    <n v="0"/>
    <n v="11318"/>
  </r>
  <r>
    <n v="1699"/>
    <s v="14105-488961830"/>
    <n v="10298769"/>
    <x v="20"/>
    <s v="14/10/2025 14:00:34"/>
    <n v="44000"/>
    <n v="14000"/>
    <n v="0"/>
    <n v="0"/>
    <n v="7365"/>
    <n v="0"/>
    <n v="22635"/>
  </r>
  <r>
    <n v="1700"/>
    <s v="14105-489010762"/>
    <n v="10298769"/>
    <x v="20"/>
    <s v="14/10/2025 14:19:29"/>
    <n v="60000"/>
    <n v="11000"/>
    <n v="0"/>
    <n v="0"/>
    <n v="12030"/>
    <n v="0"/>
    <n v="36971"/>
  </r>
  <r>
    <n v="1701"/>
    <s v="14105-489030776"/>
    <n v="10292422"/>
    <x v="7"/>
    <s v="14/10/2025 13:55:29"/>
    <n v="173000"/>
    <n v="48000"/>
    <n v="0"/>
    <n v="0"/>
    <n v="30688"/>
    <n v="0"/>
    <n v="94313"/>
  </r>
  <r>
    <n v="1702"/>
    <s v="14105-489436164"/>
    <n v="10235658"/>
    <x v="29"/>
    <s v="14/10/2025 14:01:07"/>
    <n v="113000"/>
    <n v="20000"/>
    <n v="0"/>
    <n v="0"/>
    <n v="22832"/>
    <n v="0"/>
    <n v="70169"/>
  </r>
  <r>
    <n v="1703"/>
    <s v="14105-489528926"/>
    <n v="10321523"/>
    <x v="8"/>
    <s v="14/10/2025 14:12:43"/>
    <n v="58000"/>
    <n v="11000"/>
    <n v="0"/>
    <n v="0"/>
    <n v="11539"/>
    <n v="0"/>
    <n v="35462"/>
  </r>
  <r>
    <n v="1704"/>
    <s v="14105-489541618"/>
    <n v="10230793"/>
    <x v="25"/>
    <s v="14/10/2025 14:06:55"/>
    <n v="44000"/>
    <n v="14000"/>
    <n v="0"/>
    <n v="0"/>
    <n v="7365"/>
    <n v="0"/>
    <n v="22635"/>
  </r>
  <r>
    <n v="1705"/>
    <s v="14105-489607427"/>
    <n v="10292422"/>
    <x v="7"/>
    <s v="14/10/2025 13:49:23"/>
    <n v="29000"/>
    <n v="7250"/>
    <n v="0"/>
    <n v="0"/>
    <n v="5340"/>
    <n v="0"/>
    <n v="16410"/>
  </r>
  <r>
    <n v="1706"/>
    <s v="14105-489681344"/>
    <n v="10321523"/>
    <x v="8"/>
    <s v="14/10/2025 14:20:56"/>
    <n v="58000"/>
    <n v="11000"/>
    <n v="0"/>
    <n v="0"/>
    <n v="11539"/>
    <n v="0"/>
    <n v="35462"/>
  </r>
  <r>
    <n v="1707"/>
    <s v="14105-489711505"/>
    <n v="10298769"/>
    <x v="20"/>
    <s v="14/10/2025 14:43:37"/>
    <n v="29000"/>
    <n v="7000"/>
    <n v="0"/>
    <n v="0"/>
    <n v="5401"/>
    <n v="0"/>
    <n v="16599"/>
  </r>
  <r>
    <n v="1708"/>
    <s v="14105-489936957"/>
    <n v="10298769"/>
    <x v="20"/>
    <s v="14/10/2025 14:11:58"/>
    <n v="44000"/>
    <n v="5000"/>
    <n v="0"/>
    <n v="0"/>
    <n v="9575"/>
    <n v="0"/>
    <n v="29426"/>
  </r>
  <r>
    <n v="1709"/>
    <s v="14105-490058488"/>
    <n v="10321523"/>
    <x v="8"/>
    <s v="14/10/2025 14:33:54"/>
    <n v="144000"/>
    <n v="26000"/>
    <n v="0"/>
    <n v="0"/>
    <n v="28969"/>
    <n v="0"/>
    <n v="89031"/>
  </r>
  <r>
    <n v="1710"/>
    <s v="14105-490118503"/>
    <n v="10298769"/>
    <x v="20"/>
    <s v="14/10/2025 14:26:26"/>
    <n v="44000"/>
    <n v="5000"/>
    <n v="0"/>
    <n v="0"/>
    <n v="9575"/>
    <n v="0"/>
    <n v="29426"/>
  </r>
  <r>
    <n v="1711"/>
    <s v="14105-490142839"/>
    <n v="10321523"/>
    <x v="8"/>
    <s v="14/10/2025 13:56:20"/>
    <n v="29000"/>
    <n v="5000"/>
    <n v="0"/>
    <n v="0"/>
    <n v="5892"/>
    <n v="0"/>
    <n v="18108"/>
  </r>
  <r>
    <n v="1712"/>
    <s v="14105-490150315"/>
    <n v="10296675"/>
    <x v="34"/>
    <s v="14/10/2025 14:17:47"/>
    <n v="22000"/>
    <n v="7000"/>
    <n v="0"/>
    <n v="0"/>
    <n v="3683"/>
    <n v="0"/>
    <n v="11318"/>
  </r>
  <r>
    <n v="1713"/>
    <s v="14105-490254182"/>
    <n v="10299524"/>
    <x v="18"/>
    <s v="14/10/2025 13:53:01"/>
    <n v="22000"/>
    <n v="0"/>
    <n v="0"/>
    <n v="0"/>
    <n v="5401"/>
    <n v="0"/>
    <n v="16599"/>
  </r>
  <r>
    <n v="1714"/>
    <s v="14105-490275171"/>
    <n v="10225898"/>
    <x v="15"/>
    <s v="14/10/2025 14:07:53"/>
    <n v="406000"/>
    <n v="0"/>
    <n v="0"/>
    <n v="0"/>
    <n v="99673"/>
    <n v="0"/>
    <n v="306327"/>
  </r>
  <r>
    <n v="1715"/>
    <s v="14105-490529026"/>
    <n v="10292422"/>
    <x v="7"/>
    <s v="14/10/2025 13:50:21"/>
    <n v="87000"/>
    <n v="15000"/>
    <n v="0"/>
    <n v="0"/>
    <n v="17676"/>
    <n v="0"/>
    <n v="54324"/>
  </r>
  <r>
    <n v="1716"/>
    <s v="14105-490737733"/>
    <n v="10298769"/>
    <x v="20"/>
    <s v="14/10/2025 14:17:55"/>
    <n v="69000"/>
    <n v="11000"/>
    <n v="0"/>
    <n v="0"/>
    <n v="14239"/>
    <n v="0"/>
    <n v="43761"/>
  </r>
  <r>
    <n v="1717"/>
    <s v="14105-490803910"/>
    <n v="10298769"/>
    <x v="20"/>
    <s v="14/10/2025 14:25:52"/>
    <n v="98000"/>
    <n v="11000"/>
    <n v="0"/>
    <n v="0"/>
    <n v="21359"/>
    <n v="0"/>
    <n v="65642"/>
  </r>
  <r>
    <n v="1718"/>
    <s v="14105-490828932"/>
    <n v="10230793"/>
    <x v="25"/>
    <s v="14/10/2025 14:33:07"/>
    <n v="29000"/>
    <n v="7000"/>
    <n v="0"/>
    <n v="0"/>
    <n v="5401"/>
    <n v="0"/>
    <n v="16599"/>
  </r>
  <r>
    <n v="1719"/>
    <s v="14105-491174475"/>
    <n v="10298769"/>
    <x v="20"/>
    <s v="14/10/2025 14:09:24"/>
    <n v="22000"/>
    <n v="7000"/>
    <n v="0"/>
    <n v="0"/>
    <n v="3683"/>
    <n v="0"/>
    <n v="11318"/>
  </r>
  <r>
    <n v="1720"/>
    <s v="14105-491392500"/>
    <n v="10230793"/>
    <x v="25"/>
    <s v="14/10/2025 13:58:51"/>
    <n v="102000"/>
    <n v="20000"/>
    <n v="0"/>
    <n v="0"/>
    <n v="20131"/>
    <n v="0"/>
    <n v="61869"/>
  </r>
  <r>
    <n v="1721"/>
    <s v="14105-491594378"/>
    <n v="10230793"/>
    <x v="25"/>
    <s v="14/10/2025 13:54:38"/>
    <n v="159000"/>
    <n v="42000"/>
    <n v="0"/>
    <n v="0"/>
    <n v="28724"/>
    <n v="0"/>
    <n v="88277"/>
  </r>
  <r>
    <n v="1722"/>
    <s v="14105-491807181"/>
    <n v="10219545"/>
    <x v="1"/>
    <s v="14/10/2025 13:56:23"/>
    <n v="201000"/>
    <n v="32000"/>
    <n v="0"/>
    <n v="0"/>
    <n v="41490"/>
    <n v="0"/>
    <n v="127511"/>
  </r>
  <r>
    <n v="1723"/>
    <s v="14105-491931563"/>
    <n v="10230793"/>
    <x v="25"/>
    <s v="14/10/2025 14:20:03"/>
    <n v="172000"/>
    <n v="48000"/>
    <n v="0"/>
    <n v="0"/>
    <n v="30442"/>
    <n v="0"/>
    <n v="93558"/>
  </r>
  <r>
    <n v="1724"/>
    <s v="14105-492091825"/>
    <n v="10298824"/>
    <x v="5"/>
    <s v="14/10/2025 13:57:33"/>
    <n v="80000"/>
    <n v="15000"/>
    <n v="0"/>
    <n v="0"/>
    <n v="15958"/>
    <n v="0"/>
    <n v="49043"/>
  </r>
  <r>
    <n v="1725"/>
    <s v="14105-492391638"/>
    <n v="10321439"/>
    <x v="24"/>
    <s v="14/10/2025 13:54:09"/>
    <n v="94000"/>
    <n v="39200"/>
    <n v="0"/>
    <n v="0"/>
    <n v="13453"/>
    <n v="0"/>
    <n v="41347"/>
  </r>
  <r>
    <n v="1726"/>
    <s v="14105-492423219"/>
    <n v="10298769"/>
    <x v="20"/>
    <s v="14/10/2025 14:23:16"/>
    <n v="79000"/>
    <n v="11000"/>
    <n v="0"/>
    <n v="0"/>
    <n v="16694"/>
    <n v="0"/>
    <n v="51306"/>
  </r>
  <r>
    <n v="1727"/>
    <s v="14105-492580422"/>
    <n v="10321523"/>
    <x v="8"/>
    <s v="14/10/2025 14:15:35"/>
    <n v="87000"/>
    <n v="11000"/>
    <n v="0"/>
    <n v="0"/>
    <n v="18658"/>
    <n v="0"/>
    <n v="57342"/>
  </r>
  <r>
    <n v="1728"/>
    <s v="14105-492617243"/>
    <n v="10299524"/>
    <x v="18"/>
    <s v="14/10/2025 13:55:25"/>
    <n v="44000"/>
    <n v="10000"/>
    <n v="0"/>
    <n v="0"/>
    <n v="8347"/>
    <n v="0"/>
    <n v="25653"/>
  </r>
  <r>
    <n v="1729"/>
    <s v="14105-492639668"/>
    <n v="10232123"/>
    <x v="14"/>
    <s v="14/10/2025 14:02:09"/>
    <n v="94000"/>
    <n v="39200"/>
    <n v="0"/>
    <n v="0"/>
    <n v="13453"/>
    <n v="0"/>
    <n v="41347"/>
  </r>
  <r>
    <n v="1730"/>
    <s v="14105-492858879"/>
    <n v="10340098"/>
    <x v="42"/>
    <s v="14/10/2025 13:54:30"/>
    <n v="163000"/>
    <n v="48000"/>
    <n v="0"/>
    <n v="0"/>
    <n v="28233"/>
    <n v="0"/>
    <n v="86768"/>
  </r>
  <r>
    <n v="1731"/>
    <s v="14105-493019309"/>
    <n v="10298769"/>
    <x v="20"/>
    <s v="14/10/2025 14:50:16"/>
    <n v="171000"/>
    <n v="26000"/>
    <n v="0"/>
    <n v="0"/>
    <n v="35598"/>
    <n v="0"/>
    <n v="109403"/>
  </r>
  <r>
    <n v="1732"/>
    <s v="14105-493018696"/>
    <n v="10321524"/>
    <x v="3"/>
    <s v="14/10/2025 14:33:15"/>
    <n v="253000"/>
    <n v="37500"/>
    <n v="0"/>
    <n v="0"/>
    <n v="52905"/>
    <n v="0"/>
    <n v="162595"/>
  </r>
  <r>
    <n v="1733"/>
    <s v="14105-493182820"/>
    <n v="10298769"/>
    <x v="20"/>
    <s v="14/10/2025 14:41:33"/>
    <n v="258000"/>
    <n v="45000"/>
    <n v="0"/>
    <n v="0"/>
    <n v="52292"/>
    <n v="0"/>
    <n v="160709"/>
  </r>
  <r>
    <n v="1734"/>
    <s v="14105-493635510"/>
    <n v="10321524"/>
    <x v="3"/>
    <s v="14/10/2025 14:08:25"/>
    <n v="59000"/>
    <n v="11000"/>
    <n v="0"/>
    <n v="0"/>
    <n v="11784"/>
    <n v="0"/>
    <n v="36216"/>
  </r>
  <r>
    <n v="1735"/>
    <s v="14105-493728086"/>
    <n v="10232123"/>
    <x v="14"/>
    <s v="14/10/2025 14:06:15"/>
    <n v="94000"/>
    <n v="39200"/>
    <n v="0"/>
    <n v="0"/>
    <n v="13453"/>
    <n v="0"/>
    <n v="41347"/>
  </r>
  <r>
    <n v="1736"/>
    <s v="14105-493781674"/>
    <n v="10296675"/>
    <x v="34"/>
    <s v="14/10/2025 15:37:02"/>
    <n v="109000"/>
    <n v="0"/>
    <n v="0"/>
    <n v="0"/>
    <n v="26760"/>
    <n v="0"/>
    <n v="82241"/>
  </r>
  <r>
    <n v="1737"/>
    <s v="14105-493877117"/>
    <n v="10324687"/>
    <x v="17"/>
    <s v="14/10/2025 14:04:18"/>
    <n v="102000"/>
    <n v="20000"/>
    <n v="0"/>
    <n v="0"/>
    <n v="20131"/>
    <n v="0"/>
    <n v="61869"/>
  </r>
  <r>
    <n v="1738"/>
    <s v="14105-493895431"/>
    <n v="10321523"/>
    <x v="8"/>
    <s v="14/10/2025 14:29:13"/>
    <n v="50000"/>
    <n v="11000"/>
    <n v="0"/>
    <n v="0"/>
    <n v="9575"/>
    <n v="0"/>
    <n v="29426"/>
  </r>
  <r>
    <n v="1739"/>
    <s v="14105-493943151"/>
    <n v="10321524"/>
    <x v="3"/>
    <s v="14/10/2025 14:22:49"/>
    <n v="72000"/>
    <n v="11000"/>
    <n v="0"/>
    <n v="0"/>
    <n v="14976"/>
    <n v="0"/>
    <n v="46025"/>
  </r>
  <r>
    <n v="1740"/>
    <s v="14105-494097724"/>
    <n v="10321524"/>
    <x v="3"/>
    <s v="14/10/2025 14:13:27"/>
    <n v="90000"/>
    <n v="11000"/>
    <n v="0"/>
    <n v="0"/>
    <n v="19395"/>
    <n v="0"/>
    <n v="59606"/>
  </r>
  <r>
    <n v="1741"/>
    <s v="14105-494221485"/>
    <n v="10225898"/>
    <x v="15"/>
    <s v="14/10/2025 14:00:15"/>
    <n v="162000"/>
    <n v="26000"/>
    <n v="0"/>
    <n v="0"/>
    <n v="33388"/>
    <n v="0"/>
    <n v="102612"/>
  </r>
  <r>
    <n v="1742"/>
    <s v="14105-494295758"/>
    <n v="10321523"/>
    <x v="8"/>
    <s v="14/10/2025 14:37:55"/>
    <n v="22000"/>
    <n v="5000"/>
    <n v="0"/>
    <n v="0"/>
    <n v="4174"/>
    <n v="0"/>
    <n v="12827"/>
  </r>
  <r>
    <n v="1743"/>
    <s v="14105-494413001"/>
    <n v="10298769"/>
    <x v="20"/>
    <s v="14/10/2025 14:09:36"/>
    <n v="51000"/>
    <n v="11000"/>
    <n v="0"/>
    <n v="0"/>
    <n v="9820"/>
    <n v="0"/>
    <n v="30180"/>
  </r>
  <r>
    <n v="1744"/>
    <s v="14105-494441602"/>
    <n v="10324687"/>
    <x v="17"/>
    <s v="14/10/2025 14:12:14"/>
    <n v="110000"/>
    <n v="20000"/>
    <n v="0"/>
    <n v="0"/>
    <n v="22095"/>
    <n v="0"/>
    <n v="67905"/>
  </r>
  <r>
    <n v="1745"/>
    <s v="14105-494598278"/>
    <n v="10225902"/>
    <x v="2"/>
    <s v="14/10/2025 14:01:37"/>
    <n v="29000"/>
    <n v="0"/>
    <n v="0"/>
    <n v="0"/>
    <n v="7120"/>
    <n v="0"/>
    <n v="21881"/>
  </r>
  <r>
    <n v="1746"/>
    <s v="14105-495452271"/>
    <n v="10321524"/>
    <x v="3"/>
    <s v="14/10/2025 14:47:34"/>
    <n v="22000"/>
    <n v="5000"/>
    <n v="0"/>
    <n v="0"/>
    <n v="4174"/>
    <n v="0"/>
    <n v="12827"/>
  </r>
  <r>
    <n v="1747"/>
    <s v="14105-495579313"/>
    <n v="10354891"/>
    <x v="46"/>
    <s v="14/10/2025 14:10:34"/>
    <n v="265000"/>
    <n v="48000"/>
    <n v="0"/>
    <n v="0"/>
    <n v="53274"/>
    <n v="0"/>
    <n v="163727"/>
  </r>
  <r>
    <n v="1748"/>
    <s v="14105-496124165"/>
    <n v="10321523"/>
    <x v="8"/>
    <s v="14/10/2025 14:36:13"/>
    <n v="200000"/>
    <n v="32000"/>
    <n v="0"/>
    <n v="0"/>
    <n v="41244"/>
    <n v="0"/>
    <n v="126756"/>
  </r>
  <r>
    <n v="1749"/>
    <s v="14105-496291846"/>
    <n v="10298769"/>
    <x v="20"/>
    <s v="14/10/2025 14:11:00"/>
    <n v="228000"/>
    <n v="32000"/>
    <n v="0"/>
    <n v="0"/>
    <n v="48118"/>
    <n v="0"/>
    <n v="147882"/>
  </r>
  <r>
    <n v="1750"/>
    <s v="14105-496648504"/>
    <n v="10321524"/>
    <x v="3"/>
    <s v="14/10/2025 14:21:26"/>
    <n v="44000"/>
    <n v="14000"/>
    <n v="0"/>
    <n v="0"/>
    <n v="7365"/>
    <n v="0"/>
    <n v="22635"/>
  </r>
  <r>
    <n v="1751"/>
    <s v="14105-496732375"/>
    <n v="10216423"/>
    <x v="0"/>
    <s v="14/10/2025 14:04:11"/>
    <n v="22000"/>
    <n v="7000"/>
    <n v="0"/>
    <n v="0"/>
    <n v="3683"/>
    <n v="0"/>
    <n v="11318"/>
  </r>
  <r>
    <n v="1752"/>
    <s v="14105-496784033"/>
    <n v="10230171"/>
    <x v="19"/>
    <s v="14/10/2025 14:14:09"/>
    <n v="58000"/>
    <n v="11000"/>
    <n v="0"/>
    <n v="0"/>
    <n v="11539"/>
    <n v="0"/>
    <n v="35462"/>
  </r>
  <r>
    <n v="1753"/>
    <s v="14105-496850487"/>
    <n v="10354882"/>
    <x v="12"/>
    <s v="14/10/2025 14:02:48"/>
    <n v="25000"/>
    <n v="0"/>
    <n v="0"/>
    <n v="0"/>
    <n v="6138"/>
    <n v="0"/>
    <n v="18863"/>
  </r>
  <r>
    <n v="1754"/>
    <s v="14105-496951750"/>
    <n v="10235663"/>
    <x v="10"/>
    <s v="14/10/2025 14:09:57"/>
    <n v="44000"/>
    <n v="10000"/>
    <n v="0"/>
    <n v="0"/>
    <n v="8347"/>
    <n v="0"/>
    <n v="25653"/>
  </r>
  <r>
    <n v="1755"/>
    <s v="14105-497086510"/>
    <n v="10292422"/>
    <x v="7"/>
    <s v="14/10/2025 13:57:10"/>
    <n v="29000"/>
    <n v="7250"/>
    <n v="0"/>
    <n v="0"/>
    <n v="5340"/>
    <n v="0"/>
    <n v="16410"/>
  </r>
  <r>
    <n v="1756"/>
    <s v="14105-497637705"/>
    <n v="10298769"/>
    <x v="20"/>
    <s v="14/10/2025 14:49:25"/>
    <n v="94000"/>
    <n v="11000"/>
    <n v="0"/>
    <n v="0"/>
    <n v="20377"/>
    <n v="0"/>
    <n v="62624"/>
  </r>
  <r>
    <n v="1757"/>
    <s v="14105-497852269"/>
    <n v="10292422"/>
    <x v="7"/>
    <s v="14/10/2025 14:02:53"/>
    <n v="87000"/>
    <n v="15000"/>
    <n v="0"/>
    <n v="0"/>
    <n v="17676"/>
    <n v="0"/>
    <n v="54324"/>
  </r>
  <r>
    <n v="1758"/>
    <s v="14105-498146037"/>
    <n v="10321523"/>
    <x v="8"/>
    <s v="14/10/2025 14:37:17"/>
    <n v="94000"/>
    <n v="39200"/>
    <n v="0"/>
    <n v="0"/>
    <n v="13453"/>
    <n v="0"/>
    <n v="41347"/>
  </r>
  <r>
    <n v="1759"/>
    <s v="14105-498266837"/>
    <n v="10230793"/>
    <x v="25"/>
    <s v="14/10/2025 14:09:29"/>
    <n v="29000"/>
    <n v="0"/>
    <n v="0"/>
    <n v="0"/>
    <n v="7120"/>
    <n v="0"/>
    <n v="21881"/>
  </r>
  <r>
    <n v="1760"/>
    <s v="14105-498359936"/>
    <n v="10219545"/>
    <x v="1"/>
    <s v="14/10/2025 14:06:56"/>
    <n v="51000"/>
    <n v="11000"/>
    <n v="0"/>
    <n v="0"/>
    <n v="9820"/>
    <n v="0"/>
    <n v="30180"/>
  </r>
  <r>
    <n v="1761"/>
    <s v="14105-498479815"/>
    <n v="10340098"/>
    <x v="42"/>
    <s v="14/10/2025 14:11:39"/>
    <n v="88000"/>
    <n v="15000"/>
    <n v="0"/>
    <n v="0"/>
    <n v="17922"/>
    <n v="0"/>
    <n v="55079"/>
  </r>
  <r>
    <n v="1762"/>
    <s v="14105-498511324"/>
    <n v="10296675"/>
    <x v="34"/>
    <s v="14/10/2025 15:07:43"/>
    <n v="111000"/>
    <n v="11000"/>
    <n v="0"/>
    <n v="0"/>
    <n v="24550"/>
    <n v="0"/>
    <n v="75450"/>
  </r>
  <r>
    <n v="1763"/>
    <s v="14105-498813118"/>
    <n v="10225902"/>
    <x v="2"/>
    <s v="14/10/2025 14:04:40"/>
    <n v="22000"/>
    <n v="7000"/>
    <n v="0"/>
    <n v="0"/>
    <n v="3683"/>
    <n v="0"/>
    <n v="11318"/>
  </r>
  <r>
    <n v="1764"/>
    <s v="14105-498920726"/>
    <n v="10326235"/>
    <x v="41"/>
    <s v="14/10/2025 14:13:52"/>
    <n v="79000"/>
    <n v="15000"/>
    <n v="0"/>
    <n v="0"/>
    <n v="15712"/>
    <n v="0"/>
    <n v="48288"/>
  </r>
  <r>
    <n v="1765"/>
    <s v="14105-498935521"/>
    <n v="10321524"/>
    <x v="3"/>
    <s v="14/10/2025 15:03:07"/>
    <n v="50000"/>
    <n v="11000"/>
    <n v="0"/>
    <n v="0"/>
    <n v="9575"/>
    <n v="0"/>
    <n v="29426"/>
  </r>
  <r>
    <n v="1766"/>
    <s v="14105-498975154"/>
    <n v="10292422"/>
    <x v="7"/>
    <s v="14/10/2025 14:04:50"/>
    <n v="29000"/>
    <n v="7250"/>
    <n v="0"/>
    <n v="0"/>
    <n v="5340"/>
    <n v="0"/>
    <n v="16410"/>
  </r>
  <r>
    <n v="1767"/>
    <s v="14105-499776390"/>
    <n v="10269971"/>
    <x v="16"/>
    <s v="14/10/2025 14:01:57"/>
    <n v="29000"/>
    <n v="0"/>
    <n v="0"/>
    <n v="0"/>
    <n v="7120"/>
    <n v="0"/>
    <n v="21881"/>
  </r>
  <r>
    <n v="1768"/>
    <s v="14105-499846531"/>
    <n v="10292422"/>
    <x v="7"/>
    <s v="14/10/2025 13:59:15"/>
    <n v="29000"/>
    <n v="7250"/>
    <n v="0"/>
    <n v="0"/>
    <n v="5340"/>
    <n v="0"/>
    <n v="16410"/>
  </r>
  <r>
    <n v="1769"/>
    <s v="14105-500076784"/>
    <n v="10230814"/>
    <x v="31"/>
    <s v="14/10/2025 14:33:36"/>
    <n v="159000"/>
    <n v="42000"/>
    <n v="0"/>
    <n v="0"/>
    <n v="28724"/>
    <n v="0"/>
    <n v="88277"/>
  </r>
  <r>
    <n v="1770"/>
    <s v="14105-500086848"/>
    <n v="10225902"/>
    <x v="2"/>
    <s v="14/10/2025 14:10:29"/>
    <n v="58000"/>
    <n v="11000"/>
    <n v="0"/>
    <n v="0"/>
    <n v="11539"/>
    <n v="0"/>
    <n v="35462"/>
  </r>
  <r>
    <n v="1771"/>
    <s v="14105-500201081"/>
    <n v="10296675"/>
    <x v="34"/>
    <s v="14/10/2025 16:41:54"/>
    <n v="51000"/>
    <n v="11000"/>
    <n v="0"/>
    <n v="0"/>
    <n v="9820"/>
    <n v="0"/>
    <n v="30180"/>
  </r>
  <r>
    <n v="1772"/>
    <s v="14105-500303724"/>
    <n v="10230814"/>
    <x v="31"/>
    <s v="14/10/2025 14:04:06"/>
    <n v="101000"/>
    <n v="20000"/>
    <n v="0"/>
    <n v="0"/>
    <n v="19886"/>
    <n v="0"/>
    <n v="61115"/>
  </r>
  <r>
    <n v="1773"/>
    <s v="14105-500308660"/>
    <n v="10323120"/>
    <x v="37"/>
    <s v="14/10/2025 14:22:10"/>
    <n v="22000"/>
    <n v="0"/>
    <n v="0"/>
    <n v="0"/>
    <n v="5401"/>
    <n v="0"/>
    <n v="16599"/>
  </r>
  <r>
    <n v="1774"/>
    <s v="14105-500324018"/>
    <n v="10321524"/>
    <x v="3"/>
    <s v="14/10/2025 14:19:32"/>
    <n v="349000"/>
    <n v="45000"/>
    <n v="0"/>
    <n v="0"/>
    <n v="74632"/>
    <n v="0"/>
    <n v="229368"/>
  </r>
  <r>
    <n v="1775"/>
    <s v="14105-500519146"/>
    <n v="10298769"/>
    <x v="20"/>
    <s v="14/10/2025 14:23:49"/>
    <n v="51000"/>
    <n v="11000"/>
    <n v="0"/>
    <n v="0"/>
    <n v="9820"/>
    <n v="0"/>
    <n v="30180"/>
  </r>
  <r>
    <n v="1776"/>
    <s v="14105-500840422"/>
    <n v="10321524"/>
    <x v="3"/>
    <s v="14/10/2025 14:46:36"/>
    <n v="112000"/>
    <n v="11000"/>
    <n v="0"/>
    <n v="0"/>
    <n v="24796"/>
    <n v="0"/>
    <n v="76205"/>
  </r>
  <r>
    <n v="1777"/>
    <s v="14105-500868855"/>
    <n v="10292422"/>
    <x v="7"/>
    <s v="14/10/2025 14:14:07"/>
    <n v="22000"/>
    <n v="5500"/>
    <n v="0"/>
    <n v="0"/>
    <n v="4051"/>
    <n v="0"/>
    <n v="12449"/>
  </r>
  <r>
    <n v="1778"/>
    <s v="14105-500970223"/>
    <n v="10321524"/>
    <x v="3"/>
    <s v="14/10/2025 14:26:49"/>
    <n v="44000"/>
    <n v="14000"/>
    <n v="0"/>
    <n v="0"/>
    <n v="7365"/>
    <n v="0"/>
    <n v="22635"/>
  </r>
  <r>
    <n v="1779"/>
    <s v="14105-501000127"/>
    <n v="10307386"/>
    <x v="40"/>
    <s v="14/10/2025 14:10:02"/>
    <n v="58000"/>
    <n v="0"/>
    <n v="0"/>
    <n v="0"/>
    <n v="14239"/>
    <n v="0"/>
    <n v="43761"/>
  </r>
  <r>
    <n v="1780"/>
    <s v="14105-501082260"/>
    <n v="10292422"/>
    <x v="7"/>
    <s v="14/10/2025 14:17:44"/>
    <n v="25000"/>
    <n v="5000"/>
    <n v="0"/>
    <n v="0"/>
    <n v="4910"/>
    <n v="0"/>
    <n v="15090"/>
  </r>
  <r>
    <n v="1781"/>
    <s v="14105-501125649"/>
    <n v="10321524"/>
    <x v="3"/>
    <s v="14/10/2025 14:14:56"/>
    <n v="72000"/>
    <n v="11000"/>
    <n v="0"/>
    <n v="0"/>
    <n v="14976"/>
    <n v="0"/>
    <n v="46025"/>
  </r>
  <r>
    <n v="1782"/>
    <s v="14105-501165394"/>
    <n v="10298769"/>
    <x v="20"/>
    <s v="14/10/2025 14:56:10"/>
    <n v="47000"/>
    <n v="5000"/>
    <n v="0"/>
    <n v="0"/>
    <n v="10311"/>
    <n v="0"/>
    <n v="31689"/>
  </r>
  <r>
    <n v="1783"/>
    <s v="14105-501256617"/>
    <n v="10230793"/>
    <x v="25"/>
    <s v="14/10/2025 14:18:23"/>
    <n v="29000"/>
    <n v="5000"/>
    <n v="0"/>
    <n v="0"/>
    <n v="5892"/>
    <n v="0"/>
    <n v="18108"/>
  </r>
  <r>
    <n v="1784"/>
    <s v="14105-501471803"/>
    <n v="10230793"/>
    <x v="25"/>
    <s v="14/10/2025 14:25:33"/>
    <n v="54000"/>
    <n v="11000"/>
    <n v="0"/>
    <n v="0"/>
    <n v="10557"/>
    <n v="0"/>
    <n v="32444"/>
  </r>
  <r>
    <n v="1785"/>
    <s v="14105-501504902"/>
    <n v="10296675"/>
    <x v="34"/>
    <s v="14/10/2025 14:10:37"/>
    <n v="58000"/>
    <n v="11000"/>
    <n v="0"/>
    <n v="0"/>
    <n v="11539"/>
    <n v="0"/>
    <n v="35462"/>
  </r>
  <r>
    <n v="1786"/>
    <s v="14105-501562640"/>
    <n v="10296675"/>
    <x v="34"/>
    <s v="14/10/2025 14:40:39"/>
    <n v="197000"/>
    <n v="48000"/>
    <n v="0"/>
    <n v="0"/>
    <n v="36580"/>
    <n v="0"/>
    <n v="112421"/>
  </r>
  <r>
    <n v="1787"/>
    <s v="14105-501608921"/>
    <n v="10296675"/>
    <x v="34"/>
    <s v="14/10/2025 14:25:23"/>
    <n v="87000"/>
    <n v="11000"/>
    <n v="0"/>
    <n v="0"/>
    <n v="18658"/>
    <n v="0"/>
    <n v="57342"/>
  </r>
  <r>
    <n v="1788"/>
    <s v="14105-501735982"/>
    <n v="10296675"/>
    <x v="34"/>
    <s v="14/10/2025 14:38:56"/>
    <n v="94000"/>
    <n v="39200"/>
    <n v="0"/>
    <n v="0"/>
    <n v="13453"/>
    <n v="0"/>
    <n v="41347"/>
  </r>
  <r>
    <n v="1789"/>
    <s v="14105-502007200"/>
    <n v="10298769"/>
    <x v="20"/>
    <s v="14/10/2025 14:52:12"/>
    <n v="312000"/>
    <n v="65700"/>
    <n v="0"/>
    <n v="0"/>
    <n v="60467"/>
    <n v="0"/>
    <n v="185833"/>
  </r>
  <r>
    <n v="1790"/>
    <s v="14105-502113820"/>
    <n v="10296675"/>
    <x v="34"/>
    <s v="14/10/2025 15:14:04"/>
    <n v="37000"/>
    <n v="5000"/>
    <n v="0"/>
    <n v="0"/>
    <n v="7856"/>
    <n v="0"/>
    <n v="24144"/>
  </r>
  <r>
    <n v="1791"/>
    <s v="14105-502218210"/>
    <n v="10296675"/>
    <x v="34"/>
    <s v="14/10/2025 14:40:03"/>
    <n v="58000"/>
    <n v="11000"/>
    <n v="0"/>
    <n v="0"/>
    <n v="11539"/>
    <n v="0"/>
    <n v="35462"/>
  </r>
  <r>
    <n v="1792"/>
    <s v="14105-502258472"/>
    <n v="10299524"/>
    <x v="18"/>
    <s v="14/10/2025 14:08:21"/>
    <n v="58000"/>
    <n v="11000"/>
    <n v="0"/>
    <n v="0"/>
    <n v="11539"/>
    <n v="0"/>
    <n v="35462"/>
  </r>
  <r>
    <n v="1793"/>
    <s v="14105-502361562"/>
    <n v="10296675"/>
    <x v="34"/>
    <s v="14/10/2025 14:33:16"/>
    <n v="314000"/>
    <n v="59500"/>
    <n v="0"/>
    <n v="0"/>
    <n v="62480"/>
    <n v="0"/>
    <n v="192020"/>
  </r>
  <r>
    <n v="1794"/>
    <s v="14105-502383793"/>
    <n v="10321523"/>
    <x v="8"/>
    <s v="14/10/2025 15:14:58"/>
    <n v="162000"/>
    <n v="26000"/>
    <n v="0"/>
    <n v="0"/>
    <n v="33388"/>
    <n v="0"/>
    <n v="102612"/>
  </r>
  <r>
    <n v="1795"/>
    <s v="14105-502520144"/>
    <n v="10235663"/>
    <x v="10"/>
    <s v="14/10/2025 14:15:38"/>
    <n v="66000"/>
    <n v="10000"/>
    <n v="0"/>
    <n v="0"/>
    <n v="13748"/>
    <n v="0"/>
    <n v="42252"/>
  </r>
  <r>
    <n v="1796"/>
    <s v="14105-502753849"/>
    <n v="10219545"/>
    <x v="1"/>
    <s v="14/10/2025 14:09:13"/>
    <n v="29000"/>
    <n v="0"/>
    <n v="0"/>
    <n v="0"/>
    <n v="7120"/>
    <n v="0"/>
    <n v="21881"/>
  </r>
  <r>
    <n v="1797"/>
    <s v="14105-502884232"/>
    <n v="10313967"/>
    <x v="23"/>
    <s v="14/10/2025 14:21:19"/>
    <n v="94000"/>
    <n v="38200"/>
    <n v="0"/>
    <n v="0"/>
    <n v="13699"/>
    <n v="0"/>
    <n v="42101"/>
  </r>
  <r>
    <n v="1798"/>
    <s v="14105-502888745"/>
    <n v="10321524"/>
    <x v="3"/>
    <s v="14/10/2025 14:43:27"/>
    <n v="110000"/>
    <n v="11000"/>
    <n v="0"/>
    <n v="0"/>
    <n v="24305"/>
    <n v="0"/>
    <n v="74696"/>
  </r>
  <r>
    <n v="1799"/>
    <s v="14105-502972531"/>
    <n v="10284115"/>
    <x v="26"/>
    <s v="14/10/2025 14:18:11"/>
    <n v="22000"/>
    <n v="7000"/>
    <n v="0"/>
    <n v="0"/>
    <n v="3683"/>
    <n v="0"/>
    <n v="11318"/>
  </r>
  <r>
    <n v="1800"/>
    <s v="14105-503059815"/>
    <n v="10298769"/>
    <x v="20"/>
    <s v="14/10/2025 15:01:17"/>
    <n v="91000"/>
    <n v="11000"/>
    <n v="0"/>
    <n v="0"/>
    <n v="19640"/>
    <n v="0"/>
    <n v="60360"/>
  </r>
  <r>
    <n v="1801"/>
    <s v="14105-503056319"/>
    <n v="10298769"/>
    <x v="20"/>
    <s v="14/10/2025 15:27:14"/>
    <n v="94000"/>
    <n v="39200"/>
    <n v="0"/>
    <n v="0"/>
    <n v="13453"/>
    <n v="0"/>
    <n v="41347"/>
  </r>
  <r>
    <n v="1802"/>
    <s v="14105-503084801"/>
    <n v="10358016"/>
    <x v="39"/>
    <s v="14/10/2025 14:30:58"/>
    <n v="69000"/>
    <n v="11000"/>
    <n v="0"/>
    <n v="0"/>
    <n v="14239"/>
    <n v="0"/>
    <n v="43761"/>
  </r>
  <r>
    <n v="1803"/>
    <s v="14105-503197736"/>
    <n v="10354891"/>
    <x v="46"/>
    <s v="14/10/2025 14:26:22"/>
    <n v="51000"/>
    <n v="11000"/>
    <n v="0"/>
    <n v="0"/>
    <n v="9820"/>
    <n v="0"/>
    <n v="30180"/>
  </r>
  <r>
    <n v="1804"/>
    <s v="14105-503288078"/>
    <n v="10298769"/>
    <x v="20"/>
    <s v="14/10/2025 14:23:36"/>
    <n v="22000"/>
    <n v="5000"/>
    <n v="0"/>
    <n v="0"/>
    <n v="4174"/>
    <n v="0"/>
    <n v="12827"/>
  </r>
  <r>
    <n v="1805"/>
    <s v="14105-503474142"/>
    <n v="10321523"/>
    <x v="8"/>
    <s v="14/10/2025 14:32:19"/>
    <n v="72000"/>
    <n v="11000"/>
    <n v="0"/>
    <n v="0"/>
    <n v="14976"/>
    <n v="0"/>
    <n v="46025"/>
  </r>
  <r>
    <n v="1806"/>
    <s v="14105-503549740"/>
    <n v="10235659"/>
    <x v="9"/>
    <s v="14/10/2025 14:19:40"/>
    <n v="29000"/>
    <n v="7000"/>
    <n v="0"/>
    <n v="0"/>
    <n v="5401"/>
    <n v="0"/>
    <n v="16599"/>
  </r>
  <r>
    <n v="1807"/>
    <s v="14105-503615922"/>
    <n v="10307386"/>
    <x v="40"/>
    <s v="14/10/2025 14:21:00"/>
    <n v="58000"/>
    <n v="11000"/>
    <n v="0"/>
    <n v="0"/>
    <n v="11539"/>
    <n v="0"/>
    <n v="35462"/>
  </r>
  <r>
    <n v="1808"/>
    <s v="14105-503617044"/>
    <n v="10321523"/>
    <x v="8"/>
    <s v="14/10/2025 14:34:26"/>
    <n v="113000"/>
    <n v="0"/>
    <n v="0"/>
    <n v="0"/>
    <n v="27742"/>
    <n v="0"/>
    <n v="85259"/>
  </r>
  <r>
    <n v="1809"/>
    <s v="14105-503880257"/>
    <n v="10298769"/>
    <x v="20"/>
    <s v="14/10/2025 14:34:14"/>
    <n v="58000"/>
    <n v="11000"/>
    <n v="0"/>
    <n v="0"/>
    <n v="11539"/>
    <n v="0"/>
    <n v="35462"/>
  </r>
  <r>
    <n v="1810"/>
    <s v="14105-503903517"/>
    <n v="10354891"/>
    <x v="46"/>
    <s v="14/10/2025 14:20:05"/>
    <n v="44000"/>
    <n v="10000"/>
    <n v="0"/>
    <n v="0"/>
    <n v="8347"/>
    <n v="0"/>
    <n v="25653"/>
  </r>
  <r>
    <n v="1811"/>
    <s v="14105-503959259"/>
    <n v="10235658"/>
    <x v="29"/>
    <s v="14/10/2025 14:21:41"/>
    <n v="105000"/>
    <n v="20000"/>
    <n v="0"/>
    <n v="0"/>
    <n v="20868"/>
    <n v="0"/>
    <n v="64133"/>
  </r>
  <r>
    <n v="1812"/>
    <s v="14105-504060919"/>
    <n v="10298769"/>
    <x v="20"/>
    <s v="14/10/2025 14:56:16"/>
    <n v="37000"/>
    <n v="0"/>
    <n v="0"/>
    <n v="0"/>
    <n v="9084"/>
    <n v="0"/>
    <n v="27917"/>
  </r>
  <r>
    <n v="1813"/>
    <s v="14105-504064452"/>
    <n v="10321523"/>
    <x v="8"/>
    <s v="14/10/2025 14:55:23"/>
    <n v="54000"/>
    <n v="11000"/>
    <n v="0"/>
    <n v="0"/>
    <n v="10557"/>
    <n v="0"/>
    <n v="32444"/>
  </r>
  <r>
    <n v="1814"/>
    <s v="14105-504086064"/>
    <n v="10225871"/>
    <x v="35"/>
    <s v="14/10/2025 14:24:11"/>
    <n v="116000"/>
    <n v="11000"/>
    <n v="0"/>
    <n v="0"/>
    <n v="25778"/>
    <n v="0"/>
    <n v="79223"/>
  </r>
  <r>
    <n v="1815"/>
    <s v="14105-504617244"/>
    <n v="10298769"/>
    <x v="20"/>
    <s v="14/10/2025 14:56:18"/>
    <n v="73000"/>
    <n v="11000"/>
    <n v="0"/>
    <n v="0"/>
    <n v="15221"/>
    <n v="0"/>
    <n v="46779"/>
  </r>
  <r>
    <n v="1816"/>
    <s v="14105-504758766"/>
    <n v="10230817"/>
    <x v="28"/>
    <s v="14/10/2025 14:12:14"/>
    <n v="91000"/>
    <n v="0"/>
    <n v="0"/>
    <n v="0"/>
    <n v="22341"/>
    <n v="0"/>
    <n v="68660"/>
  </r>
  <r>
    <n v="1817"/>
    <s v="14105-505112306"/>
    <n v="10230793"/>
    <x v="25"/>
    <s v="14/10/2025 14:32:19"/>
    <n v="94000"/>
    <n v="39200"/>
    <n v="0"/>
    <n v="0"/>
    <n v="13453"/>
    <n v="0"/>
    <n v="41347"/>
  </r>
  <r>
    <n v="1818"/>
    <s v="14105-505141663"/>
    <n v="10225898"/>
    <x v="15"/>
    <s v="14/10/2025 14:32:12"/>
    <n v="102000"/>
    <n v="20000"/>
    <n v="0"/>
    <n v="0"/>
    <n v="20131"/>
    <n v="0"/>
    <n v="61869"/>
  </r>
  <r>
    <n v="1819"/>
    <s v="14105-505355846"/>
    <n v="10321439"/>
    <x v="24"/>
    <s v="14/10/2025 14:16:55"/>
    <n v="254000"/>
    <n v="54000"/>
    <n v="0"/>
    <n v="0"/>
    <n v="49100"/>
    <n v="0"/>
    <n v="150900"/>
  </r>
  <r>
    <n v="1820"/>
    <s v="14105-505766856"/>
    <n v="10230171"/>
    <x v="19"/>
    <s v="14/10/2025 14:11:47"/>
    <n v="25000"/>
    <n v="0"/>
    <n v="0"/>
    <n v="0"/>
    <n v="6138"/>
    <n v="0"/>
    <n v="18863"/>
  </r>
  <r>
    <n v="1821"/>
    <s v="14105-505834347"/>
    <n v="10296675"/>
    <x v="34"/>
    <s v="14/10/2025 14:30:30"/>
    <n v="29000"/>
    <n v="5000"/>
    <n v="0"/>
    <n v="0"/>
    <n v="5892"/>
    <n v="0"/>
    <n v="18108"/>
  </r>
  <r>
    <n v="1822"/>
    <s v="14105-505861713"/>
    <n v="10298769"/>
    <x v="20"/>
    <s v="14/10/2025 15:31:45"/>
    <n v="51000"/>
    <n v="11000"/>
    <n v="0"/>
    <n v="0"/>
    <n v="9820"/>
    <n v="0"/>
    <n v="30180"/>
  </r>
  <r>
    <n v="1823"/>
    <s v="14105-506004161"/>
    <n v="10287840"/>
    <x v="44"/>
    <s v="14/10/2025 14:16:05"/>
    <n v="44000"/>
    <n v="10000"/>
    <n v="0"/>
    <n v="0"/>
    <n v="8347"/>
    <n v="0"/>
    <n v="25653"/>
  </r>
  <r>
    <n v="1824"/>
    <s v="14105-506048100"/>
    <n v="10358016"/>
    <x v="39"/>
    <s v="14/10/2025 14:37:58"/>
    <n v="73000"/>
    <n v="15000"/>
    <n v="0"/>
    <n v="0"/>
    <n v="14239"/>
    <n v="0"/>
    <n v="43761"/>
  </r>
  <r>
    <n v="1825"/>
    <s v="14105-506325561"/>
    <n v="10321523"/>
    <x v="8"/>
    <s v="14/10/2025 15:04:56"/>
    <n v="147000"/>
    <n v="26000"/>
    <n v="0"/>
    <n v="0"/>
    <n v="29706"/>
    <n v="0"/>
    <n v="91295"/>
  </r>
  <r>
    <n v="1826"/>
    <s v="14105-506365126"/>
    <n v="10298769"/>
    <x v="20"/>
    <s v="14/10/2025 14:40:22"/>
    <n v="50000"/>
    <n v="11000"/>
    <n v="0"/>
    <n v="0"/>
    <n v="9575"/>
    <n v="0"/>
    <n v="29426"/>
  </r>
  <r>
    <n v="1827"/>
    <s v="14105-506387685"/>
    <n v="10225898"/>
    <x v="15"/>
    <s v="14/10/2025 14:18:20"/>
    <n v="29000"/>
    <n v="5000"/>
    <n v="0"/>
    <n v="0"/>
    <n v="5892"/>
    <n v="0"/>
    <n v="18108"/>
  </r>
  <r>
    <n v="1828"/>
    <s v="14105-506394070"/>
    <n v="10269971"/>
    <x v="16"/>
    <s v="14/10/2025 14:31:32"/>
    <n v="37000"/>
    <n v="9250"/>
    <n v="0"/>
    <n v="0"/>
    <n v="6813"/>
    <n v="0"/>
    <n v="20937"/>
  </r>
  <r>
    <n v="1829"/>
    <s v="14105-506431212"/>
    <n v="10298769"/>
    <x v="20"/>
    <s v="14/10/2025 14:31:31"/>
    <n v="73000"/>
    <n v="11000"/>
    <n v="0"/>
    <n v="0"/>
    <n v="15221"/>
    <n v="0"/>
    <n v="46779"/>
  </r>
  <r>
    <n v="1830"/>
    <s v="14105-506535197"/>
    <n v="10284115"/>
    <x v="26"/>
    <s v="14/10/2025 14:19:00"/>
    <n v="44000"/>
    <n v="14000"/>
    <n v="0"/>
    <n v="0"/>
    <n v="7365"/>
    <n v="0"/>
    <n v="22635"/>
  </r>
  <r>
    <n v="1831"/>
    <s v="14105-506739113"/>
    <n v="10287867"/>
    <x v="11"/>
    <s v="14/10/2025 14:25:59"/>
    <n v="30000"/>
    <n v="15000"/>
    <n v="0"/>
    <n v="0"/>
    <n v="3683"/>
    <n v="0"/>
    <n v="11318"/>
  </r>
  <r>
    <n v="1832"/>
    <s v="14105-506824976"/>
    <n v="10219545"/>
    <x v="1"/>
    <s v="14/10/2025 14:22:17"/>
    <n v="58000"/>
    <n v="11000"/>
    <n v="0"/>
    <n v="0"/>
    <n v="11539"/>
    <n v="0"/>
    <n v="35462"/>
  </r>
  <r>
    <n v="1833"/>
    <s v="14105-506844559"/>
    <n v="10292015"/>
    <x v="43"/>
    <s v="14/10/2025 14:15:42"/>
    <n v="116000"/>
    <n v="20000"/>
    <n v="0"/>
    <n v="0"/>
    <n v="23568"/>
    <n v="0"/>
    <n v="72432"/>
  </r>
  <r>
    <n v="1834"/>
    <s v="14105-506963441"/>
    <n v="10296675"/>
    <x v="34"/>
    <s v="14/10/2025 15:09:34"/>
    <n v="264000"/>
    <n v="54000"/>
    <n v="0"/>
    <n v="0"/>
    <n v="51555"/>
    <n v="0"/>
    <n v="158445"/>
  </r>
  <r>
    <n v="1835"/>
    <s v="14105-507033607"/>
    <n v="10298769"/>
    <x v="20"/>
    <s v="14/10/2025 14:44:19"/>
    <n v="54000"/>
    <n v="11000"/>
    <n v="0"/>
    <n v="0"/>
    <n v="10557"/>
    <n v="0"/>
    <n v="32444"/>
  </r>
  <r>
    <n v="1836"/>
    <s v="14105-507303515"/>
    <n v="10225902"/>
    <x v="2"/>
    <s v="14/10/2025 14:31:01"/>
    <n v="184000"/>
    <n v="26000"/>
    <n v="0"/>
    <n v="0"/>
    <n v="38789"/>
    <n v="0"/>
    <n v="119211"/>
  </r>
  <r>
    <n v="1837"/>
    <s v="14105-507367218"/>
    <n v="10225871"/>
    <x v="35"/>
    <s v="14/10/2025 14:21:37"/>
    <n v="29000"/>
    <n v="0"/>
    <n v="0"/>
    <n v="0"/>
    <n v="7120"/>
    <n v="0"/>
    <n v="21881"/>
  </r>
  <r>
    <n v="1838"/>
    <s v="14105-507377081"/>
    <n v="10298824"/>
    <x v="5"/>
    <s v="14/10/2025 14:33:18"/>
    <n v="22000"/>
    <n v="0"/>
    <n v="0"/>
    <n v="0"/>
    <n v="5401"/>
    <n v="0"/>
    <n v="16599"/>
  </r>
  <r>
    <n v="1839"/>
    <s v="14105-507590690"/>
    <n v="10225871"/>
    <x v="35"/>
    <s v="14/10/2025 14:15:31"/>
    <n v="44000"/>
    <n v="0"/>
    <n v="0"/>
    <n v="0"/>
    <n v="10802"/>
    <n v="0"/>
    <n v="33198"/>
  </r>
  <r>
    <n v="1840"/>
    <s v="14105-507696551"/>
    <n v="10287867"/>
    <x v="11"/>
    <s v="14/10/2025 14:29:47"/>
    <n v="60000"/>
    <n v="11000"/>
    <n v="0"/>
    <n v="0"/>
    <n v="12030"/>
    <n v="0"/>
    <n v="36971"/>
  </r>
  <r>
    <n v="1841"/>
    <s v="14105-507751599"/>
    <n v="10358016"/>
    <x v="39"/>
    <s v="14/10/2025 14:23:18"/>
    <n v="29000"/>
    <n v="7250"/>
    <n v="0"/>
    <n v="0"/>
    <n v="5340"/>
    <n v="0"/>
    <n v="16410"/>
  </r>
  <r>
    <n v="1842"/>
    <s v="14105-508169143"/>
    <n v="10225902"/>
    <x v="2"/>
    <s v="14/10/2025 14:16:55"/>
    <n v="29000"/>
    <n v="5000"/>
    <n v="0"/>
    <n v="0"/>
    <n v="5892"/>
    <n v="0"/>
    <n v="18108"/>
  </r>
  <r>
    <n v="1843"/>
    <s v="14105-508171316"/>
    <n v="10321523"/>
    <x v="8"/>
    <s v="14/10/2025 14:56:46"/>
    <n v="94000"/>
    <n v="39200"/>
    <n v="0"/>
    <n v="0"/>
    <n v="13453"/>
    <n v="0"/>
    <n v="41347"/>
  </r>
  <r>
    <n v="1844"/>
    <s v="14105-508203146"/>
    <n v="10296675"/>
    <x v="34"/>
    <s v="14/10/2025 14:52:06"/>
    <n v="91000"/>
    <n v="11000"/>
    <n v="0"/>
    <n v="0"/>
    <n v="19640"/>
    <n v="0"/>
    <n v="60360"/>
  </r>
  <r>
    <n v="1845"/>
    <s v="14105-508533953"/>
    <n v="10321524"/>
    <x v="3"/>
    <s v="14/10/2025 15:00:28"/>
    <n v="29000"/>
    <n v="5000"/>
    <n v="0"/>
    <n v="0"/>
    <n v="5892"/>
    <n v="0"/>
    <n v="18108"/>
  </r>
  <r>
    <n v="1846"/>
    <s v="14105-508613122"/>
    <n v="10321439"/>
    <x v="24"/>
    <s v="14/10/2025 14:24:35"/>
    <n v="152000"/>
    <n v="42000"/>
    <n v="0"/>
    <n v="0"/>
    <n v="27005"/>
    <n v="0"/>
    <n v="82995"/>
  </r>
  <r>
    <n v="1847"/>
    <s v="14105-508881003"/>
    <n v="10321523"/>
    <x v="8"/>
    <s v="14/10/2025 15:17:14"/>
    <n v="123000"/>
    <n v="17500"/>
    <n v="0"/>
    <n v="0"/>
    <n v="25900"/>
    <n v="0"/>
    <n v="79600"/>
  </r>
  <r>
    <n v="1848"/>
    <s v="14105-508882160"/>
    <n v="10321523"/>
    <x v="8"/>
    <s v="14/10/2025 15:15:03"/>
    <n v="22000"/>
    <n v="7000"/>
    <n v="0"/>
    <n v="0"/>
    <n v="3683"/>
    <n v="0"/>
    <n v="11318"/>
  </r>
  <r>
    <n v="1849"/>
    <s v="14105-508924028"/>
    <n v="10225898"/>
    <x v="15"/>
    <s v="14/10/2025 14:28:06"/>
    <n v="29000"/>
    <n v="7000"/>
    <n v="0"/>
    <n v="0"/>
    <n v="5401"/>
    <n v="0"/>
    <n v="16599"/>
  </r>
  <r>
    <n v="1850"/>
    <s v="14105-508936089"/>
    <n v="10242271"/>
    <x v="38"/>
    <s v="14/10/2025 14:18:21"/>
    <n v="58000"/>
    <n v="11000"/>
    <n v="0"/>
    <n v="0"/>
    <n v="11539"/>
    <n v="0"/>
    <n v="35462"/>
  </r>
  <r>
    <n v="1851"/>
    <s v="14105-508975918"/>
    <n v="10232123"/>
    <x v="14"/>
    <s v="14/10/2025 14:44:38"/>
    <n v="159000"/>
    <n v="48200"/>
    <n v="0"/>
    <n v="0"/>
    <n v="27201"/>
    <n v="0"/>
    <n v="83599"/>
  </r>
  <r>
    <n v="1852"/>
    <s v="14105-509241708"/>
    <n v="10235659"/>
    <x v="9"/>
    <s v="14/10/2025 14:26:06"/>
    <n v="73000"/>
    <n v="15000"/>
    <n v="0"/>
    <n v="0"/>
    <n v="14239"/>
    <n v="0"/>
    <n v="43761"/>
  </r>
  <r>
    <n v="1853"/>
    <s v="14105-509640807"/>
    <n v="10225898"/>
    <x v="15"/>
    <s v="14/10/2025 14:52:06"/>
    <n v="29000"/>
    <n v="7000"/>
    <n v="0"/>
    <n v="0"/>
    <n v="5401"/>
    <n v="0"/>
    <n v="16599"/>
  </r>
  <r>
    <n v="1854"/>
    <s v="14105-509858446"/>
    <n v="10298824"/>
    <x v="5"/>
    <s v="14/10/2025 14:35:04"/>
    <n v="94000"/>
    <n v="39200"/>
    <n v="0"/>
    <n v="0"/>
    <n v="13453"/>
    <n v="0"/>
    <n v="41347"/>
  </r>
  <r>
    <n v="1855"/>
    <s v="14105-510062980"/>
    <n v="10321524"/>
    <x v="3"/>
    <s v="14/10/2025 14:35:24"/>
    <n v="58000"/>
    <n v="14000"/>
    <n v="0"/>
    <n v="0"/>
    <n v="10802"/>
    <n v="0"/>
    <n v="33198"/>
  </r>
  <r>
    <n v="1856"/>
    <s v="14105-510267131"/>
    <n v="10298769"/>
    <x v="20"/>
    <s v="14/10/2025 15:18:51"/>
    <n v="159000"/>
    <n v="26000"/>
    <n v="0"/>
    <n v="0"/>
    <n v="32652"/>
    <n v="0"/>
    <n v="100349"/>
  </r>
  <r>
    <n v="1857"/>
    <s v="14105-510362924"/>
    <n v="10225898"/>
    <x v="15"/>
    <s v="14/10/2025 14:34:27"/>
    <n v="94000"/>
    <n v="39200"/>
    <n v="0"/>
    <n v="0"/>
    <n v="13453"/>
    <n v="0"/>
    <n v="41347"/>
  </r>
  <r>
    <n v="1858"/>
    <s v="14105-510982790"/>
    <n v="10321524"/>
    <x v="3"/>
    <s v="14/10/2025 15:00:33"/>
    <n v="29000"/>
    <n v="7000"/>
    <n v="0"/>
    <n v="0"/>
    <n v="5401"/>
    <n v="0"/>
    <n v="16599"/>
  </r>
  <r>
    <n v="1859"/>
    <s v="14105-511063866"/>
    <n v="10321524"/>
    <x v="3"/>
    <s v="14/10/2025 14:41:01"/>
    <n v="58000"/>
    <n v="11000"/>
    <n v="0"/>
    <n v="0"/>
    <n v="11539"/>
    <n v="0"/>
    <n v="35462"/>
  </r>
  <r>
    <n v="1860"/>
    <s v="14105-511183907"/>
    <n v="10296675"/>
    <x v="34"/>
    <s v="14/10/2025 15:06:03"/>
    <n v="154000"/>
    <n v="26000"/>
    <n v="0"/>
    <n v="0"/>
    <n v="31424"/>
    <n v="0"/>
    <n v="96576"/>
  </r>
  <r>
    <n v="1861"/>
    <s v="14105-511536926"/>
    <n v="10321523"/>
    <x v="8"/>
    <s v="14/10/2025 18:43:00"/>
    <n v="51000"/>
    <n v="11000"/>
    <n v="0"/>
    <n v="0"/>
    <n v="9820"/>
    <n v="0"/>
    <n v="30180"/>
  </r>
  <r>
    <n v="1862"/>
    <s v="14105-511697406"/>
    <n v="10230793"/>
    <x v="25"/>
    <s v="14/10/2025 14:29:59"/>
    <n v="58000"/>
    <n v="11000"/>
    <n v="0"/>
    <n v="0"/>
    <n v="11539"/>
    <n v="0"/>
    <n v="35462"/>
  </r>
  <r>
    <n v="1863"/>
    <s v="14105-511696932"/>
    <n v="10225898"/>
    <x v="15"/>
    <s v="14/10/2025 14:37:42"/>
    <n v="29000"/>
    <n v="7000"/>
    <n v="0"/>
    <n v="0"/>
    <n v="5401"/>
    <n v="0"/>
    <n v="16599"/>
  </r>
  <r>
    <n v="1864"/>
    <s v="14105-511737278"/>
    <n v="10298769"/>
    <x v="20"/>
    <s v="14/10/2025 14:54:37"/>
    <n v="25000"/>
    <n v="5000"/>
    <n v="0"/>
    <n v="0"/>
    <n v="4910"/>
    <n v="0"/>
    <n v="15090"/>
  </r>
  <r>
    <n v="1865"/>
    <s v="14105-511761478"/>
    <n v="10321523"/>
    <x v="8"/>
    <s v="14/10/2025 14:39:50"/>
    <n v="130000"/>
    <n v="17500"/>
    <n v="0"/>
    <n v="0"/>
    <n v="27619"/>
    <n v="0"/>
    <n v="84881"/>
  </r>
  <r>
    <n v="1866"/>
    <s v="14105-511798878"/>
    <n v="10232123"/>
    <x v="14"/>
    <s v="14/10/2025 14:30:23"/>
    <n v="58000"/>
    <n v="11000"/>
    <n v="0"/>
    <n v="0"/>
    <n v="11539"/>
    <n v="0"/>
    <n v="35462"/>
  </r>
  <r>
    <n v="1867"/>
    <s v="14105-512577076"/>
    <n v="10235658"/>
    <x v="29"/>
    <s v="14/10/2025 14:37:44"/>
    <n v="29000"/>
    <n v="7000"/>
    <n v="0"/>
    <n v="0"/>
    <n v="5401"/>
    <n v="0"/>
    <n v="16599"/>
  </r>
  <r>
    <n v="1868"/>
    <s v="14105-512806990"/>
    <n v="10321523"/>
    <x v="8"/>
    <s v="14/10/2025 14:58:50"/>
    <n v="29000"/>
    <n v="5000"/>
    <n v="0"/>
    <n v="0"/>
    <n v="5892"/>
    <n v="0"/>
    <n v="18108"/>
  </r>
  <r>
    <n v="1869"/>
    <s v="14105-512834886"/>
    <n v="10326235"/>
    <x v="41"/>
    <s v="14/10/2025 14:37:33"/>
    <n v="50000"/>
    <n v="11000"/>
    <n v="0"/>
    <n v="0"/>
    <n v="9575"/>
    <n v="0"/>
    <n v="29426"/>
  </r>
  <r>
    <n v="1870"/>
    <s v="14105-512989275"/>
    <n v="10330437"/>
    <x v="36"/>
    <s v="14/10/2025 14:43:44"/>
    <n v="66000"/>
    <n v="11000"/>
    <n v="0"/>
    <n v="0"/>
    <n v="13503"/>
    <n v="0"/>
    <n v="41498"/>
  </r>
  <r>
    <n v="1871"/>
    <s v="14105-513335402"/>
    <n v="10321524"/>
    <x v="3"/>
    <s v="14/10/2025 15:56:05"/>
    <n v="54000"/>
    <n v="11000"/>
    <n v="0"/>
    <n v="0"/>
    <n v="10557"/>
    <n v="0"/>
    <n v="32444"/>
  </r>
  <r>
    <n v="1872"/>
    <s v="14105-513347966"/>
    <n v="10330437"/>
    <x v="36"/>
    <s v="14/10/2025 14:35:57"/>
    <n v="51000"/>
    <n v="10000"/>
    <n v="0"/>
    <n v="0"/>
    <n v="10066"/>
    <n v="0"/>
    <n v="30935"/>
  </r>
  <r>
    <n v="1873"/>
    <s v="14105-513382216"/>
    <n v="10296675"/>
    <x v="34"/>
    <s v="14/10/2025 14:59:57"/>
    <n v="88000"/>
    <n v="11000"/>
    <n v="0"/>
    <n v="0"/>
    <n v="18904"/>
    <n v="0"/>
    <n v="58097"/>
  </r>
  <r>
    <n v="1874"/>
    <s v="14105-513549837"/>
    <n v="10358040"/>
    <x v="30"/>
    <s v="14/10/2025 14:40:37"/>
    <n v="60000"/>
    <n v="30000"/>
    <n v="0"/>
    <n v="0"/>
    <n v="7365"/>
    <n v="0"/>
    <n v="22635"/>
  </r>
  <r>
    <n v="1875"/>
    <s v="14105-513863018"/>
    <n v="10350108"/>
    <x v="6"/>
    <s v="14/10/2025 16:14:53"/>
    <n v="58000"/>
    <n v="11000"/>
    <n v="0"/>
    <n v="0"/>
    <n v="11539"/>
    <n v="0"/>
    <n v="35462"/>
  </r>
  <r>
    <n v="1876"/>
    <s v="14105-513967437"/>
    <n v="10321524"/>
    <x v="3"/>
    <s v="14/10/2025 15:16:47"/>
    <n v="261000"/>
    <n v="45000"/>
    <n v="0"/>
    <n v="0"/>
    <n v="53028"/>
    <n v="0"/>
    <n v="162972"/>
  </r>
  <r>
    <n v="1877"/>
    <s v="14105-513970567"/>
    <n v="10292422"/>
    <x v="7"/>
    <s v="14/10/2025 14:33:45"/>
    <n v="22000"/>
    <n v="5500"/>
    <n v="0"/>
    <n v="0"/>
    <n v="4051"/>
    <n v="0"/>
    <n v="12449"/>
  </r>
  <r>
    <n v="1878"/>
    <s v="14105-514008160"/>
    <n v="10216423"/>
    <x v="0"/>
    <s v="14/10/2025 14:37:48"/>
    <n v="47000"/>
    <n v="0"/>
    <n v="0"/>
    <n v="0"/>
    <n v="11539"/>
    <n v="0"/>
    <n v="35462"/>
  </r>
  <r>
    <n v="1879"/>
    <s v="14105-514066526"/>
    <n v="10284115"/>
    <x v="26"/>
    <s v="14/10/2025 14:35:26"/>
    <n v="22000"/>
    <n v="7000"/>
    <n v="0"/>
    <n v="0"/>
    <n v="3683"/>
    <n v="0"/>
    <n v="11318"/>
  </r>
  <r>
    <n v="1880"/>
    <s v="14105-514149704"/>
    <n v="10296675"/>
    <x v="34"/>
    <s v="14/10/2025 14:45:32"/>
    <n v="54000"/>
    <n v="11000"/>
    <n v="0"/>
    <n v="0"/>
    <n v="10557"/>
    <n v="0"/>
    <n v="32444"/>
  </r>
  <r>
    <n v="1881"/>
    <s v="14105-514173821"/>
    <n v="10321524"/>
    <x v="3"/>
    <s v="14/10/2025 15:20:01"/>
    <n v="65000"/>
    <n v="11000"/>
    <n v="0"/>
    <n v="0"/>
    <n v="13257"/>
    <n v="0"/>
    <n v="40743"/>
  </r>
  <r>
    <n v="1882"/>
    <s v="14105-514262241"/>
    <n v="10232123"/>
    <x v="14"/>
    <s v="14/10/2025 14:25:51"/>
    <n v="29000"/>
    <n v="5000"/>
    <n v="0"/>
    <n v="0"/>
    <n v="5892"/>
    <n v="0"/>
    <n v="18108"/>
  </r>
  <r>
    <n v="1883"/>
    <s v="14105-514280187"/>
    <n v="10225898"/>
    <x v="15"/>
    <s v="14/10/2025 14:46:54"/>
    <n v="44000"/>
    <n v="14000"/>
    <n v="0"/>
    <n v="0"/>
    <n v="7365"/>
    <n v="0"/>
    <n v="22635"/>
  </r>
  <r>
    <n v="1884"/>
    <s v="14105-514349037"/>
    <n v="10299524"/>
    <x v="18"/>
    <s v="14/10/2025 14:32:29"/>
    <n v="54000"/>
    <n v="11000"/>
    <n v="0"/>
    <n v="0"/>
    <n v="10557"/>
    <n v="0"/>
    <n v="32444"/>
  </r>
  <r>
    <n v="1885"/>
    <s v="14105-514488499"/>
    <n v="10299524"/>
    <x v="18"/>
    <s v="14/10/2025 14:34:44"/>
    <n v="66000"/>
    <n v="11000"/>
    <n v="0"/>
    <n v="0"/>
    <n v="13503"/>
    <n v="0"/>
    <n v="41498"/>
  </r>
  <r>
    <n v="1886"/>
    <s v="14105-514584800"/>
    <n v="10321523"/>
    <x v="8"/>
    <s v="14/10/2025 15:14:19"/>
    <n v="29000"/>
    <n v="5000"/>
    <n v="0"/>
    <n v="0"/>
    <n v="5892"/>
    <n v="0"/>
    <n v="18108"/>
  </r>
  <r>
    <n v="1887"/>
    <s v="14105-514615908"/>
    <n v="10296675"/>
    <x v="34"/>
    <s v="14/10/2025 14:32:02"/>
    <n v="36000"/>
    <n v="5000"/>
    <n v="0"/>
    <n v="0"/>
    <n v="7611"/>
    <n v="0"/>
    <n v="23390"/>
  </r>
  <r>
    <n v="1888"/>
    <s v="14105-514741774"/>
    <n v="10321523"/>
    <x v="8"/>
    <s v="14/10/2025 15:17:05"/>
    <n v="102000"/>
    <n v="11000"/>
    <n v="0"/>
    <n v="0"/>
    <n v="22341"/>
    <n v="0"/>
    <n v="68660"/>
  </r>
  <r>
    <n v="1889"/>
    <s v="14105-514751907"/>
    <n v="10298769"/>
    <x v="20"/>
    <s v="14/10/2025 15:02:50"/>
    <n v="75000"/>
    <n v="11000"/>
    <n v="0"/>
    <n v="0"/>
    <n v="15712"/>
    <n v="0"/>
    <n v="48288"/>
  </r>
  <r>
    <n v="1890"/>
    <s v="14105-514867018"/>
    <n v="10284115"/>
    <x v="26"/>
    <s v="14/10/2025 14:31:27"/>
    <n v="54000"/>
    <n v="11000"/>
    <n v="0"/>
    <n v="0"/>
    <n v="10557"/>
    <n v="0"/>
    <n v="32444"/>
  </r>
  <r>
    <n v="1891"/>
    <s v="14105-514989711"/>
    <n v="10350108"/>
    <x v="6"/>
    <s v="14/10/2025 15:45:14"/>
    <n v="145000"/>
    <n v="26000"/>
    <n v="0"/>
    <n v="0"/>
    <n v="29215"/>
    <n v="0"/>
    <n v="89786"/>
  </r>
  <r>
    <n v="1892"/>
    <s v="14105-515136655"/>
    <n v="10307386"/>
    <x v="40"/>
    <s v="14/10/2025 14:26:30"/>
    <n v="112000"/>
    <n v="20000"/>
    <n v="0"/>
    <n v="0"/>
    <n v="22586"/>
    <n v="0"/>
    <n v="69414"/>
  </r>
  <r>
    <n v="1893"/>
    <s v="14105-515224453"/>
    <n v="10298769"/>
    <x v="20"/>
    <s v="14/10/2025 15:05:55"/>
    <n v="174000"/>
    <n v="26000"/>
    <n v="0"/>
    <n v="0"/>
    <n v="36334"/>
    <n v="0"/>
    <n v="111666"/>
  </r>
  <r>
    <n v="1894"/>
    <s v="14105-515237053"/>
    <n v="10235659"/>
    <x v="9"/>
    <s v="14/10/2025 14:33:08"/>
    <n v="76000"/>
    <n v="15000"/>
    <n v="0"/>
    <n v="0"/>
    <n v="14976"/>
    <n v="0"/>
    <n v="46025"/>
  </r>
  <r>
    <n v="1895"/>
    <s v="14105-515282040"/>
    <n v="10230171"/>
    <x v="19"/>
    <s v="14/10/2025 14:39:26"/>
    <n v="22000"/>
    <n v="0"/>
    <n v="0"/>
    <n v="0"/>
    <n v="5401"/>
    <n v="0"/>
    <n v="16599"/>
  </r>
  <r>
    <n v="1896"/>
    <s v="14105-515513100"/>
    <n v="10296675"/>
    <x v="34"/>
    <s v="14/10/2025 14:50:42"/>
    <n v="298000"/>
    <n v="45000"/>
    <n v="0"/>
    <n v="0"/>
    <n v="62112"/>
    <n v="0"/>
    <n v="190889"/>
  </r>
  <r>
    <n v="1897"/>
    <s v="14105-515931502"/>
    <n v="10330437"/>
    <x v="36"/>
    <s v="14/10/2025 14:44:13"/>
    <n v="22000"/>
    <n v="7000"/>
    <n v="0"/>
    <n v="0"/>
    <n v="3683"/>
    <n v="0"/>
    <n v="11318"/>
  </r>
  <r>
    <n v="1898"/>
    <s v="14105-515963659"/>
    <n v="10298769"/>
    <x v="20"/>
    <s v="14/10/2025 14:48:31"/>
    <n v="51000"/>
    <n v="11000"/>
    <n v="0"/>
    <n v="0"/>
    <n v="9820"/>
    <n v="0"/>
    <n v="30180"/>
  </r>
  <r>
    <n v="1899"/>
    <s v="14105-516114852"/>
    <n v="10287867"/>
    <x v="11"/>
    <s v="14/10/2025 14:32:08"/>
    <n v="65000"/>
    <n v="11000"/>
    <n v="0"/>
    <n v="0"/>
    <n v="13257"/>
    <n v="0"/>
    <n v="40743"/>
  </r>
  <r>
    <n v="1900"/>
    <s v="14105-516267371"/>
    <n v="10296675"/>
    <x v="34"/>
    <s v="14/10/2025 15:13:23"/>
    <n v="51000"/>
    <n v="11000"/>
    <n v="0"/>
    <n v="0"/>
    <n v="9820"/>
    <n v="0"/>
    <n v="30180"/>
  </r>
  <r>
    <n v="1901"/>
    <s v="14105-517077142"/>
    <n v="10230814"/>
    <x v="31"/>
    <s v="14/10/2025 14:42:11"/>
    <n v="254000"/>
    <n v="48000"/>
    <n v="0"/>
    <n v="0"/>
    <n v="50573"/>
    <n v="0"/>
    <n v="155427"/>
  </r>
  <r>
    <n v="1902"/>
    <s v="14105-517197211"/>
    <n v="10350108"/>
    <x v="6"/>
    <s v="14/10/2025 16:15:13"/>
    <n v="144000"/>
    <n v="26000"/>
    <n v="0"/>
    <n v="0"/>
    <n v="28969"/>
    <n v="0"/>
    <n v="89031"/>
  </r>
  <r>
    <n v="1903"/>
    <s v="14105-517513573"/>
    <n v="10321523"/>
    <x v="8"/>
    <s v="14/10/2025 15:00:16"/>
    <n v="22000"/>
    <n v="5000"/>
    <n v="0"/>
    <n v="0"/>
    <n v="4174"/>
    <n v="0"/>
    <n v="12827"/>
  </r>
  <r>
    <n v="1904"/>
    <s v="14105-517657584"/>
    <n v="10298769"/>
    <x v="20"/>
    <s v="14/10/2025 14:39:08"/>
    <n v="94000"/>
    <n v="39200"/>
    <n v="0"/>
    <n v="0"/>
    <n v="13453"/>
    <n v="0"/>
    <n v="41347"/>
  </r>
  <r>
    <n v="1905"/>
    <s v="14105-517819388"/>
    <n v="10233716"/>
    <x v="22"/>
    <s v="14/10/2025 14:35:43"/>
    <n v="29000"/>
    <n v="7000"/>
    <n v="0"/>
    <n v="0"/>
    <n v="5401"/>
    <n v="0"/>
    <n v="16599"/>
  </r>
  <r>
    <n v="1906"/>
    <s v="14105-517925266"/>
    <n v="10225898"/>
    <x v="15"/>
    <s v="14/10/2025 14:45:38"/>
    <n v="22000"/>
    <n v="7000"/>
    <n v="0"/>
    <n v="0"/>
    <n v="3683"/>
    <n v="0"/>
    <n v="11318"/>
  </r>
  <r>
    <n v="1907"/>
    <s v="14105-517935673"/>
    <n v="10235663"/>
    <x v="10"/>
    <s v="14/10/2025 14:36:02"/>
    <n v="94000"/>
    <n v="39200"/>
    <n v="0"/>
    <n v="0"/>
    <n v="13453"/>
    <n v="0"/>
    <n v="41347"/>
  </r>
  <r>
    <n v="1908"/>
    <s v="14105-517961830"/>
    <n v="10230793"/>
    <x v="25"/>
    <s v="14/10/2025 14:40:11"/>
    <n v="94000"/>
    <n v="39200"/>
    <n v="0"/>
    <n v="0"/>
    <n v="13453"/>
    <n v="0"/>
    <n v="41347"/>
  </r>
  <r>
    <n v="1909"/>
    <s v="14105-517969229"/>
    <n v="10225898"/>
    <x v="15"/>
    <s v="14/10/2025 14:47:25"/>
    <n v="22000"/>
    <n v="5000"/>
    <n v="0"/>
    <n v="0"/>
    <n v="4174"/>
    <n v="0"/>
    <n v="12827"/>
  </r>
  <r>
    <n v="1910"/>
    <s v="14105-518290866"/>
    <n v="10298769"/>
    <x v="20"/>
    <s v="14/10/2025 14:45:25"/>
    <n v="69000"/>
    <n v="11000"/>
    <n v="0"/>
    <n v="0"/>
    <n v="14239"/>
    <n v="0"/>
    <n v="43761"/>
  </r>
  <r>
    <n v="1911"/>
    <s v="14105-518750990"/>
    <n v="10321523"/>
    <x v="8"/>
    <s v="14/10/2025 15:26:23"/>
    <n v="66000"/>
    <n v="11000"/>
    <n v="0"/>
    <n v="0"/>
    <n v="13503"/>
    <n v="0"/>
    <n v="41498"/>
  </r>
  <r>
    <n v="1912"/>
    <s v="14105-518851641"/>
    <n v="10298769"/>
    <x v="20"/>
    <s v="14/10/2025 14:51:24"/>
    <n v="145000"/>
    <n v="26000"/>
    <n v="0"/>
    <n v="0"/>
    <n v="29215"/>
    <n v="0"/>
    <n v="89786"/>
  </r>
  <r>
    <n v="1913"/>
    <s v="14105-519046547"/>
    <n v="10232123"/>
    <x v="14"/>
    <s v="14/10/2025 14:46:53"/>
    <n v="94000"/>
    <n v="39200"/>
    <n v="0"/>
    <n v="0"/>
    <n v="13453"/>
    <n v="0"/>
    <n v="41347"/>
  </r>
  <r>
    <n v="1914"/>
    <s v="14105-519102626"/>
    <n v="10230793"/>
    <x v="25"/>
    <s v="14/10/2025 14:55:16"/>
    <n v="29000"/>
    <n v="5000"/>
    <n v="0"/>
    <n v="0"/>
    <n v="5892"/>
    <n v="0"/>
    <n v="18108"/>
  </r>
  <r>
    <n v="1915"/>
    <s v="14105-519335765"/>
    <n v="10321523"/>
    <x v="8"/>
    <s v="14/10/2025 15:03:31"/>
    <n v="81000"/>
    <n v="11000"/>
    <n v="0"/>
    <n v="0"/>
    <n v="17185"/>
    <n v="0"/>
    <n v="52815"/>
  </r>
  <r>
    <n v="1916"/>
    <s v="14105-519500790"/>
    <n v="10340098"/>
    <x v="42"/>
    <s v="14/10/2025 14:38:21"/>
    <n v="44000"/>
    <n v="10000"/>
    <n v="0"/>
    <n v="0"/>
    <n v="8347"/>
    <n v="0"/>
    <n v="25653"/>
  </r>
  <r>
    <n v="1917"/>
    <s v="14105-519603265"/>
    <n v="10324687"/>
    <x v="17"/>
    <s v="14/10/2025 14:46:56"/>
    <n v="29000"/>
    <n v="0"/>
    <n v="0"/>
    <n v="0"/>
    <n v="7120"/>
    <n v="0"/>
    <n v="21881"/>
  </r>
  <r>
    <n v="1918"/>
    <s v="14105-519814657"/>
    <n v="10321523"/>
    <x v="8"/>
    <s v="14/10/2025 15:07:22"/>
    <n v="36000"/>
    <n v="5000"/>
    <n v="0"/>
    <n v="0"/>
    <n v="7611"/>
    <n v="0"/>
    <n v="23390"/>
  </r>
  <r>
    <n v="1919"/>
    <s v="14105-519992337"/>
    <n v="10321523"/>
    <x v="8"/>
    <s v="14/10/2025 14:56:47"/>
    <n v="58000"/>
    <n v="11000"/>
    <n v="0"/>
    <n v="0"/>
    <n v="11539"/>
    <n v="0"/>
    <n v="35462"/>
  </r>
  <r>
    <n v="1920"/>
    <s v="14105-520061796"/>
    <n v="10230171"/>
    <x v="19"/>
    <s v="14/10/2025 14:40:46"/>
    <n v="116000"/>
    <n v="43200"/>
    <n v="0"/>
    <n v="0"/>
    <n v="17872"/>
    <n v="0"/>
    <n v="54928"/>
  </r>
  <r>
    <n v="1921"/>
    <s v="14105-520185873"/>
    <n v="10321523"/>
    <x v="8"/>
    <s v="14/10/2025 14:54:56"/>
    <n v="54000"/>
    <n v="11000"/>
    <n v="0"/>
    <n v="0"/>
    <n v="10557"/>
    <n v="0"/>
    <n v="32444"/>
  </r>
  <r>
    <n v="1922"/>
    <s v="14105-520296264"/>
    <n v="10296675"/>
    <x v="34"/>
    <s v="14/10/2025 15:04:46"/>
    <n v="203000"/>
    <n v="32000"/>
    <n v="0"/>
    <n v="0"/>
    <n v="41981"/>
    <n v="0"/>
    <n v="129020"/>
  </r>
  <r>
    <n v="1923"/>
    <s v="14105-520699802"/>
    <n v="10235658"/>
    <x v="29"/>
    <s v="14/10/2025 15:07:38"/>
    <n v="29000"/>
    <n v="7000"/>
    <n v="0"/>
    <n v="0"/>
    <n v="5401"/>
    <n v="0"/>
    <n v="16599"/>
  </r>
  <r>
    <n v="1924"/>
    <s v="14105-520737294"/>
    <n v="10235659"/>
    <x v="9"/>
    <s v="14/10/2025 14:57:45"/>
    <n v="94000"/>
    <n v="39200"/>
    <n v="0"/>
    <n v="0"/>
    <n v="13453"/>
    <n v="0"/>
    <n v="41347"/>
  </r>
  <r>
    <n v="1925"/>
    <s v="14105-520928459"/>
    <n v="10321523"/>
    <x v="8"/>
    <s v="14/10/2025 15:12:22"/>
    <n v="138000"/>
    <n v="17500"/>
    <n v="0"/>
    <n v="0"/>
    <n v="29583"/>
    <n v="0"/>
    <n v="90917"/>
  </r>
  <r>
    <n v="1926"/>
    <s v="14105-520966363"/>
    <n v="10321523"/>
    <x v="8"/>
    <s v="14/10/2025 15:10:05"/>
    <n v="47000"/>
    <n v="5000"/>
    <n v="0"/>
    <n v="0"/>
    <n v="10311"/>
    <n v="0"/>
    <n v="31689"/>
  </r>
  <r>
    <n v="1927"/>
    <s v="14105-521106748"/>
    <n v="10230793"/>
    <x v="25"/>
    <s v="14/10/2025 15:04:29"/>
    <n v="51000"/>
    <n v="14000"/>
    <n v="0"/>
    <n v="0"/>
    <n v="9084"/>
    <n v="0"/>
    <n v="27917"/>
  </r>
  <r>
    <n v="1928"/>
    <s v="14105-521177255"/>
    <n v="10225888"/>
    <x v="27"/>
    <s v="14/10/2025 14:43:04"/>
    <n v="80000"/>
    <n v="15000"/>
    <n v="0"/>
    <n v="0"/>
    <n v="15958"/>
    <n v="0"/>
    <n v="49043"/>
  </r>
  <r>
    <n v="1929"/>
    <s v="14105-521298013"/>
    <n v="10307386"/>
    <x v="40"/>
    <s v="14/10/2025 14:44:47"/>
    <n v="29000"/>
    <n v="7250"/>
    <n v="0"/>
    <n v="0"/>
    <n v="5340"/>
    <n v="0"/>
    <n v="16410"/>
  </r>
  <r>
    <n v="1930"/>
    <s v="14105-521462427"/>
    <n v="10225888"/>
    <x v="27"/>
    <s v="14/10/2025 14:40:19"/>
    <n v="22000"/>
    <n v="0"/>
    <n v="0"/>
    <n v="0"/>
    <n v="5401"/>
    <n v="0"/>
    <n v="16599"/>
  </r>
  <r>
    <n v="1931"/>
    <s v="14105-521695997"/>
    <n v="10321523"/>
    <x v="8"/>
    <s v="14/10/2025 15:25:18"/>
    <n v="47000"/>
    <n v="5000"/>
    <n v="0"/>
    <n v="0"/>
    <n v="10311"/>
    <n v="0"/>
    <n v="31689"/>
  </r>
  <r>
    <n v="1932"/>
    <s v="14105-522245776"/>
    <n v="10321524"/>
    <x v="3"/>
    <s v="14/10/2025 15:29:02"/>
    <n v="220000"/>
    <n v="32000"/>
    <n v="0"/>
    <n v="0"/>
    <n v="46154"/>
    <n v="0"/>
    <n v="141846"/>
  </r>
  <r>
    <n v="1933"/>
    <s v="14105-522373760"/>
    <n v="10321524"/>
    <x v="3"/>
    <s v="14/10/2025 15:20:17"/>
    <n v="29000"/>
    <n v="7000"/>
    <n v="0"/>
    <n v="0"/>
    <n v="5401"/>
    <n v="0"/>
    <n v="16599"/>
  </r>
  <r>
    <n v="1934"/>
    <s v="14105-522720929"/>
    <n v="10321524"/>
    <x v="3"/>
    <s v="14/10/2025 15:57:13"/>
    <n v="29000"/>
    <n v="7000"/>
    <n v="0"/>
    <n v="0"/>
    <n v="5401"/>
    <n v="0"/>
    <n v="16599"/>
  </r>
  <r>
    <n v="1935"/>
    <s v="14105-523308501"/>
    <n v="10298769"/>
    <x v="20"/>
    <s v="14/10/2025 15:15:52"/>
    <n v="94000"/>
    <n v="11000"/>
    <n v="0"/>
    <n v="0"/>
    <n v="20377"/>
    <n v="0"/>
    <n v="62624"/>
  </r>
  <r>
    <n v="1936"/>
    <s v="14105-523336259"/>
    <n v="10321524"/>
    <x v="3"/>
    <s v="14/10/2025 15:07:32"/>
    <n v="66000"/>
    <n v="11000"/>
    <n v="0"/>
    <n v="0"/>
    <n v="13503"/>
    <n v="0"/>
    <n v="41498"/>
  </r>
  <r>
    <n v="1937"/>
    <s v="14105-523438293"/>
    <n v="10321524"/>
    <x v="3"/>
    <s v="14/10/2025 15:04:15"/>
    <n v="22000"/>
    <n v="5000"/>
    <n v="0"/>
    <n v="0"/>
    <n v="4174"/>
    <n v="0"/>
    <n v="12827"/>
  </r>
  <r>
    <n v="1938"/>
    <s v="14105-523468237"/>
    <n v="10321523"/>
    <x v="8"/>
    <s v="14/10/2025 15:27:55"/>
    <n v="22000"/>
    <n v="7000"/>
    <n v="0"/>
    <n v="0"/>
    <n v="3683"/>
    <n v="0"/>
    <n v="11318"/>
  </r>
  <r>
    <n v="1939"/>
    <s v="14105-523553830"/>
    <n v="10232123"/>
    <x v="14"/>
    <s v="14/10/2025 14:42:27"/>
    <n v="29000"/>
    <n v="7000"/>
    <n v="0"/>
    <n v="0"/>
    <n v="5401"/>
    <n v="0"/>
    <n v="16599"/>
  </r>
  <r>
    <n v="1940"/>
    <s v="14105-523642469"/>
    <n v="10230171"/>
    <x v="19"/>
    <s v="14/10/2025 15:01:31"/>
    <n v="29000"/>
    <n v="7000"/>
    <n v="0"/>
    <n v="0"/>
    <n v="5401"/>
    <n v="0"/>
    <n v="16599"/>
  </r>
  <r>
    <n v="1941"/>
    <s v="14105-523753174"/>
    <n v="10321523"/>
    <x v="8"/>
    <s v="14/10/2025 15:51:42"/>
    <n v="22000"/>
    <n v="7000"/>
    <n v="0"/>
    <n v="0"/>
    <n v="3683"/>
    <n v="0"/>
    <n v="11318"/>
  </r>
  <r>
    <n v="1942"/>
    <s v="14105-523911815"/>
    <n v="10321524"/>
    <x v="3"/>
    <s v="14/10/2025 15:10:25"/>
    <n v="66000"/>
    <n v="11000"/>
    <n v="0"/>
    <n v="0"/>
    <n v="13503"/>
    <n v="0"/>
    <n v="41498"/>
  </r>
  <r>
    <n v="1943"/>
    <s v="14105-523912238"/>
    <n v="10350108"/>
    <x v="6"/>
    <s v="14/10/2025 15:10:40"/>
    <n v="58000"/>
    <n v="11000"/>
    <n v="0"/>
    <n v="0"/>
    <n v="11539"/>
    <n v="0"/>
    <n v="35462"/>
  </r>
  <r>
    <n v="1944"/>
    <s v="14105-524729498"/>
    <n v="10216423"/>
    <x v="0"/>
    <s v="14/10/2025 15:02:03"/>
    <n v="29000"/>
    <n v="7000"/>
    <n v="0"/>
    <n v="0"/>
    <n v="5401"/>
    <n v="0"/>
    <n v="16599"/>
  </r>
  <r>
    <n v="1945"/>
    <s v="14105-524918419"/>
    <n v="10350108"/>
    <x v="6"/>
    <s v="14/10/2025 15:30:18"/>
    <n v="154000"/>
    <n v="26000"/>
    <n v="0"/>
    <n v="0"/>
    <n v="31424"/>
    <n v="0"/>
    <n v="96576"/>
  </r>
  <r>
    <n v="1946"/>
    <s v="14105-525722436"/>
    <n v="10313967"/>
    <x v="23"/>
    <s v="14/10/2025 14:52:30"/>
    <n v="94000"/>
    <n v="39200"/>
    <n v="0"/>
    <n v="0"/>
    <n v="13453"/>
    <n v="0"/>
    <n v="41347"/>
  </r>
  <r>
    <n v="1947"/>
    <s v="14105-525920694"/>
    <n v="10219545"/>
    <x v="1"/>
    <s v="14/10/2025 14:53:19"/>
    <n v="87000"/>
    <n v="15000"/>
    <n v="0"/>
    <n v="0"/>
    <n v="17676"/>
    <n v="0"/>
    <n v="54324"/>
  </r>
  <r>
    <n v="1948"/>
    <s v="14105-526248969"/>
    <n v="10354882"/>
    <x v="12"/>
    <s v="14/10/2025 14:45:12"/>
    <n v="44000"/>
    <n v="10000"/>
    <n v="0"/>
    <n v="0"/>
    <n v="8347"/>
    <n v="0"/>
    <n v="25653"/>
  </r>
  <r>
    <n v="1949"/>
    <s v="14105-526283524"/>
    <n v="10232123"/>
    <x v="14"/>
    <s v="14/10/2025 15:03:27"/>
    <n v="22000"/>
    <n v="7000"/>
    <n v="0"/>
    <n v="0"/>
    <n v="3683"/>
    <n v="0"/>
    <n v="11318"/>
  </r>
  <r>
    <n v="1950"/>
    <s v="14105-526415339"/>
    <n v="10230793"/>
    <x v="25"/>
    <s v="14/10/2025 15:13:05"/>
    <n v="22000"/>
    <n v="7000"/>
    <n v="0"/>
    <n v="0"/>
    <n v="3683"/>
    <n v="0"/>
    <n v="11318"/>
  </r>
  <r>
    <n v="1951"/>
    <s v="14105-526495721"/>
    <n v="10225902"/>
    <x v="2"/>
    <s v="14/10/2025 15:08:41"/>
    <n v="76000"/>
    <n v="15000"/>
    <n v="0"/>
    <n v="0"/>
    <n v="14976"/>
    <n v="0"/>
    <n v="46025"/>
  </r>
  <r>
    <n v="1952"/>
    <s v="14105-526506314"/>
    <n v="10321523"/>
    <x v="8"/>
    <s v="14/10/2025 15:14:44"/>
    <n v="87000"/>
    <n v="11000"/>
    <n v="0"/>
    <n v="0"/>
    <n v="18658"/>
    <n v="0"/>
    <n v="57342"/>
  </r>
  <r>
    <n v="1953"/>
    <s v="14105-526637125"/>
    <n v="10321524"/>
    <x v="3"/>
    <s v="14/10/2025 15:26:45"/>
    <n v="22000"/>
    <n v="7000"/>
    <n v="0"/>
    <n v="0"/>
    <n v="3683"/>
    <n v="0"/>
    <n v="11318"/>
  </r>
  <r>
    <n v="1954"/>
    <s v="14105-526985598"/>
    <n v="10350108"/>
    <x v="6"/>
    <s v="14/10/2025 15:03:01"/>
    <n v="58000"/>
    <n v="11000"/>
    <n v="0"/>
    <n v="0"/>
    <n v="11539"/>
    <n v="0"/>
    <n v="35462"/>
  </r>
  <r>
    <n v="1955"/>
    <s v="14105-527118483"/>
    <n v="10230171"/>
    <x v="19"/>
    <s v="14/10/2025 15:05:42"/>
    <n v="163000"/>
    <n v="48000"/>
    <n v="0"/>
    <n v="0"/>
    <n v="28233"/>
    <n v="0"/>
    <n v="86768"/>
  </r>
  <r>
    <n v="1956"/>
    <s v="14105-527230072"/>
    <n v="10292422"/>
    <x v="7"/>
    <s v="14/10/2025 15:02:04"/>
    <n v="22000"/>
    <n v="5500"/>
    <n v="0"/>
    <n v="0"/>
    <n v="4051"/>
    <n v="0"/>
    <n v="12449"/>
  </r>
  <r>
    <n v="1957"/>
    <s v="14105-527245925"/>
    <n v="10296675"/>
    <x v="34"/>
    <s v="14/10/2025 14:56:30"/>
    <n v="30000"/>
    <n v="5000"/>
    <n v="0"/>
    <n v="0"/>
    <n v="6138"/>
    <n v="0"/>
    <n v="18863"/>
  </r>
  <r>
    <n v="1958"/>
    <s v="14105-527368652"/>
    <n v="10350108"/>
    <x v="6"/>
    <s v="14/10/2025 15:41:50"/>
    <n v="52000"/>
    <n v="11000"/>
    <n v="0"/>
    <n v="0"/>
    <n v="10066"/>
    <n v="0"/>
    <n v="30935"/>
  </r>
  <r>
    <n v="1959"/>
    <s v="14105-527635906"/>
    <n v="10321523"/>
    <x v="8"/>
    <s v="14/10/2025 15:13:03"/>
    <n v="54000"/>
    <n v="11000"/>
    <n v="0"/>
    <n v="0"/>
    <n v="10557"/>
    <n v="0"/>
    <n v="32444"/>
  </r>
  <r>
    <n v="1960"/>
    <s v="14105-527739698"/>
    <n v="10296675"/>
    <x v="34"/>
    <s v="14/10/2025 15:30:27"/>
    <n v="29000"/>
    <n v="7000"/>
    <n v="0"/>
    <n v="0"/>
    <n v="5401"/>
    <n v="0"/>
    <n v="16599"/>
  </r>
  <r>
    <n v="1961"/>
    <s v="14105-527913900"/>
    <n v="10296675"/>
    <x v="34"/>
    <s v="14/10/2025 15:02:49"/>
    <n v="29000"/>
    <n v="5000"/>
    <n v="0"/>
    <n v="0"/>
    <n v="5892"/>
    <n v="0"/>
    <n v="18108"/>
  </r>
  <r>
    <n v="1962"/>
    <s v="14105-528294664"/>
    <n v="10225902"/>
    <x v="2"/>
    <s v="14/10/2025 15:09:58"/>
    <n v="174000"/>
    <n v="26000"/>
    <n v="0"/>
    <n v="0"/>
    <n v="36334"/>
    <n v="0"/>
    <n v="111666"/>
  </r>
  <r>
    <n v="1963"/>
    <s v="14105-529531948"/>
    <n v="10321523"/>
    <x v="8"/>
    <s v="14/10/2025 15:17:36"/>
    <n v="58000"/>
    <n v="14000"/>
    <n v="0"/>
    <n v="0"/>
    <n v="10802"/>
    <n v="0"/>
    <n v="33198"/>
  </r>
  <r>
    <n v="1964"/>
    <s v="14105-529547753"/>
    <n v="10321524"/>
    <x v="3"/>
    <s v="14/10/2025 15:23:20"/>
    <n v="29000"/>
    <n v="5000"/>
    <n v="0"/>
    <n v="0"/>
    <n v="5892"/>
    <n v="0"/>
    <n v="18108"/>
  </r>
  <r>
    <n v="1965"/>
    <s v="14105-529587985"/>
    <n v="10296675"/>
    <x v="34"/>
    <s v="14/10/2025 15:19:09"/>
    <n v="29000"/>
    <n v="5000"/>
    <n v="0"/>
    <n v="0"/>
    <n v="5892"/>
    <n v="0"/>
    <n v="18108"/>
  </r>
  <r>
    <n v="1966"/>
    <s v="14105-529985726"/>
    <n v="10298769"/>
    <x v="20"/>
    <s v="14/10/2025 15:17:41"/>
    <n v="95000"/>
    <n v="11000"/>
    <n v="0"/>
    <n v="0"/>
    <n v="20622"/>
    <n v="0"/>
    <n v="63378"/>
  </r>
  <r>
    <n v="1967"/>
    <s v="14105-530630859"/>
    <n v="10321523"/>
    <x v="8"/>
    <s v="14/10/2025 15:33:39"/>
    <n v="94000"/>
    <n v="39200"/>
    <n v="0"/>
    <n v="0"/>
    <n v="13453"/>
    <n v="0"/>
    <n v="41347"/>
  </r>
  <r>
    <n v="1968"/>
    <s v="14105-530628039"/>
    <n v="10296675"/>
    <x v="34"/>
    <s v="14/10/2025 15:06:34"/>
    <n v="72000"/>
    <n v="14000"/>
    <n v="0"/>
    <n v="0"/>
    <n v="14239"/>
    <n v="0"/>
    <n v="43761"/>
  </r>
  <r>
    <n v="1969"/>
    <s v="14105-531143311"/>
    <n v="10350108"/>
    <x v="6"/>
    <s v="14/10/2025 16:10:01"/>
    <n v="520000"/>
    <n v="32000"/>
    <n v="0"/>
    <n v="0"/>
    <n v="119804"/>
    <n v="0"/>
    <n v="368196"/>
  </r>
  <r>
    <n v="1970"/>
    <s v="14105-531162838"/>
    <n v="10292422"/>
    <x v="7"/>
    <s v="14/10/2025 15:17:19"/>
    <n v="29000"/>
    <n v="0"/>
    <n v="0"/>
    <n v="0"/>
    <n v="7120"/>
    <n v="0"/>
    <n v="21881"/>
  </r>
  <r>
    <n v="1971"/>
    <s v="14105-531295408"/>
    <n v="10321523"/>
    <x v="8"/>
    <s v="14/10/2025 15:52:22"/>
    <n v="58000"/>
    <n v="14000"/>
    <n v="0"/>
    <n v="0"/>
    <n v="10802"/>
    <n v="0"/>
    <n v="33198"/>
  </r>
  <r>
    <n v="1972"/>
    <s v="14105-531932305"/>
    <n v="10225902"/>
    <x v="2"/>
    <s v="14/10/2025 15:13:47"/>
    <n v="29000"/>
    <n v="7000"/>
    <n v="0"/>
    <n v="0"/>
    <n v="5401"/>
    <n v="0"/>
    <n v="16599"/>
  </r>
  <r>
    <n v="1973"/>
    <s v="14105-531978394"/>
    <n v="10358016"/>
    <x v="39"/>
    <s v="14/10/2025 15:15:41"/>
    <n v="50000"/>
    <n v="0"/>
    <n v="0"/>
    <n v="0"/>
    <n v="12275"/>
    <n v="0"/>
    <n v="37725"/>
  </r>
  <r>
    <n v="1974"/>
    <s v="14105-532080202"/>
    <n v="10321523"/>
    <x v="8"/>
    <s v="14/10/2025 15:34:50"/>
    <n v="119000"/>
    <n v="39200"/>
    <n v="0"/>
    <n v="0"/>
    <n v="19591"/>
    <n v="0"/>
    <n v="60209"/>
  </r>
  <r>
    <n v="1975"/>
    <s v="14105-532133178"/>
    <n v="10299524"/>
    <x v="18"/>
    <s v="14/10/2025 15:00:07"/>
    <n v="29000"/>
    <n v="0"/>
    <n v="0"/>
    <n v="0"/>
    <n v="7120"/>
    <n v="0"/>
    <n v="21881"/>
  </r>
  <r>
    <n v="1976"/>
    <s v="14105-532408003"/>
    <n v="10354882"/>
    <x v="12"/>
    <s v="14/10/2025 15:11:29"/>
    <n v="95000"/>
    <n v="0"/>
    <n v="0"/>
    <n v="0"/>
    <n v="23323"/>
    <n v="0"/>
    <n v="71678"/>
  </r>
  <r>
    <n v="1977"/>
    <s v="14105-532455249"/>
    <n v="10350108"/>
    <x v="6"/>
    <s v="14/10/2025 15:19:12"/>
    <n v="51000"/>
    <n v="11000"/>
    <n v="0"/>
    <n v="0"/>
    <n v="9820"/>
    <n v="0"/>
    <n v="30180"/>
  </r>
  <r>
    <n v="1978"/>
    <s v="14105-532542351"/>
    <n v="10298769"/>
    <x v="20"/>
    <s v="14/10/2025 15:25:57"/>
    <n v="29000"/>
    <n v="5000"/>
    <n v="0"/>
    <n v="0"/>
    <n v="5892"/>
    <n v="0"/>
    <n v="18108"/>
  </r>
  <r>
    <n v="1979"/>
    <s v="14105-532662456"/>
    <n v="10350108"/>
    <x v="6"/>
    <s v="14/10/2025 15:31:35"/>
    <n v="144000"/>
    <n v="26000"/>
    <n v="0"/>
    <n v="0"/>
    <n v="28969"/>
    <n v="0"/>
    <n v="89031"/>
  </r>
  <r>
    <n v="1980"/>
    <s v="14105-532927414"/>
    <n v="10298769"/>
    <x v="20"/>
    <s v="14/10/2025 15:10:48"/>
    <n v="88000"/>
    <n v="11000"/>
    <n v="0"/>
    <n v="0"/>
    <n v="18904"/>
    <n v="0"/>
    <n v="58097"/>
  </r>
  <r>
    <n v="1981"/>
    <s v="14105-533091948"/>
    <n v="10230793"/>
    <x v="25"/>
    <s v="14/10/2025 15:08:01"/>
    <n v="29000"/>
    <n v="5000"/>
    <n v="0"/>
    <n v="0"/>
    <n v="5892"/>
    <n v="0"/>
    <n v="18108"/>
  </r>
  <r>
    <n v="1982"/>
    <s v="14105-533705734"/>
    <n v="10225871"/>
    <x v="35"/>
    <s v="14/10/2025 15:23:57"/>
    <n v="116000"/>
    <n v="20000"/>
    <n v="0"/>
    <n v="0"/>
    <n v="23568"/>
    <n v="0"/>
    <n v="72432"/>
  </r>
  <r>
    <n v="1983"/>
    <s v="14105-533740545"/>
    <n v="10321524"/>
    <x v="3"/>
    <s v="14/10/2025 15:20:57"/>
    <n v="87000"/>
    <n v="11000"/>
    <n v="0"/>
    <n v="0"/>
    <n v="18658"/>
    <n v="0"/>
    <n v="57342"/>
  </r>
  <r>
    <n v="1984"/>
    <s v="14105-533775544"/>
    <n v="10216423"/>
    <x v="0"/>
    <s v="14/10/2025 15:11:13"/>
    <n v="22000"/>
    <n v="7000"/>
    <n v="0"/>
    <n v="0"/>
    <n v="3683"/>
    <n v="0"/>
    <n v="11318"/>
  </r>
  <r>
    <n v="1985"/>
    <s v="14105-534162921"/>
    <n v="10219545"/>
    <x v="1"/>
    <s v="14/10/2025 15:04:23"/>
    <n v="94000"/>
    <n v="39200"/>
    <n v="0"/>
    <n v="0"/>
    <n v="13453"/>
    <n v="0"/>
    <n v="41347"/>
  </r>
  <r>
    <n v="1986"/>
    <s v="14105-534571395"/>
    <n v="10235659"/>
    <x v="9"/>
    <s v="14/10/2025 15:06:42"/>
    <n v="29000"/>
    <n v="0"/>
    <n v="0"/>
    <n v="0"/>
    <n v="7120"/>
    <n v="0"/>
    <n v="21881"/>
  </r>
  <r>
    <n v="1987"/>
    <s v="14105-534641693"/>
    <n v="10216423"/>
    <x v="0"/>
    <s v="14/10/2025 15:30:08"/>
    <n v="166000"/>
    <n v="48000"/>
    <n v="0"/>
    <n v="0"/>
    <n v="28969"/>
    <n v="0"/>
    <n v="89031"/>
  </r>
  <r>
    <n v="1988"/>
    <s v="14105-534812399"/>
    <n v="10230817"/>
    <x v="28"/>
    <s v="14/10/2025 15:02:43"/>
    <n v="65000"/>
    <n v="11000"/>
    <n v="0"/>
    <n v="0"/>
    <n v="13257"/>
    <n v="0"/>
    <n v="40743"/>
  </r>
  <r>
    <n v="1989"/>
    <s v="14105-535622800"/>
    <n v="10216423"/>
    <x v="0"/>
    <s v="14/10/2025 15:20:46"/>
    <n v="22000"/>
    <n v="7000"/>
    <n v="0"/>
    <n v="0"/>
    <n v="3683"/>
    <n v="0"/>
    <n v="11318"/>
  </r>
  <r>
    <n v="1990"/>
    <s v="14105-535925143"/>
    <n v="10298769"/>
    <x v="20"/>
    <s v="14/10/2025 15:14:39"/>
    <n v="29000"/>
    <n v="5000"/>
    <n v="0"/>
    <n v="0"/>
    <n v="5892"/>
    <n v="0"/>
    <n v="18108"/>
  </r>
  <r>
    <n v="1991"/>
    <s v="14105-536599815"/>
    <n v="10225898"/>
    <x v="15"/>
    <s v="14/10/2025 15:14:32"/>
    <n v="58000"/>
    <n v="11000"/>
    <n v="0"/>
    <n v="0"/>
    <n v="11539"/>
    <n v="0"/>
    <n v="35462"/>
  </r>
  <r>
    <n v="1992"/>
    <s v="14105-537035555"/>
    <n v="10350108"/>
    <x v="6"/>
    <s v="14/10/2025 16:09:28"/>
    <n v="311000"/>
    <n v="32000"/>
    <n v="0"/>
    <n v="0"/>
    <n v="68495"/>
    <n v="0"/>
    <n v="210506"/>
  </r>
  <r>
    <n v="1993"/>
    <s v="14105-537217320"/>
    <n v="10321524"/>
    <x v="3"/>
    <s v="14/10/2025 16:00:58"/>
    <n v="22000"/>
    <n v="7000"/>
    <n v="0"/>
    <n v="0"/>
    <n v="3683"/>
    <n v="0"/>
    <n v="11318"/>
  </r>
  <r>
    <n v="1994"/>
    <s v="14105-537345386"/>
    <n v="10296675"/>
    <x v="34"/>
    <s v="14/10/2025 15:31:38"/>
    <n v="135000"/>
    <n v="17500"/>
    <n v="0"/>
    <n v="0"/>
    <n v="28846"/>
    <n v="0"/>
    <n v="88654"/>
  </r>
  <r>
    <n v="1995"/>
    <s v="14105-537358363"/>
    <n v="10232123"/>
    <x v="14"/>
    <s v="14/10/2025 15:20:00"/>
    <n v="22000"/>
    <n v="7000"/>
    <n v="0"/>
    <n v="0"/>
    <n v="3683"/>
    <n v="0"/>
    <n v="11318"/>
  </r>
  <r>
    <n v="1996"/>
    <s v="14105-537417691"/>
    <n v="10225871"/>
    <x v="35"/>
    <s v="14/10/2025 15:12:18"/>
    <n v="54000"/>
    <n v="11000"/>
    <n v="0"/>
    <n v="0"/>
    <n v="10557"/>
    <n v="0"/>
    <n v="32444"/>
  </r>
  <r>
    <n v="1997"/>
    <s v="14105-537962353"/>
    <n v="10235663"/>
    <x v="10"/>
    <s v="14/10/2025 15:21:32"/>
    <n v="59000"/>
    <n v="10000"/>
    <n v="0"/>
    <n v="0"/>
    <n v="12030"/>
    <n v="0"/>
    <n v="36971"/>
  </r>
  <r>
    <n v="1998"/>
    <s v="14105-538310957"/>
    <n v="10350108"/>
    <x v="6"/>
    <s v="14/10/2025 15:27:11"/>
    <n v="67000"/>
    <n v="11000"/>
    <n v="0"/>
    <n v="0"/>
    <n v="13748"/>
    <n v="0"/>
    <n v="42252"/>
  </r>
  <r>
    <n v="1999"/>
    <s v="14105-538314406"/>
    <n v="10225898"/>
    <x v="15"/>
    <s v="14/10/2025 15:23:15"/>
    <n v="58000"/>
    <n v="11000"/>
    <n v="0"/>
    <n v="0"/>
    <n v="11539"/>
    <n v="0"/>
    <n v="35462"/>
  </r>
  <r>
    <n v="2000"/>
    <s v="14105-538328410"/>
    <n v="10350108"/>
    <x v="6"/>
    <s v="14/10/2025 15:57:50"/>
    <n v="29000"/>
    <n v="5000"/>
    <n v="0"/>
    <n v="0"/>
    <n v="5892"/>
    <n v="0"/>
    <n v="18108"/>
  </r>
  <r>
    <n v="2001"/>
    <s v="14105-538755408"/>
    <n v="10350108"/>
    <x v="6"/>
    <s v="14/10/2025 15:51:48"/>
    <n v="101000"/>
    <n v="11000"/>
    <n v="0"/>
    <n v="0"/>
    <n v="22095"/>
    <n v="0"/>
    <n v="67905"/>
  </r>
  <r>
    <n v="2002"/>
    <s v="14105-539312359"/>
    <n v="10287840"/>
    <x v="44"/>
    <s v="14/10/2025 15:08:13"/>
    <n v="51000"/>
    <n v="11000"/>
    <n v="0"/>
    <n v="0"/>
    <n v="9820"/>
    <n v="0"/>
    <n v="30180"/>
  </r>
  <r>
    <n v="2003"/>
    <s v="14105-539403260"/>
    <n v="10296675"/>
    <x v="34"/>
    <s v="14/10/2025 15:44:52"/>
    <n v="94000"/>
    <n v="11000"/>
    <n v="0"/>
    <n v="0"/>
    <n v="20377"/>
    <n v="0"/>
    <n v="62624"/>
  </r>
  <r>
    <n v="2004"/>
    <s v="14105-539490834"/>
    <n v="10292422"/>
    <x v="7"/>
    <s v="14/10/2025 15:04:35"/>
    <n v="22000"/>
    <n v="5500"/>
    <n v="0"/>
    <n v="0"/>
    <n v="4051"/>
    <n v="0"/>
    <n v="12449"/>
  </r>
  <r>
    <n v="2005"/>
    <s v="14105-539533337"/>
    <n v="10225871"/>
    <x v="35"/>
    <s v="14/10/2025 15:17:02"/>
    <n v="80000"/>
    <n v="15000"/>
    <n v="0"/>
    <n v="0"/>
    <n v="15958"/>
    <n v="0"/>
    <n v="49043"/>
  </r>
  <r>
    <n v="2006"/>
    <s v="14105-539616763"/>
    <n v="10350108"/>
    <x v="6"/>
    <s v="14/10/2025 15:39:42"/>
    <n v="100000"/>
    <n v="11000"/>
    <n v="0"/>
    <n v="0"/>
    <n v="21850"/>
    <n v="0"/>
    <n v="67151"/>
  </r>
  <r>
    <n v="2007"/>
    <s v="14105-539913178"/>
    <n v="10321524"/>
    <x v="3"/>
    <s v="14/10/2025 16:41:05"/>
    <n v="66000"/>
    <n v="11000"/>
    <n v="0"/>
    <n v="0"/>
    <n v="13503"/>
    <n v="0"/>
    <n v="41498"/>
  </r>
  <r>
    <n v="2008"/>
    <s v="14105-540578939"/>
    <n v="10225888"/>
    <x v="27"/>
    <s v="14/10/2025 15:18:00"/>
    <n v="29000"/>
    <n v="0"/>
    <n v="0"/>
    <n v="0"/>
    <n v="7120"/>
    <n v="0"/>
    <n v="21881"/>
  </r>
  <r>
    <n v="2009"/>
    <s v="14105-540629437"/>
    <n v="10296675"/>
    <x v="34"/>
    <s v="14/10/2025 15:57:38"/>
    <n v="29000"/>
    <n v="7000"/>
    <n v="0"/>
    <n v="0"/>
    <n v="5401"/>
    <n v="0"/>
    <n v="16599"/>
  </r>
  <r>
    <n v="2010"/>
    <s v="14105-540736487"/>
    <n v="10235658"/>
    <x v="29"/>
    <s v="14/10/2025 15:13:54"/>
    <n v="123000"/>
    <n v="20000"/>
    <n v="0"/>
    <n v="0"/>
    <n v="25287"/>
    <n v="0"/>
    <n v="77714"/>
  </r>
  <r>
    <n v="2011"/>
    <s v="14105-541057547"/>
    <n v="10321524"/>
    <x v="3"/>
    <s v="14/10/2025 15:39:25"/>
    <n v="22000"/>
    <n v="5000"/>
    <n v="0"/>
    <n v="0"/>
    <n v="4174"/>
    <n v="0"/>
    <n v="12827"/>
  </r>
  <r>
    <n v="2012"/>
    <s v="14105-541313600"/>
    <n v="10225895"/>
    <x v="13"/>
    <s v="14/10/2025 15:10:28"/>
    <n v="97000"/>
    <n v="15000"/>
    <n v="0"/>
    <n v="0"/>
    <n v="20131"/>
    <n v="0"/>
    <n v="61869"/>
  </r>
  <r>
    <n v="2013"/>
    <s v="14105-541360779"/>
    <n v="10225902"/>
    <x v="2"/>
    <s v="14/10/2025 15:40:54"/>
    <n v="94000"/>
    <n v="39200"/>
    <n v="0"/>
    <n v="0"/>
    <n v="13453"/>
    <n v="0"/>
    <n v="41347"/>
  </r>
  <r>
    <n v="2014"/>
    <s v="14105-541542271"/>
    <n v="10298824"/>
    <x v="5"/>
    <s v="14/10/2025 15:50:20"/>
    <n v="87000"/>
    <n v="15000"/>
    <n v="0"/>
    <n v="0"/>
    <n v="17676"/>
    <n v="0"/>
    <n v="54324"/>
  </r>
  <r>
    <n v="2015"/>
    <s v="14105-542205901"/>
    <n v="10321523"/>
    <x v="8"/>
    <s v="14/10/2025 15:52:00"/>
    <n v="216000"/>
    <n v="26000"/>
    <n v="0"/>
    <n v="0"/>
    <n v="46645"/>
    <n v="0"/>
    <n v="143355"/>
  </r>
  <r>
    <n v="2016"/>
    <s v="14105-542573392"/>
    <n v="10225898"/>
    <x v="15"/>
    <s v="14/10/2025 15:41:57"/>
    <n v="22000"/>
    <n v="7000"/>
    <n v="0"/>
    <n v="0"/>
    <n v="3683"/>
    <n v="0"/>
    <n v="11318"/>
  </r>
  <r>
    <n v="2017"/>
    <s v="14105-542581197"/>
    <n v="10296675"/>
    <x v="34"/>
    <s v="14/10/2025 16:07:27"/>
    <n v="58000"/>
    <n v="11000"/>
    <n v="0"/>
    <n v="0"/>
    <n v="11539"/>
    <n v="0"/>
    <n v="35462"/>
  </r>
  <r>
    <n v="2018"/>
    <s v="14105-542794967"/>
    <n v="10313967"/>
    <x v="23"/>
    <s v="14/10/2025 15:17:52"/>
    <n v="29000"/>
    <n v="7250"/>
    <n v="0"/>
    <n v="0"/>
    <n v="5340"/>
    <n v="0"/>
    <n v="16410"/>
  </r>
  <r>
    <n v="2019"/>
    <s v="14105-543300725"/>
    <n v="10350108"/>
    <x v="6"/>
    <s v="14/10/2025 15:52:16"/>
    <n v="58000"/>
    <n v="11000"/>
    <n v="0"/>
    <n v="0"/>
    <n v="11539"/>
    <n v="0"/>
    <n v="35462"/>
  </r>
  <r>
    <n v="2020"/>
    <s v="14105-543523457"/>
    <n v="10324687"/>
    <x v="17"/>
    <s v="14/10/2025 15:26:13"/>
    <n v="47000"/>
    <n v="0"/>
    <n v="0"/>
    <n v="0"/>
    <n v="11539"/>
    <n v="0"/>
    <n v="35462"/>
  </r>
  <r>
    <n v="2021"/>
    <s v="14105-543807078"/>
    <n v="10296675"/>
    <x v="34"/>
    <s v="14/10/2025 15:41:41"/>
    <n v="158000"/>
    <n v="26000"/>
    <n v="0"/>
    <n v="0"/>
    <n v="32406"/>
    <n v="0"/>
    <n v="99594"/>
  </r>
  <r>
    <n v="2022"/>
    <s v="14105-543842809"/>
    <n v="10299524"/>
    <x v="18"/>
    <s v="14/10/2025 15:29:22"/>
    <n v="94000"/>
    <n v="39200"/>
    <n v="0"/>
    <n v="0"/>
    <n v="13453"/>
    <n v="0"/>
    <n v="41347"/>
  </r>
  <r>
    <n v="2023"/>
    <s v="14105-544138833"/>
    <n v="10298769"/>
    <x v="20"/>
    <s v="14/10/2025 15:35:07"/>
    <n v="29000"/>
    <n v="5000"/>
    <n v="0"/>
    <n v="0"/>
    <n v="5892"/>
    <n v="0"/>
    <n v="18108"/>
  </r>
  <r>
    <n v="2024"/>
    <s v="14105-545925137"/>
    <n v="10350108"/>
    <x v="6"/>
    <s v="14/10/2025 15:42:05"/>
    <n v="58000"/>
    <n v="11000"/>
    <n v="0"/>
    <n v="0"/>
    <n v="11539"/>
    <n v="0"/>
    <n v="35462"/>
  </r>
  <r>
    <n v="2025"/>
    <s v="14105-546186442"/>
    <n v="10298769"/>
    <x v="20"/>
    <s v="14/10/2025 15:29:35"/>
    <n v="80000"/>
    <n v="11000"/>
    <n v="0"/>
    <n v="0"/>
    <n v="16940"/>
    <n v="0"/>
    <n v="52061"/>
  </r>
  <r>
    <n v="2026"/>
    <s v="14105-546253100"/>
    <n v="10324687"/>
    <x v="17"/>
    <s v="14/10/2025 15:21:41"/>
    <n v="51000"/>
    <n v="11000"/>
    <n v="0"/>
    <n v="0"/>
    <n v="9820"/>
    <n v="0"/>
    <n v="30180"/>
  </r>
  <r>
    <n v="2027"/>
    <s v="14105-546494098"/>
    <n v="10225885"/>
    <x v="4"/>
    <s v="14/10/2025 15:25:45"/>
    <n v="58000"/>
    <n v="11000"/>
    <n v="0"/>
    <n v="0"/>
    <n v="11539"/>
    <n v="0"/>
    <n v="35462"/>
  </r>
  <r>
    <n v="2028"/>
    <s v="14105-546608177"/>
    <n v="10321439"/>
    <x v="24"/>
    <s v="14/10/2025 15:19:20"/>
    <n v="58000"/>
    <n v="11000"/>
    <n v="0"/>
    <n v="0"/>
    <n v="11539"/>
    <n v="0"/>
    <n v="35462"/>
  </r>
  <r>
    <n v="2029"/>
    <s v="14105-546996877"/>
    <n v="10350108"/>
    <x v="6"/>
    <s v="14/10/2025 15:32:49"/>
    <n v="141000"/>
    <n v="26000"/>
    <n v="0"/>
    <n v="0"/>
    <n v="28233"/>
    <n v="0"/>
    <n v="86768"/>
  </r>
  <r>
    <n v="2030"/>
    <s v="14105-547373599"/>
    <n v="10350108"/>
    <x v="6"/>
    <s v="14/10/2025 15:57:21"/>
    <n v="122000"/>
    <n v="11000"/>
    <n v="0"/>
    <n v="0"/>
    <n v="27251"/>
    <n v="0"/>
    <n v="83750"/>
  </r>
  <r>
    <n v="2031"/>
    <s v="14105-547538997"/>
    <n v="10235663"/>
    <x v="10"/>
    <s v="14/10/2025 15:37:39"/>
    <n v="29000"/>
    <n v="7000"/>
    <n v="0"/>
    <n v="0"/>
    <n v="5401"/>
    <n v="0"/>
    <n v="16599"/>
  </r>
  <r>
    <n v="2032"/>
    <s v="14105-547609393"/>
    <n v="10354882"/>
    <x v="12"/>
    <s v="14/10/2025 15:30:21"/>
    <n v="29000"/>
    <n v="0"/>
    <n v="0"/>
    <n v="0"/>
    <n v="7120"/>
    <n v="0"/>
    <n v="21881"/>
  </r>
  <r>
    <n v="2033"/>
    <s v="14105-547700180"/>
    <n v="10225898"/>
    <x v="15"/>
    <s v="14/10/2025 15:26:37"/>
    <n v="141000"/>
    <n v="26000"/>
    <n v="0"/>
    <n v="0"/>
    <n v="28233"/>
    <n v="0"/>
    <n v="86768"/>
  </r>
  <r>
    <n v="2034"/>
    <s v="14105-549017893"/>
    <n v="10321523"/>
    <x v="8"/>
    <s v="14/10/2025 15:38:05"/>
    <n v="183000"/>
    <n v="0"/>
    <n v="0"/>
    <n v="0"/>
    <n v="44927"/>
    <n v="0"/>
    <n v="138074"/>
  </r>
  <r>
    <n v="2035"/>
    <s v="14105-549596732"/>
    <n v="10321523"/>
    <x v="8"/>
    <s v="14/10/2025 15:40:17"/>
    <n v="203000"/>
    <n v="32000"/>
    <n v="0"/>
    <n v="0"/>
    <n v="41981"/>
    <n v="0"/>
    <n v="129020"/>
  </r>
  <r>
    <n v="2036"/>
    <s v="14105-551084552"/>
    <n v="10225902"/>
    <x v="2"/>
    <s v="14/10/2025 15:44:23"/>
    <n v="74000"/>
    <n v="15000"/>
    <n v="0"/>
    <n v="0"/>
    <n v="14485"/>
    <n v="0"/>
    <n v="44516"/>
  </r>
  <r>
    <n v="2037"/>
    <s v="14105-551357393"/>
    <n v="10296675"/>
    <x v="34"/>
    <s v="14/10/2025 15:39:49"/>
    <n v="58000"/>
    <n v="11000"/>
    <n v="0"/>
    <n v="0"/>
    <n v="11539"/>
    <n v="0"/>
    <n v="35462"/>
  </r>
  <r>
    <n v="2038"/>
    <s v="14105-551676133"/>
    <n v="10284115"/>
    <x v="26"/>
    <s v="14/10/2025 15:47:03"/>
    <n v="44000"/>
    <n v="14000"/>
    <n v="0"/>
    <n v="0"/>
    <n v="7365"/>
    <n v="0"/>
    <n v="22635"/>
  </r>
  <r>
    <n v="2039"/>
    <s v="14105-551711727"/>
    <n v="10296675"/>
    <x v="34"/>
    <s v="14/10/2025 15:58:56"/>
    <n v="157000"/>
    <n v="26000"/>
    <n v="0"/>
    <n v="0"/>
    <n v="32161"/>
    <n v="0"/>
    <n v="98840"/>
  </r>
  <r>
    <n v="2040"/>
    <s v="14105-551770554"/>
    <n v="10299524"/>
    <x v="18"/>
    <s v="14/10/2025 15:42:38"/>
    <n v="29000"/>
    <n v="0"/>
    <n v="0"/>
    <n v="0"/>
    <n v="7120"/>
    <n v="0"/>
    <n v="21881"/>
  </r>
  <r>
    <n v="2041"/>
    <s v="14105-552437365"/>
    <n v="10321523"/>
    <x v="8"/>
    <s v="14/10/2025 15:49:16"/>
    <n v="58000"/>
    <n v="11000"/>
    <n v="0"/>
    <n v="0"/>
    <n v="11539"/>
    <n v="0"/>
    <n v="35462"/>
  </r>
  <r>
    <n v="2042"/>
    <s v="14105-553350351"/>
    <n v="10350108"/>
    <x v="6"/>
    <s v="14/10/2025 16:20:58"/>
    <n v="92000"/>
    <n v="11000"/>
    <n v="0"/>
    <n v="0"/>
    <n v="19886"/>
    <n v="0"/>
    <n v="61115"/>
  </r>
  <r>
    <n v="2043"/>
    <s v="14105-553488909"/>
    <n v="10298769"/>
    <x v="20"/>
    <s v="14/10/2025 15:32:13"/>
    <n v="44000"/>
    <n v="5000"/>
    <n v="0"/>
    <n v="0"/>
    <n v="9575"/>
    <n v="0"/>
    <n v="29426"/>
  </r>
  <r>
    <n v="2044"/>
    <s v="14105-553594753"/>
    <n v="10225898"/>
    <x v="15"/>
    <s v="14/10/2025 15:40:05"/>
    <n v="94000"/>
    <n v="39200"/>
    <n v="0"/>
    <n v="0"/>
    <n v="13453"/>
    <n v="0"/>
    <n v="41347"/>
  </r>
  <r>
    <n v="2045"/>
    <s v="14105-553670640"/>
    <n v="10230793"/>
    <x v="25"/>
    <s v="14/10/2025 15:47:07"/>
    <n v="94000"/>
    <n v="39200"/>
    <n v="0"/>
    <n v="0"/>
    <n v="13453"/>
    <n v="0"/>
    <n v="41347"/>
  </r>
  <r>
    <n v="2046"/>
    <s v="14105-553815368"/>
    <n v="10350108"/>
    <x v="6"/>
    <s v="14/10/2025 16:13:49"/>
    <n v="201000"/>
    <n v="32000"/>
    <n v="0"/>
    <n v="0"/>
    <n v="41490"/>
    <n v="0"/>
    <n v="127511"/>
  </r>
  <r>
    <n v="2047"/>
    <s v="14105-554880487"/>
    <n v="10350108"/>
    <x v="6"/>
    <s v="14/10/2025 17:56:02"/>
    <n v="141000"/>
    <n v="11000"/>
    <n v="0"/>
    <n v="0"/>
    <n v="31915"/>
    <n v="0"/>
    <n v="98085"/>
  </r>
  <r>
    <n v="2048"/>
    <s v="14105-555444618"/>
    <n v="10225898"/>
    <x v="15"/>
    <s v="14/10/2025 15:38:22"/>
    <n v="29000"/>
    <n v="7000"/>
    <n v="0"/>
    <n v="0"/>
    <n v="5401"/>
    <n v="0"/>
    <n v="16599"/>
  </r>
  <r>
    <n v="2049"/>
    <s v="14105-555713061"/>
    <n v="10269971"/>
    <x v="16"/>
    <s v="14/10/2025 15:39:32"/>
    <n v="29000"/>
    <n v="0"/>
    <n v="0"/>
    <n v="0"/>
    <n v="7120"/>
    <n v="0"/>
    <n v="21881"/>
  </r>
  <r>
    <n v="2050"/>
    <s v="14105-556254348"/>
    <n v="10321523"/>
    <x v="8"/>
    <s v="14/10/2025 16:07:14"/>
    <n v="72000"/>
    <n v="11000"/>
    <n v="0"/>
    <n v="0"/>
    <n v="14976"/>
    <n v="0"/>
    <n v="46025"/>
  </r>
  <r>
    <n v="2051"/>
    <s v="14105-557339319"/>
    <n v="10298824"/>
    <x v="5"/>
    <s v="14/10/2025 15:43:51"/>
    <n v="36000"/>
    <n v="9000"/>
    <n v="0"/>
    <n v="0"/>
    <n v="6629"/>
    <n v="0"/>
    <n v="20372"/>
  </r>
  <r>
    <n v="2052"/>
    <s v="14105-557515333"/>
    <n v="10321523"/>
    <x v="8"/>
    <s v="14/10/2025 15:48:31"/>
    <n v="94000"/>
    <n v="39200"/>
    <n v="0"/>
    <n v="0"/>
    <n v="13453"/>
    <n v="0"/>
    <n v="41347"/>
  </r>
  <r>
    <n v="2053"/>
    <s v="14105-558344759"/>
    <n v="10230171"/>
    <x v="19"/>
    <s v="14/10/2025 15:49:23"/>
    <n v="29000"/>
    <n v="0"/>
    <n v="0"/>
    <n v="0"/>
    <n v="7120"/>
    <n v="0"/>
    <n v="21881"/>
  </r>
  <r>
    <n v="2054"/>
    <s v="14105-559122704"/>
    <n v="10298824"/>
    <x v="5"/>
    <s v="14/10/2025 15:50:05"/>
    <n v="94000"/>
    <n v="39200"/>
    <n v="0"/>
    <n v="0"/>
    <n v="13453"/>
    <n v="0"/>
    <n v="41347"/>
  </r>
  <r>
    <n v="2055"/>
    <s v="14105-559125649"/>
    <n v="10233716"/>
    <x v="22"/>
    <s v="14/10/2025 15:43:47"/>
    <n v="29000"/>
    <n v="0"/>
    <n v="0"/>
    <n v="0"/>
    <n v="7120"/>
    <n v="0"/>
    <n v="21881"/>
  </r>
  <r>
    <n v="2056"/>
    <s v="14105-559514650"/>
    <n v="10232123"/>
    <x v="14"/>
    <s v="14/10/2025 15:56:15"/>
    <n v="22000"/>
    <n v="7000"/>
    <n v="0"/>
    <n v="0"/>
    <n v="3683"/>
    <n v="0"/>
    <n v="11318"/>
  </r>
  <r>
    <n v="2057"/>
    <s v="14105-559816035"/>
    <n v="10284115"/>
    <x v="26"/>
    <s v="14/10/2025 15:49:42"/>
    <n v="22000"/>
    <n v="7000"/>
    <n v="0"/>
    <n v="0"/>
    <n v="3683"/>
    <n v="0"/>
    <n v="11318"/>
  </r>
  <r>
    <n v="2058"/>
    <s v="14105-559971844"/>
    <n v="10225902"/>
    <x v="2"/>
    <s v="14/10/2025 15:59:31"/>
    <n v="180000"/>
    <n v="26000"/>
    <n v="0"/>
    <n v="0"/>
    <n v="37807"/>
    <n v="0"/>
    <n v="116193"/>
  </r>
  <r>
    <n v="2059"/>
    <s v="14105-560017457"/>
    <n v="10307386"/>
    <x v="40"/>
    <s v="14/10/2025 15:45:02"/>
    <n v="22000"/>
    <n v="0"/>
    <n v="0"/>
    <n v="0"/>
    <n v="5401"/>
    <n v="0"/>
    <n v="16599"/>
  </r>
  <r>
    <n v="2060"/>
    <s v="14105-560090066"/>
    <n v="10296675"/>
    <x v="34"/>
    <s v="14/10/2025 16:02:19"/>
    <n v="51000"/>
    <n v="11000"/>
    <n v="0"/>
    <n v="0"/>
    <n v="9820"/>
    <n v="0"/>
    <n v="30180"/>
  </r>
  <r>
    <n v="2061"/>
    <s v="14105-561775957"/>
    <n v="10216423"/>
    <x v="0"/>
    <s v="14/10/2025 15:56:48"/>
    <n v="22000"/>
    <n v="0"/>
    <n v="0"/>
    <n v="0"/>
    <n v="5401"/>
    <n v="0"/>
    <n v="16599"/>
  </r>
  <r>
    <n v="2062"/>
    <s v="14105-561869967"/>
    <n v="10298769"/>
    <x v="20"/>
    <s v="14/10/2025 16:06:06"/>
    <n v="58000"/>
    <n v="11000"/>
    <n v="0"/>
    <n v="0"/>
    <n v="11539"/>
    <n v="0"/>
    <n v="35462"/>
  </r>
  <r>
    <n v="2063"/>
    <s v="14105-561997040"/>
    <n v="10299524"/>
    <x v="18"/>
    <s v="14/10/2025 15:56:15"/>
    <n v="22000"/>
    <n v="7000"/>
    <n v="0"/>
    <n v="0"/>
    <n v="3683"/>
    <n v="0"/>
    <n v="11318"/>
  </r>
  <r>
    <n v="2064"/>
    <s v="14105-562143041"/>
    <n v="10298769"/>
    <x v="20"/>
    <s v="14/10/2025 16:10:43"/>
    <n v="52000"/>
    <n v="11000"/>
    <n v="0"/>
    <n v="0"/>
    <n v="10066"/>
    <n v="0"/>
    <n v="30935"/>
  </r>
  <r>
    <n v="2065"/>
    <s v="14105-562772754"/>
    <n v="10298769"/>
    <x v="20"/>
    <s v="14/10/2025 16:08:35"/>
    <n v="87000"/>
    <n v="0"/>
    <n v="0"/>
    <n v="0"/>
    <n v="21359"/>
    <n v="0"/>
    <n v="65642"/>
  </r>
  <r>
    <n v="2066"/>
    <s v="14105-562928278"/>
    <n v="10230817"/>
    <x v="28"/>
    <s v="14/10/2025 15:49:34"/>
    <n v="87000"/>
    <n v="15000"/>
    <n v="0"/>
    <n v="0"/>
    <n v="17676"/>
    <n v="0"/>
    <n v="54324"/>
  </r>
  <r>
    <n v="2067"/>
    <s v="14105-563428611"/>
    <n v="10298824"/>
    <x v="5"/>
    <s v="14/10/2025 16:15:39"/>
    <n v="22000"/>
    <n v="7000"/>
    <n v="0"/>
    <n v="0"/>
    <n v="3683"/>
    <n v="0"/>
    <n v="11318"/>
  </r>
  <r>
    <n v="2068"/>
    <s v="14105-564646419"/>
    <n v="10321523"/>
    <x v="8"/>
    <s v="14/10/2025 16:40:07"/>
    <n v="388000"/>
    <n v="54500"/>
    <n v="0"/>
    <n v="0"/>
    <n v="81874"/>
    <n v="0"/>
    <n v="251626"/>
  </r>
  <r>
    <n v="2069"/>
    <s v="14105-564821511"/>
    <n v="10298769"/>
    <x v="20"/>
    <s v="14/10/2025 16:01:37"/>
    <n v="25000"/>
    <n v="5000"/>
    <n v="0"/>
    <n v="0"/>
    <n v="4910"/>
    <n v="0"/>
    <n v="15090"/>
  </r>
  <r>
    <n v="2070"/>
    <s v="14105-565427823"/>
    <n v="10321524"/>
    <x v="3"/>
    <s v="14/10/2025 16:27:49"/>
    <n v="36000"/>
    <n v="7000"/>
    <n v="0"/>
    <n v="0"/>
    <n v="7120"/>
    <n v="0"/>
    <n v="21881"/>
  </r>
  <r>
    <n v="2071"/>
    <s v="14105-565562437"/>
    <n v="10350108"/>
    <x v="6"/>
    <s v="14/10/2025 16:29:24"/>
    <n v="47000"/>
    <n v="5000"/>
    <n v="0"/>
    <n v="0"/>
    <n v="10311"/>
    <n v="0"/>
    <n v="31689"/>
  </r>
  <r>
    <n v="2072"/>
    <s v="14105-565858680"/>
    <n v="10324687"/>
    <x v="17"/>
    <s v="14/10/2025 16:01:52"/>
    <n v="124000"/>
    <n v="20000"/>
    <n v="0"/>
    <n v="0"/>
    <n v="25532"/>
    <n v="0"/>
    <n v="78468"/>
  </r>
  <r>
    <n v="2073"/>
    <s v="14105-566438905"/>
    <n v="10350108"/>
    <x v="6"/>
    <s v="14/10/2025 16:20:47"/>
    <n v="29000"/>
    <n v="5000"/>
    <n v="0"/>
    <n v="0"/>
    <n v="5892"/>
    <n v="0"/>
    <n v="18108"/>
  </r>
  <r>
    <n v="2074"/>
    <s v="14105-567610686"/>
    <n v="10225895"/>
    <x v="13"/>
    <s v="14/10/2025 16:02:31"/>
    <n v="88000"/>
    <n v="15000"/>
    <n v="0"/>
    <n v="0"/>
    <n v="17922"/>
    <n v="0"/>
    <n v="55079"/>
  </r>
  <r>
    <n v="2075"/>
    <s v="14105-567856354"/>
    <n v="10269971"/>
    <x v="16"/>
    <s v="14/10/2025 15:56:26"/>
    <n v="108000"/>
    <n v="20000"/>
    <n v="0"/>
    <n v="0"/>
    <n v="21604"/>
    <n v="0"/>
    <n v="66396"/>
  </r>
  <r>
    <n v="2076"/>
    <s v="14105-569280196"/>
    <n v="10292015"/>
    <x v="43"/>
    <s v="14/10/2025 15:56:48"/>
    <n v="47000"/>
    <n v="10000"/>
    <n v="0"/>
    <n v="0"/>
    <n v="9084"/>
    <n v="0"/>
    <n v="27917"/>
  </r>
  <r>
    <n v="2077"/>
    <s v="14105-569584075"/>
    <n v="10340098"/>
    <x v="42"/>
    <s v="14/10/2025 16:14:10"/>
    <n v="22000"/>
    <n v="7000"/>
    <n v="0"/>
    <n v="0"/>
    <n v="3683"/>
    <n v="0"/>
    <n v="11318"/>
  </r>
  <r>
    <n v="2078"/>
    <s v="14105-570208391"/>
    <n v="10350108"/>
    <x v="6"/>
    <s v="14/10/2025 16:25:29"/>
    <n v="22000"/>
    <n v="5000"/>
    <n v="0"/>
    <n v="0"/>
    <n v="4174"/>
    <n v="0"/>
    <n v="12827"/>
  </r>
  <r>
    <n v="2079"/>
    <s v="14105-570223919"/>
    <n v="10350108"/>
    <x v="6"/>
    <s v="14/10/2025 16:42:38"/>
    <n v="75000"/>
    <n v="11000"/>
    <n v="0"/>
    <n v="0"/>
    <n v="15712"/>
    <n v="0"/>
    <n v="48288"/>
  </r>
  <r>
    <n v="2080"/>
    <s v="14105-571893729"/>
    <n v="10242271"/>
    <x v="38"/>
    <s v="14/10/2025 16:20:12"/>
    <n v="94000"/>
    <n v="39200"/>
    <n v="0"/>
    <n v="0"/>
    <n v="13453"/>
    <n v="0"/>
    <n v="41347"/>
  </r>
  <r>
    <n v="2081"/>
    <s v="14105-573108818"/>
    <n v="10242271"/>
    <x v="38"/>
    <s v="14/10/2025 16:09:10"/>
    <n v="54000"/>
    <n v="11000"/>
    <n v="0"/>
    <n v="0"/>
    <n v="10557"/>
    <n v="0"/>
    <n v="32444"/>
  </r>
  <r>
    <n v="2082"/>
    <s v="14105-573357396"/>
    <n v="10298769"/>
    <x v="20"/>
    <s v="14/10/2025 16:30:15"/>
    <n v="54000"/>
    <n v="11000"/>
    <n v="0"/>
    <n v="0"/>
    <n v="10557"/>
    <n v="0"/>
    <n v="32444"/>
  </r>
  <r>
    <n v="2083"/>
    <s v="14105-573366328"/>
    <n v="10321524"/>
    <x v="3"/>
    <s v="14/10/2025 16:14:27"/>
    <n v="54000"/>
    <n v="11000"/>
    <n v="0"/>
    <n v="0"/>
    <n v="10557"/>
    <n v="0"/>
    <n v="32444"/>
  </r>
  <r>
    <n v="2084"/>
    <s v="14105-573747913"/>
    <n v="10321524"/>
    <x v="3"/>
    <s v="14/10/2025 16:14:39"/>
    <n v="58000"/>
    <n v="11000"/>
    <n v="0"/>
    <n v="0"/>
    <n v="11539"/>
    <n v="0"/>
    <n v="35462"/>
  </r>
  <r>
    <n v="2085"/>
    <s v="14105-574071864"/>
    <n v="10321523"/>
    <x v="8"/>
    <s v="14/10/2025 18:24:47"/>
    <n v="51000"/>
    <n v="11000"/>
    <n v="0"/>
    <n v="0"/>
    <n v="9820"/>
    <n v="0"/>
    <n v="30180"/>
  </r>
  <r>
    <n v="2086"/>
    <s v="14105-574276784"/>
    <n v="10225871"/>
    <x v="35"/>
    <s v="14/10/2025 16:12:59"/>
    <n v="22000"/>
    <n v="7000"/>
    <n v="0"/>
    <n v="0"/>
    <n v="3683"/>
    <n v="0"/>
    <n v="11318"/>
  </r>
  <r>
    <n v="2087"/>
    <s v="14105-575198634"/>
    <n v="10225898"/>
    <x v="15"/>
    <s v="14/10/2025 16:27:43"/>
    <n v="87000"/>
    <n v="15000"/>
    <n v="0"/>
    <n v="0"/>
    <n v="17676"/>
    <n v="0"/>
    <n v="54324"/>
  </r>
  <r>
    <n v="2088"/>
    <s v="14105-575545598"/>
    <n v="10225885"/>
    <x v="4"/>
    <s v="14/10/2025 16:17:27"/>
    <n v="58000"/>
    <n v="14000"/>
    <n v="0"/>
    <n v="0"/>
    <n v="10802"/>
    <n v="0"/>
    <n v="33198"/>
  </r>
  <r>
    <n v="2089"/>
    <s v="14105-575599601"/>
    <n v="10225885"/>
    <x v="4"/>
    <s v="14/10/2025 16:16:18"/>
    <n v="29000"/>
    <n v="7000"/>
    <n v="0"/>
    <n v="0"/>
    <n v="5401"/>
    <n v="0"/>
    <n v="16599"/>
  </r>
  <r>
    <n v="2090"/>
    <s v="14105-575784428"/>
    <n v="10313967"/>
    <x v="23"/>
    <s v="14/10/2025 16:05:23"/>
    <n v="29000"/>
    <n v="0"/>
    <n v="0"/>
    <n v="0"/>
    <n v="7120"/>
    <n v="0"/>
    <n v="21881"/>
  </r>
  <r>
    <n v="2091"/>
    <s v="14105-576632377"/>
    <n v="10232123"/>
    <x v="14"/>
    <s v="14/10/2025 16:21:32"/>
    <n v="44000"/>
    <n v="14000"/>
    <n v="0"/>
    <n v="0"/>
    <n v="7365"/>
    <n v="0"/>
    <n v="22635"/>
  </r>
  <r>
    <n v="2092"/>
    <s v="14105-576650887"/>
    <n v="10321523"/>
    <x v="8"/>
    <s v="14/10/2025 16:19:03"/>
    <n v="29000"/>
    <n v="5000"/>
    <n v="0"/>
    <n v="0"/>
    <n v="5892"/>
    <n v="0"/>
    <n v="18108"/>
  </r>
  <r>
    <n v="2093"/>
    <s v="14105-577033555"/>
    <n v="10298769"/>
    <x v="20"/>
    <s v="14/10/2025 16:14:09"/>
    <n v="87000"/>
    <n v="11000"/>
    <n v="0"/>
    <n v="0"/>
    <n v="18658"/>
    <n v="0"/>
    <n v="57342"/>
  </r>
  <r>
    <n v="2094"/>
    <s v="14105-577104486"/>
    <n v="10350108"/>
    <x v="6"/>
    <s v="14/10/2025 16:21:52"/>
    <n v="54000"/>
    <n v="11000"/>
    <n v="0"/>
    <n v="0"/>
    <n v="10557"/>
    <n v="0"/>
    <n v="32444"/>
  </r>
  <r>
    <n v="2095"/>
    <s v="14105-577293436"/>
    <n v="10354882"/>
    <x v="12"/>
    <s v="14/10/2025 16:22:49"/>
    <n v="87000"/>
    <n v="0"/>
    <n v="0"/>
    <n v="0"/>
    <n v="21359"/>
    <n v="0"/>
    <n v="65642"/>
  </r>
  <r>
    <n v="2096"/>
    <s v="14105-577471178"/>
    <n v="10321524"/>
    <x v="3"/>
    <s v="14/10/2025 16:18:20"/>
    <n v="58000"/>
    <n v="11000"/>
    <n v="0"/>
    <n v="0"/>
    <n v="11539"/>
    <n v="0"/>
    <n v="35462"/>
  </r>
  <r>
    <n v="2097"/>
    <s v="14105-578078855"/>
    <n v="10296675"/>
    <x v="34"/>
    <s v="14/10/2025 16:16:42"/>
    <n v="141000"/>
    <n v="26000"/>
    <n v="0"/>
    <n v="0"/>
    <n v="28233"/>
    <n v="0"/>
    <n v="86768"/>
  </r>
  <r>
    <n v="2098"/>
    <s v="14105-580196020"/>
    <n v="10225898"/>
    <x v="15"/>
    <s v="14/10/2025 16:27:57"/>
    <n v="29000"/>
    <n v="7000"/>
    <n v="0"/>
    <n v="0"/>
    <n v="5401"/>
    <n v="0"/>
    <n v="16599"/>
  </r>
  <r>
    <n v="2099"/>
    <s v="14105-580690453"/>
    <n v="10230171"/>
    <x v="19"/>
    <s v="14/10/2025 16:25:04"/>
    <n v="51000"/>
    <n v="11000"/>
    <n v="0"/>
    <n v="0"/>
    <n v="9820"/>
    <n v="0"/>
    <n v="30180"/>
  </r>
  <r>
    <n v="2100"/>
    <s v="14105-580803046"/>
    <n v="10350108"/>
    <x v="6"/>
    <s v="14/10/2025 16:56:24"/>
    <n v="51000"/>
    <n v="11000"/>
    <n v="0"/>
    <n v="0"/>
    <n v="9820"/>
    <n v="0"/>
    <n v="30180"/>
  </r>
  <r>
    <n v="2101"/>
    <s v="14105-581180717"/>
    <n v="10230814"/>
    <x v="31"/>
    <s v="14/10/2025 16:21:50"/>
    <n v="54000"/>
    <n v="11000"/>
    <n v="0"/>
    <n v="0"/>
    <n v="10557"/>
    <n v="0"/>
    <n v="32444"/>
  </r>
  <r>
    <n v="2102"/>
    <s v="14105-583148222"/>
    <n v="10230171"/>
    <x v="19"/>
    <s v="14/10/2025 16:34:15"/>
    <n v="58000"/>
    <n v="11000"/>
    <n v="0"/>
    <n v="0"/>
    <n v="11539"/>
    <n v="0"/>
    <n v="35462"/>
  </r>
  <r>
    <n v="2103"/>
    <s v="14105-586133338"/>
    <n v="10321523"/>
    <x v="8"/>
    <s v="14/10/2025 16:50:52"/>
    <n v="73000"/>
    <n v="11000"/>
    <n v="0"/>
    <n v="0"/>
    <n v="15221"/>
    <n v="0"/>
    <n v="46779"/>
  </r>
  <r>
    <n v="2104"/>
    <s v="14105-587604627"/>
    <n v="10350108"/>
    <x v="6"/>
    <s v="14/10/2025 16:43:29"/>
    <n v="195000"/>
    <n v="26000"/>
    <n v="0"/>
    <n v="0"/>
    <n v="41490"/>
    <n v="0"/>
    <n v="127511"/>
  </r>
  <r>
    <n v="2105"/>
    <s v="14105-587644864"/>
    <n v="10235663"/>
    <x v="10"/>
    <s v="14/10/2025 17:12:26"/>
    <n v="29000"/>
    <n v="0"/>
    <n v="0"/>
    <n v="0"/>
    <n v="7120"/>
    <n v="0"/>
    <n v="21881"/>
  </r>
  <r>
    <n v="2106"/>
    <s v="14105-591131279"/>
    <n v="10321523"/>
    <x v="8"/>
    <s v="14/10/2025 17:04:56"/>
    <n v="36000"/>
    <n v="5000"/>
    <n v="0"/>
    <n v="0"/>
    <n v="7611"/>
    <n v="0"/>
    <n v="23390"/>
  </r>
  <r>
    <n v="2107"/>
    <s v="14105-591967218"/>
    <n v="10230793"/>
    <x v="25"/>
    <s v="14/10/2025 16:38:11"/>
    <n v="167000"/>
    <n v="48000"/>
    <n v="0"/>
    <n v="0"/>
    <n v="29215"/>
    <n v="0"/>
    <n v="89786"/>
  </r>
  <r>
    <n v="2108"/>
    <s v="14105-591985961"/>
    <n v="10225902"/>
    <x v="2"/>
    <s v="14/10/2025 16:52:29"/>
    <n v="87000"/>
    <n v="15000"/>
    <n v="0"/>
    <n v="0"/>
    <n v="17676"/>
    <n v="0"/>
    <n v="54324"/>
  </r>
  <r>
    <n v="2109"/>
    <s v="14105-592813727"/>
    <n v="10298824"/>
    <x v="5"/>
    <s v="14/10/2025 17:05:01"/>
    <n v="94000"/>
    <n v="15000"/>
    <n v="0"/>
    <n v="0"/>
    <n v="19395"/>
    <n v="0"/>
    <n v="59606"/>
  </r>
  <r>
    <n v="2110"/>
    <s v="14105-592939759"/>
    <n v="10225895"/>
    <x v="13"/>
    <s v="14/10/2025 16:41:31"/>
    <n v="29000"/>
    <n v="0"/>
    <n v="0"/>
    <n v="0"/>
    <n v="7120"/>
    <n v="0"/>
    <n v="21881"/>
  </r>
  <r>
    <n v="2111"/>
    <s v="14105-593956337"/>
    <n v="10225898"/>
    <x v="15"/>
    <s v="14/10/2025 16:50:26"/>
    <n v="29000"/>
    <n v="7000"/>
    <n v="0"/>
    <n v="0"/>
    <n v="5401"/>
    <n v="0"/>
    <n v="16599"/>
  </r>
  <r>
    <n v="2112"/>
    <s v="14105-594007260"/>
    <n v="10350108"/>
    <x v="6"/>
    <s v="14/10/2025 17:23:56"/>
    <n v="50000"/>
    <n v="11000"/>
    <n v="0"/>
    <n v="0"/>
    <n v="9575"/>
    <n v="0"/>
    <n v="29426"/>
  </r>
  <r>
    <n v="2113"/>
    <s v="14105-594121521"/>
    <n v="10298769"/>
    <x v="20"/>
    <s v="14/10/2025 17:48:00"/>
    <n v="50000"/>
    <n v="11000"/>
    <n v="0"/>
    <n v="0"/>
    <n v="9575"/>
    <n v="0"/>
    <n v="29426"/>
  </r>
  <r>
    <n v="2114"/>
    <s v="14105-594402765"/>
    <n v="10321523"/>
    <x v="8"/>
    <s v="14/10/2025 17:09:50"/>
    <n v="50000"/>
    <n v="11000"/>
    <n v="0"/>
    <n v="0"/>
    <n v="9575"/>
    <n v="0"/>
    <n v="29426"/>
  </r>
  <r>
    <n v="2115"/>
    <s v="14105-596028562"/>
    <n v="10350108"/>
    <x v="6"/>
    <s v="14/10/2025 17:12:00"/>
    <n v="65000"/>
    <n v="11000"/>
    <n v="0"/>
    <n v="0"/>
    <n v="13257"/>
    <n v="0"/>
    <n v="40743"/>
  </r>
  <r>
    <n v="2116"/>
    <s v="14105-596112270"/>
    <n v="10225898"/>
    <x v="15"/>
    <s v="14/10/2025 16:47:19"/>
    <n v="29000"/>
    <n v="5000"/>
    <n v="0"/>
    <n v="0"/>
    <n v="5892"/>
    <n v="0"/>
    <n v="18108"/>
  </r>
  <r>
    <n v="2117"/>
    <s v="14105-599333785"/>
    <n v="10350108"/>
    <x v="6"/>
    <s v="14/10/2025 17:22:45"/>
    <n v="76000"/>
    <n v="11000"/>
    <n v="0"/>
    <n v="0"/>
    <n v="15958"/>
    <n v="0"/>
    <n v="49043"/>
  </r>
  <r>
    <n v="2118"/>
    <s v="14105-600075710"/>
    <n v="10225902"/>
    <x v="2"/>
    <s v="14/10/2025 17:03:34"/>
    <n v="22000"/>
    <n v="7000"/>
    <n v="0"/>
    <n v="0"/>
    <n v="3683"/>
    <n v="0"/>
    <n v="11318"/>
  </r>
  <r>
    <n v="2119"/>
    <s v="14105-601816937"/>
    <n v="10358016"/>
    <x v="39"/>
    <s v="14/10/2025 16:57:14"/>
    <n v="104000"/>
    <n v="11000"/>
    <n v="0"/>
    <n v="0"/>
    <n v="22832"/>
    <n v="0"/>
    <n v="70169"/>
  </r>
  <r>
    <n v="2120"/>
    <s v="14105-602738986"/>
    <n v="10219545"/>
    <x v="1"/>
    <s v="14/10/2025 17:08:25"/>
    <n v="127000"/>
    <n v="20000"/>
    <n v="0"/>
    <n v="0"/>
    <n v="26269"/>
    <n v="0"/>
    <n v="80732"/>
  </r>
  <r>
    <n v="2121"/>
    <s v="14105-604546212"/>
    <n v="10225902"/>
    <x v="2"/>
    <s v="14/10/2025 16:58:32"/>
    <n v="73000"/>
    <n v="15000"/>
    <n v="0"/>
    <n v="0"/>
    <n v="14239"/>
    <n v="0"/>
    <n v="43761"/>
  </r>
  <r>
    <n v="2122"/>
    <s v="14105-606257509"/>
    <n v="10225898"/>
    <x v="15"/>
    <s v="14/10/2025 17:25:17"/>
    <n v="58000"/>
    <n v="11000"/>
    <n v="0"/>
    <n v="0"/>
    <n v="11539"/>
    <n v="0"/>
    <n v="35462"/>
  </r>
  <r>
    <n v="2123"/>
    <s v="14105-607213877"/>
    <n v="10232123"/>
    <x v="14"/>
    <s v="14/10/2025 17:25:21"/>
    <n v="29000"/>
    <n v="7000"/>
    <n v="0"/>
    <n v="0"/>
    <n v="5401"/>
    <n v="0"/>
    <n v="16599"/>
  </r>
  <r>
    <n v="2124"/>
    <s v="14105-608282321"/>
    <n v="10230793"/>
    <x v="25"/>
    <s v="14/10/2025 17:05:39"/>
    <n v="22000"/>
    <n v="7000"/>
    <n v="0"/>
    <n v="0"/>
    <n v="3683"/>
    <n v="0"/>
    <n v="11318"/>
  </r>
  <r>
    <n v="2125"/>
    <s v="14105-608919340"/>
    <n v="10296675"/>
    <x v="34"/>
    <s v="14/10/2025 17:12:33"/>
    <n v="47000"/>
    <n v="5000"/>
    <n v="0"/>
    <n v="0"/>
    <n v="10311"/>
    <n v="0"/>
    <n v="31689"/>
  </r>
  <r>
    <n v="2126"/>
    <s v="14105-610605427"/>
    <n v="10225888"/>
    <x v="27"/>
    <s v="14/10/2025 17:13:44"/>
    <n v="116000"/>
    <n v="20000"/>
    <n v="0"/>
    <n v="0"/>
    <n v="23568"/>
    <n v="0"/>
    <n v="72432"/>
  </r>
  <r>
    <n v="2127"/>
    <s v="14105-610990977"/>
    <n v="10284115"/>
    <x v="26"/>
    <s v="14/10/2025 17:09:56"/>
    <n v="25000"/>
    <n v="0"/>
    <n v="0"/>
    <n v="0"/>
    <n v="6138"/>
    <n v="0"/>
    <n v="18863"/>
  </r>
  <r>
    <n v="2128"/>
    <s v="14105-611093975"/>
    <n v="10232123"/>
    <x v="14"/>
    <s v="14/10/2025 17:52:04"/>
    <n v="58000"/>
    <n v="11000"/>
    <n v="0"/>
    <n v="0"/>
    <n v="11539"/>
    <n v="0"/>
    <n v="35462"/>
  </r>
  <r>
    <n v="2129"/>
    <s v="14105-613313438"/>
    <n v="10321524"/>
    <x v="3"/>
    <s v="14/10/2025 17:23:54"/>
    <n v="69000"/>
    <n v="11000"/>
    <n v="0"/>
    <n v="0"/>
    <n v="14239"/>
    <n v="0"/>
    <n v="43761"/>
  </r>
  <r>
    <n v="2130"/>
    <s v="14105-613541891"/>
    <n v="10330437"/>
    <x v="36"/>
    <s v="14/10/2025 17:20:35"/>
    <n v="152000"/>
    <n v="42000"/>
    <n v="0"/>
    <n v="0"/>
    <n v="27005"/>
    <n v="0"/>
    <n v="82995"/>
  </r>
  <r>
    <n v="2131"/>
    <s v="14105-615708315"/>
    <n v="10350108"/>
    <x v="6"/>
    <s v="14/10/2025 17:24:20"/>
    <n v="51000"/>
    <n v="11000"/>
    <n v="0"/>
    <n v="0"/>
    <n v="9820"/>
    <n v="0"/>
    <n v="30180"/>
  </r>
  <r>
    <n v="2132"/>
    <s v="14105-617413650"/>
    <n v="10219545"/>
    <x v="1"/>
    <s v="14/10/2025 17:28:33"/>
    <n v="58000"/>
    <n v="14000"/>
    <n v="0"/>
    <n v="0"/>
    <n v="10802"/>
    <n v="0"/>
    <n v="33198"/>
  </r>
  <r>
    <n v="2133"/>
    <s v="14105-618259387"/>
    <n v="10284115"/>
    <x v="26"/>
    <s v="14/10/2025 17:25:08"/>
    <n v="116000"/>
    <n v="20000"/>
    <n v="0"/>
    <n v="0"/>
    <n v="23568"/>
    <n v="0"/>
    <n v="72432"/>
  </r>
  <r>
    <n v="2134"/>
    <s v="14105-619307607"/>
    <n v="10230793"/>
    <x v="25"/>
    <s v="14/10/2025 17:49:31"/>
    <n v="22000"/>
    <n v="7000"/>
    <n v="0"/>
    <n v="0"/>
    <n v="3683"/>
    <n v="0"/>
    <n v="11318"/>
  </r>
  <r>
    <n v="2135"/>
    <s v="14105-619366889"/>
    <n v="10321523"/>
    <x v="8"/>
    <s v="14/10/2025 17:55:17"/>
    <n v="67000"/>
    <n v="0"/>
    <n v="0"/>
    <n v="0"/>
    <n v="16449"/>
    <n v="0"/>
    <n v="50552"/>
  </r>
  <r>
    <n v="2136"/>
    <s v="14105-619513310"/>
    <n v="10321523"/>
    <x v="8"/>
    <s v="14/10/2025 17:23:37"/>
    <n v="58000"/>
    <n v="11000"/>
    <n v="0"/>
    <n v="0"/>
    <n v="11539"/>
    <n v="0"/>
    <n v="35462"/>
  </r>
  <r>
    <n v="2137"/>
    <s v="14105-620531968"/>
    <n v="10307386"/>
    <x v="40"/>
    <s v="14/10/2025 17:29:05"/>
    <n v="47000"/>
    <n v="0"/>
    <n v="0"/>
    <n v="0"/>
    <n v="11539"/>
    <n v="0"/>
    <n v="35462"/>
  </r>
  <r>
    <n v="2138"/>
    <s v="14105-621478230"/>
    <n v="10225871"/>
    <x v="35"/>
    <s v="14/10/2025 17:36:18"/>
    <n v="87000"/>
    <n v="15000"/>
    <n v="0"/>
    <n v="0"/>
    <n v="17676"/>
    <n v="0"/>
    <n v="54324"/>
  </r>
  <r>
    <n v="2139"/>
    <s v="14105-622067432"/>
    <n v="10296675"/>
    <x v="34"/>
    <s v="14/10/2025 18:10:34"/>
    <n v="22000"/>
    <n v="7000"/>
    <n v="0"/>
    <n v="0"/>
    <n v="3683"/>
    <n v="0"/>
    <n v="11318"/>
  </r>
  <r>
    <n v="2140"/>
    <s v="14105-622275776"/>
    <n v="10230814"/>
    <x v="31"/>
    <s v="14/10/2025 17:29:19"/>
    <n v="54000"/>
    <n v="11000"/>
    <n v="0"/>
    <n v="0"/>
    <n v="10557"/>
    <n v="0"/>
    <n v="32444"/>
  </r>
  <r>
    <n v="2141"/>
    <s v="14105-623166465"/>
    <n v="10225888"/>
    <x v="27"/>
    <s v="14/10/2025 17:37:57"/>
    <n v="51000"/>
    <n v="11000"/>
    <n v="0"/>
    <n v="0"/>
    <n v="9820"/>
    <n v="0"/>
    <n v="30180"/>
  </r>
  <r>
    <n v="2142"/>
    <s v="14105-623407025"/>
    <n v="10230171"/>
    <x v="19"/>
    <s v="14/10/2025 17:48:04"/>
    <n v="58000"/>
    <n v="11000"/>
    <n v="0"/>
    <n v="0"/>
    <n v="11539"/>
    <n v="0"/>
    <n v="35462"/>
  </r>
  <r>
    <n v="2143"/>
    <s v="14105-623901155"/>
    <n v="10230171"/>
    <x v="19"/>
    <s v="14/10/2025 17:51:15"/>
    <n v="44000"/>
    <n v="14000"/>
    <n v="0"/>
    <n v="0"/>
    <n v="7365"/>
    <n v="0"/>
    <n v="22635"/>
  </r>
  <r>
    <n v="2144"/>
    <s v="14105-627684627"/>
    <n v="10313967"/>
    <x v="23"/>
    <s v="14/10/2025 17:42:26"/>
    <n v="25000"/>
    <n v="0"/>
    <n v="0"/>
    <n v="0"/>
    <n v="6138"/>
    <n v="0"/>
    <n v="18863"/>
  </r>
  <r>
    <n v="2145"/>
    <s v="14105-628969814"/>
    <n v="10235663"/>
    <x v="10"/>
    <s v="14/10/2025 17:38:27"/>
    <n v="58000"/>
    <n v="10000"/>
    <n v="0"/>
    <n v="0"/>
    <n v="11784"/>
    <n v="0"/>
    <n v="36216"/>
  </r>
  <r>
    <n v="2146"/>
    <s v="14105-631328884"/>
    <n v="10307386"/>
    <x v="40"/>
    <s v="14/10/2025 17:49:20"/>
    <n v="54000"/>
    <n v="11000"/>
    <n v="0"/>
    <n v="0"/>
    <n v="10557"/>
    <n v="0"/>
    <n v="32444"/>
  </r>
  <r>
    <n v="2147"/>
    <s v="14105-631364382"/>
    <n v="10292422"/>
    <x v="7"/>
    <s v="14/10/2025 17:45:09"/>
    <n v="29000"/>
    <n v="7250"/>
    <n v="0"/>
    <n v="0"/>
    <n v="5340"/>
    <n v="0"/>
    <n v="16410"/>
  </r>
  <r>
    <n v="2148"/>
    <s v="14105-634022395"/>
    <n v="10340098"/>
    <x v="42"/>
    <s v="14/10/2025 17:56:10"/>
    <n v="29000"/>
    <n v="7000"/>
    <n v="0"/>
    <n v="0"/>
    <n v="5401"/>
    <n v="0"/>
    <n v="16599"/>
  </r>
  <r>
    <n v="2149"/>
    <s v="14105-637019407"/>
    <n v="10287867"/>
    <x v="11"/>
    <s v="14/10/2025 18:30:36"/>
    <n v="65000"/>
    <n v="11000"/>
    <n v="0"/>
    <n v="0"/>
    <n v="13257"/>
    <n v="0"/>
    <n v="40743"/>
  </r>
  <r>
    <n v="2150"/>
    <s v="14105-639308931"/>
    <n v="10225871"/>
    <x v="35"/>
    <s v="14/10/2025 18:33:18"/>
    <n v="58000"/>
    <n v="11000"/>
    <n v="0"/>
    <n v="0"/>
    <n v="11539"/>
    <n v="0"/>
    <n v="35462"/>
  </r>
  <r>
    <n v="2151"/>
    <s v="14105-642446698"/>
    <n v="10350108"/>
    <x v="6"/>
    <s v="14/10/2025 18:27:46"/>
    <n v="260000"/>
    <n v="32000"/>
    <n v="0"/>
    <n v="0"/>
    <n v="55974"/>
    <n v="0"/>
    <n v="172026"/>
  </r>
  <r>
    <n v="2152"/>
    <s v="14105-643857141"/>
    <n v="10298769"/>
    <x v="20"/>
    <s v="14/10/2025 18:48:41"/>
    <n v="47000"/>
    <n v="5000"/>
    <n v="0"/>
    <n v="0"/>
    <n v="10311"/>
    <n v="0"/>
    <n v="31689"/>
  </r>
  <r>
    <n v="2153"/>
    <s v="14105-645349063"/>
    <n v="10233716"/>
    <x v="22"/>
    <s v="14/10/2025 18:28:11"/>
    <n v="94000"/>
    <n v="15000"/>
    <n v="0"/>
    <n v="0"/>
    <n v="19395"/>
    <n v="0"/>
    <n v="59606"/>
  </r>
  <r>
    <n v="2154"/>
    <s v="14105-646203129"/>
    <n v="10298769"/>
    <x v="20"/>
    <s v="14/10/2025 18:41:36"/>
    <n v="51000"/>
    <n v="11000"/>
    <n v="0"/>
    <n v="0"/>
    <n v="9820"/>
    <n v="0"/>
    <n v="30180"/>
  </r>
  <r>
    <n v="2155"/>
    <s v="14105-647546373"/>
    <n v="10298824"/>
    <x v="5"/>
    <s v="14/10/2025 18:49:40"/>
    <n v="58000"/>
    <n v="11000"/>
    <n v="0"/>
    <n v="0"/>
    <n v="11539"/>
    <n v="0"/>
    <n v="35462"/>
  </r>
  <r>
    <n v="2156"/>
    <s v="14105-647835492"/>
    <n v="10340098"/>
    <x v="42"/>
    <s v="14/10/2025 18:27:42"/>
    <n v="192000"/>
    <n v="48000"/>
    <n v="0"/>
    <n v="0"/>
    <n v="35352"/>
    <n v="0"/>
    <n v="108648"/>
  </r>
  <r>
    <n v="2157"/>
    <s v="14105-648882993"/>
    <n v="10321524"/>
    <x v="3"/>
    <s v="14/10/2025 18:12:27"/>
    <n v="54000"/>
    <n v="11000"/>
    <n v="0"/>
    <n v="0"/>
    <n v="10557"/>
    <n v="0"/>
    <n v="32444"/>
  </r>
  <r>
    <n v="2158"/>
    <s v="14105-650174682"/>
    <n v="10230171"/>
    <x v="19"/>
    <s v="14/10/2025 18:36:19"/>
    <n v="50000"/>
    <n v="11000"/>
    <n v="0"/>
    <n v="0"/>
    <n v="9575"/>
    <n v="0"/>
    <n v="29426"/>
  </r>
  <r>
    <n v="2159"/>
    <s v="14105-651624613"/>
    <n v="10230171"/>
    <x v="19"/>
    <s v="14/10/2025 18:20:50"/>
    <n v="51000"/>
    <n v="11000"/>
    <n v="0"/>
    <n v="0"/>
    <n v="9820"/>
    <n v="0"/>
    <n v="30180"/>
  </r>
  <r>
    <n v="2160"/>
    <s v="14105-653564479"/>
    <n v="10242271"/>
    <x v="38"/>
    <s v="14/10/2025 18:17:42"/>
    <n v="51000"/>
    <n v="11000"/>
    <n v="0"/>
    <n v="0"/>
    <n v="9820"/>
    <n v="0"/>
    <n v="30180"/>
  </r>
  <r>
    <n v="2161"/>
    <s v="14105-655957444"/>
    <n v="10321523"/>
    <x v="8"/>
    <s v="14/10/2025 19:03:27"/>
    <n v="29000"/>
    <n v="5000"/>
    <n v="0"/>
    <n v="0"/>
    <n v="5892"/>
    <n v="0"/>
    <n v="18108"/>
  </r>
  <r>
    <n v="2162"/>
    <s v="14105-657382896"/>
    <n v="10299524"/>
    <x v="18"/>
    <s v="14/10/2025 18:54:10"/>
    <n v="152000"/>
    <n v="42000"/>
    <n v="0"/>
    <n v="0"/>
    <n v="27005"/>
    <n v="0"/>
    <n v="82995"/>
  </r>
  <r>
    <n v="2163"/>
    <s v="14105-657953417"/>
    <n v="10321523"/>
    <x v="8"/>
    <s v="14/10/2025 19:18:01"/>
    <n v="25000"/>
    <n v="5000"/>
    <n v="0"/>
    <n v="0"/>
    <n v="4910"/>
    <n v="0"/>
    <n v="15090"/>
  </r>
  <r>
    <n v="2164"/>
    <s v="14105-662372300"/>
    <n v="10324687"/>
    <x v="17"/>
    <s v="14/10/2025 18:38:33"/>
    <n v="50000"/>
    <n v="11000"/>
    <n v="0"/>
    <n v="0"/>
    <n v="9575"/>
    <n v="0"/>
    <n v="29426"/>
  </r>
  <r>
    <n v="2165"/>
    <s v="14105-663494996"/>
    <n v="10225902"/>
    <x v="2"/>
    <s v="14/10/2025 18:48:31"/>
    <n v="125000"/>
    <n v="20000"/>
    <n v="0"/>
    <n v="0"/>
    <n v="25778"/>
    <n v="0"/>
    <n v="79223"/>
  </r>
  <r>
    <n v="2166"/>
    <s v="14105-666538273"/>
    <n v="10292422"/>
    <x v="7"/>
    <s v="14/10/2025 18:56:51"/>
    <n v="58000"/>
    <n v="11000"/>
    <n v="0"/>
    <n v="0"/>
    <n v="11539"/>
    <n v="0"/>
    <n v="35462"/>
  </r>
  <r>
    <n v="2167"/>
    <s v="14105-668797066"/>
    <n v="10323120"/>
    <x v="37"/>
    <s v="14/10/2025 18:43:04"/>
    <n v="58000"/>
    <n v="11000"/>
    <n v="0"/>
    <n v="0"/>
    <n v="11539"/>
    <n v="0"/>
    <n v="35462"/>
  </r>
  <r>
    <n v="2168"/>
    <s v="14105-668920930"/>
    <n v="10298769"/>
    <x v="20"/>
    <s v="14/10/2025 19:32:40"/>
    <n v="58000"/>
    <n v="11000"/>
    <n v="0"/>
    <n v="0"/>
    <n v="11539"/>
    <n v="0"/>
    <n v="35462"/>
  </r>
  <r>
    <n v="2169"/>
    <s v="14105-670408668"/>
    <n v="10296675"/>
    <x v="34"/>
    <s v="14/10/2025 19:10:38"/>
    <n v="51000"/>
    <n v="11000"/>
    <n v="0"/>
    <n v="0"/>
    <n v="9820"/>
    <n v="0"/>
    <n v="30180"/>
  </r>
  <r>
    <n v="2170"/>
    <s v="14105-670606628"/>
    <n v="10242271"/>
    <x v="38"/>
    <s v="14/10/2025 19:09:20"/>
    <n v="51000"/>
    <n v="11000"/>
    <n v="0"/>
    <n v="0"/>
    <n v="9820"/>
    <n v="0"/>
    <n v="30180"/>
  </r>
  <r>
    <n v="2171"/>
    <s v="14105-672081884"/>
    <n v="10235663"/>
    <x v="10"/>
    <s v="14/10/2025 18:54:59"/>
    <n v="170000"/>
    <n v="48000"/>
    <n v="0"/>
    <n v="0"/>
    <n v="29951"/>
    <n v="0"/>
    <n v="92049"/>
  </r>
  <r>
    <n v="2172"/>
    <s v="14105-675709721"/>
    <n v="10321523"/>
    <x v="8"/>
    <s v="14/10/2025 19:48:07"/>
    <n v="66000"/>
    <n v="11000"/>
    <n v="0"/>
    <n v="0"/>
    <n v="13503"/>
    <n v="0"/>
    <n v="41498"/>
  </r>
  <r>
    <n v="2173"/>
    <s v="14105-677291681"/>
    <n v="10287867"/>
    <x v="11"/>
    <s v="14/10/2025 19:16:08"/>
    <n v="160000"/>
    <n v="50000"/>
    <n v="0"/>
    <n v="0"/>
    <n v="27005"/>
    <n v="0"/>
    <n v="82995"/>
  </r>
  <r>
    <n v="2174"/>
    <s v="14105-678529532"/>
    <n v="10298769"/>
    <x v="20"/>
    <s v="14/10/2025 19:11:44"/>
    <n v="44000"/>
    <n v="14000"/>
    <n v="0"/>
    <n v="0"/>
    <n v="7365"/>
    <n v="0"/>
    <n v="22635"/>
  </r>
  <r>
    <n v="2175"/>
    <s v="14105-682046032"/>
    <n v="10330437"/>
    <x v="36"/>
    <s v="14/10/2025 20:19:07"/>
    <n v="61000"/>
    <n v="11000"/>
    <n v="0"/>
    <n v="0"/>
    <n v="12275"/>
    <n v="0"/>
    <n v="37725"/>
  </r>
  <r>
    <n v="2176"/>
    <s v="14105-684566546"/>
    <n v="10321523"/>
    <x v="8"/>
    <s v="14/10/2025 19:28:02"/>
    <n v="54000"/>
    <n v="11000"/>
    <n v="0"/>
    <n v="0"/>
    <n v="10557"/>
    <n v="0"/>
    <n v="32444"/>
  </r>
  <r>
    <n v="2177"/>
    <s v="14105-685777062"/>
    <n v="10225898"/>
    <x v="15"/>
    <s v="14/10/2025 19:47:26"/>
    <n v="58000"/>
    <n v="11000"/>
    <n v="0"/>
    <n v="0"/>
    <n v="11539"/>
    <n v="0"/>
    <n v="35462"/>
  </r>
  <r>
    <n v="2178"/>
    <s v="14105-687161667"/>
    <n v="10225898"/>
    <x v="15"/>
    <s v="14/10/2025 19:19:53"/>
    <n v="22000"/>
    <n v="5000"/>
    <n v="0"/>
    <n v="0"/>
    <n v="4174"/>
    <n v="0"/>
    <n v="12827"/>
  </r>
  <r>
    <n v="2179"/>
    <s v="14105-687499474"/>
    <n v="10298769"/>
    <x v="20"/>
    <s v="14/10/2025 19:52:15"/>
    <n v="54000"/>
    <n v="11000"/>
    <n v="0"/>
    <n v="0"/>
    <n v="10557"/>
    <n v="0"/>
    <n v="32444"/>
  </r>
  <r>
    <n v="2180"/>
    <s v="14105-688689172"/>
    <n v="10287867"/>
    <x v="11"/>
    <s v="14/10/2025 19:37:59"/>
    <n v="30000"/>
    <n v="15000"/>
    <n v="0"/>
    <n v="0"/>
    <n v="3683"/>
    <n v="0"/>
    <n v="11318"/>
  </r>
  <r>
    <n v="2181"/>
    <s v="14105-689478744"/>
    <n v="10321524"/>
    <x v="3"/>
    <s v="14/10/2025 19:22:25"/>
    <n v="29000"/>
    <n v="5000"/>
    <n v="0"/>
    <n v="0"/>
    <n v="5892"/>
    <n v="0"/>
    <n v="18108"/>
  </r>
  <r>
    <n v="2182"/>
    <s v="14105-690882556"/>
    <n v="10299524"/>
    <x v="18"/>
    <s v="14/10/2025 19:38:05"/>
    <n v="47000"/>
    <n v="0"/>
    <n v="0"/>
    <n v="0"/>
    <n v="11539"/>
    <n v="0"/>
    <n v="35462"/>
  </r>
  <r>
    <n v="2183"/>
    <s v="14105-692042428"/>
    <n v="10354882"/>
    <x v="12"/>
    <s v="14/10/2025 19:32:26"/>
    <n v="29000"/>
    <n v="7250"/>
    <n v="0"/>
    <n v="0"/>
    <n v="5340"/>
    <n v="0"/>
    <n v="16410"/>
  </r>
  <r>
    <n v="2184"/>
    <s v="14105-693750162"/>
    <n v="10298769"/>
    <x v="20"/>
    <s v="14/10/2025 20:05:26"/>
    <n v="44000"/>
    <n v="5000"/>
    <n v="0"/>
    <n v="0"/>
    <n v="9575"/>
    <n v="0"/>
    <n v="29426"/>
  </r>
  <r>
    <n v="2185"/>
    <s v="14105-695138527"/>
    <n v="10225902"/>
    <x v="2"/>
    <s v="14/10/2025 20:29:29"/>
    <n v="80000"/>
    <n v="15000"/>
    <n v="0"/>
    <n v="0"/>
    <n v="15958"/>
    <n v="0"/>
    <n v="49043"/>
  </r>
  <r>
    <n v="2186"/>
    <s v="14105-695926977"/>
    <n v="10296675"/>
    <x v="34"/>
    <s v="14/10/2025 19:43:51"/>
    <n v="205000"/>
    <n v="32000"/>
    <n v="0"/>
    <n v="0"/>
    <n v="42472"/>
    <n v="0"/>
    <n v="130529"/>
  </r>
  <r>
    <n v="2187"/>
    <s v="14105-696217570"/>
    <n v="10298769"/>
    <x v="20"/>
    <s v="14/10/2025 20:50:07"/>
    <n v="101000"/>
    <n v="11000"/>
    <n v="0"/>
    <n v="0"/>
    <n v="22095"/>
    <n v="0"/>
    <n v="67905"/>
  </r>
  <r>
    <n v="2188"/>
    <s v="14105-698122379"/>
    <n v="10230171"/>
    <x v="19"/>
    <s v="14/10/2025 20:01:15"/>
    <n v="58000"/>
    <n v="14000"/>
    <n v="0"/>
    <n v="0"/>
    <n v="10802"/>
    <n v="0"/>
    <n v="33198"/>
  </r>
  <r>
    <n v="2189"/>
    <s v="14105-698858787"/>
    <n v="10307386"/>
    <x v="40"/>
    <s v="14/10/2025 19:41:42"/>
    <n v="29000"/>
    <n v="7250"/>
    <n v="0"/>
    <n v="0"/>
    <n v="5340"/>
    <n v="0"/>
    <n v="16410"/>
  </r>
  <r>
    <n v="2190"/>
    <s v="14105-699029335"/>
    <n v="10323120"/>
    <x v="37"/>
    <s v="14/10/2025 19:44:54"/>
    <n v="152000"/>
    <n v="42000"/>
    <n v="0"/>
    <n v="0"/>
    <n v="27005"/>
    <n v="0"/>
    <n v="82995"/>
  </r>
  <r>
    <n v="2191"/>
    <s v="14105-699573425"/>
    <n v="10321523"/>
    <x v="8"/>
    <s v="14/10/2025 20:04:49"/>
    <n v="29000"/>
    <n v="7000"/>
    <n v="0"/>
    <n v="0"/>
    <n v="5401"/>
    <n v="0"/>
    <n v="16599"/>
  </r>
  <r>
    <n v="2192"/>
    <s v="14105-701587147"/>
    <n v="10350108"/>
    <x v="6"/>
    <s v="14/10/2025 20:35:33"/>
    <n v="29000"/>
    <n v="5000"/>
    <n v="0"/>
    <n v="0"/>
    <n v="5892"/>
    <n v="0"/>
    <n v="18108"/>
  </r>
  <r>
    <n v="2193"/>
    <s v="14105-702062564"/>
    <n v="10233716"/>
    <x v="22"/>
    <s v="14/10/2025 19:54:40"/>
    <n v="29000"/>
    <n v="7000"/>
    <n v="0"/>
    <n v="0"/>
    <n v="5401"/>
    <n v="0"/>
    <n v="16599"/>
  </r>
  <r>
    <n v="2194"/>
    <s v="14105-704210168"/>
    <n v="10296675"/>
    <x v="34"/>
    <s v="14/10/2025 20:26:42"/>
    <n v="72000"/>
    <n v="0"/>
    <n v="0"/>
    <n v="0"/>
    <n v="17676"/>
    <n v="0"/>
    <n v="54324"/>
  </r>
  <r>
    <n v="2195"/>
    <s v="14105-704676878"/>
    <n v="10230171"/>
    <x v="19"/>
    <s v="14/10/2025 19:54:38"/>
    <n v="58000"/>
    <n v="14000"/>
    <n v="0"/>
    <n v="0"/>
    <n v="10802"/>
    <n v="0"/>
    <n v="33198"/>
  </r>
  <r>
    <n v="2196"/>
    <s v="14105-705207536"/>
    <n v="10269971"/>
    <x v="16"/>
    <s v="14/10/2025 19:48:46"/>
    <n v="22000"/>
    <n v="7000"/>
    <n v="0"/>
    <n v="0"/>
    <n v="3683"/>
    <n v="0"/>
    <n v="11318"/>
  </r>
  <r>
    <n v="2197"/>
    <s v="14105-705770091"/>
    <n v="10292015"/>
    <x v="43"/>
    <s v="14/10/2025 19:52:57"/>
    <n v="54000"/>
    <n v="11000"/>
    <n v="0"/>
    <n v="0"/>
    <n v="10557"/>
    <n v="0"/>
    <n v="32444"/>
  </r>
  <r>
    <n v="2198"/>
    <s v="14105-706973595"/>
    <n v="10219545"/>
    <x v="1"/>
    <s v="14/10/2025 20:00:56"/>
    <n v="72000"/>
    <n v="15000"/>
    <n v="0"/>
    <n v="0"/>
    <n v="13994"/>
    <n v="0"/>
    <n v="43007"/>
  </r>
  <r>
    <n v="2199"/>
    <s v="14105-707938903"/>
    <n v="10287867"/>
    <x v="11"/>
    <s v="14/10/2025 20:24:00"/>
    <n v="97000"/>
    <n v="15000"/>
    <n v="0"/>
    <n v="0"/>
    <n v="20131"/>
    <n v="0"/>
    <n v="61869"/>
  </r>
  <r>
    <n v="2200"/>
    <s v="14105-708208856"/>
    <n v="10284115"/>
    <x v="26"/>
    <s v="14/10/2025 20:30:13"/>
    <n v="22000"/>
    <n v="7000"/>
    <n v="0"/>
    <n v="0"/>
    <n v="3683"/>
    <n v="0"/>
    <n v="11318"/>
  </r>
  <r>
    <n v="2201"/>
    <s v="14105-709112075"/>
    <n v="10298769"/>
    <x v="20"/>
    <s v="14/10/2025 20:28:25"/>
    <n v="116000"/>
    <n v="11000"/>
    <n v="0"/>
    <n v="0"/>
    <n v="25778"/>
    <n v="0"/>
    <n v="79223"/>
  </r>
  <r>
    <n v="2202"/>
    <s v="14105-713116733"/>
    <n v="10350108"/>
    <x v="6"/>
    <s v="14/10/2025 21:48:08"/>
    <n v="152000"/>
    <n v="26000"/>
    <n v="0"/>
    <n v="0"/>
    <n v="30933"/>
    <n v="0"/>
    <n v="95067"/>
  </r>
  <r>
    <n v="2203"/>
    <s v="14105-713305016"/>
    <n v="10225898"/>
    <x v="15"/>
    <s v="14/10/2025 20:52:59"/>
    <n v="22000"/>
    <n v="7000"/>
    <n v="0"/>
    <n v="0"/>
    <n v="3683"/>
    <n v="0"/>
    <n v="11318"/>
  </r>
  <r>
    <n v="2204"/>
    <s v="14105-713441561"/>
    <n v="10292422"/>
    <x v="7"/>
    <s v="14/10/2025 20:02:39"/>
    <n v="29000"/>
    <n v="7250"/>
    <n v="0"/>
    <n v="0"/>
    <n v="5340"/>
    <n v="0"/>
    <n v="16410"/>
  </r>
  <r>
    <n v="2205"/>
    <s v="14105-714827643"/>
    <n v="10219545"/>
    <x v="1"/>
    <s v="14/10/2025 20:19:56"/>
    <n v="72000"/>
    <n v="15000"/>
    <n v="0"/>
    <n v="0"/>
    <n v="13994"/>
    <n v="0"/>
    <n v="43007"/>
  </r>
  <r>
    <n v="2206"/>
    <s v="14105-715044297"/>
    <n v="10354882"/>
    <x v="12"/>
    <s v="14/10/2025 20:03:48"/>
    <n v="54000"/>
    <n v="10000"/>
    <n v="0"/>
    <n v="0"/>
    <n v="10802"/>
    <n v="0"/>
    <n v="33198"/>
  </r>
  <r>
    <n v="2207"/>
    <s v="14105-716228627"/>
    <n v="10225898"/>
    <x v="15"/>
    <s v="14/10/2025 20:57:19"/>
    <n v="29000"/>
    <n v="7000"/>
    <n v="0"/>
    <n v="0"/>
    <n v="5401"/>
    <n v="0"/>
    <n v="16599"/>
  </r>
  <r>
    <n v="2208"/>
    <s v="14105-717742934"/>
    <n v="10298824"/>
    <x v="5"/>
    <s v="14/10/2025 20:15:17"/>
    <n v="22000"/>
    <n v="5500"/>
    <n v="0"/>
    <n v="0"/>
    <n v="4051"/>
    <n v="0"/>
    <n v="12449"/>
  </r>
  <r>
    <n v="2209"/>
    <s v="14105-718454718"/>
    <n v="10230171"/>
    <x v="19"/>
    <s v="14/10/2025 20:19:05"/>
    <n v="29000"/>
    <n v="0"/>
    <n v="0"/>
    <n v="0"/>
    <n v="7120"/>
    <n v="0"/>
    <n v="21881"/>
  </r>
  <r>
    <n v="2210"/>
    <s v="14105-721311353"/>
    <n v="10219545"/>
    <x v="1"/>
    <s v="14/10/2025 21:09:05"/>
    <n v="29000"/>
    <n v="7000"/>
    <n v="0"/>
    <n v="0"/>
    <n v="5401"/>
    <n v="0"/>
    <n v="16599"/>
  </r>
  <r>
    <n v="2211"/>
    <s v="14105-722351247"/>
    <n v="10233716"/>
    <x v="22"/>
    <s v="14/10/2025 20:22:41"/>
    <n v="29000"/>
    <n v="0"/>
    <n v="0"/>
    <n v="0"/>
    <n v="7120"/>
    <n v="0"/>
    <n v="21881"/>
  </r>
  <r>
    <n v="2212"/>
    <s v="14105-722756075"/>
    <n v="10230793"/>
    <x v="25"/>
    <s v="14/10/2025 20:30:09"/>
    <n v="44000"/>
    <n v="0"/>
    <n v="0"/>
    <n v="0"/>
    <n v="10802"/>
    <n v="0"/>
    <n v="33198"/>
  </r>
  <r>
    <n v="2213"/>
    <s v="14105-722911636"/>
    <n v="10321523"/>
    <x v="8"/>
    <s v="14/10/2025 20:47:05"/>
    <n v="51000"/>
    <n v="11000"/>
    <n v="0"/>
    <n v="0"/>
    <n v="9820"/>
    <n v="0"/>
    <n v="30180"/>
  </r>
  <r>
    <n v="2214"/>
    <s v="14105-725145282"/>
    <n v="10230171"/>
    <x v="19"/>
    <s v="14/10/2025 20:38:15"/>
    <n v="29000"/>
    <n v="7000"/>
    <n v="0"/>
    <n v="0"/>
    <n v="5401"/>
    <n v="0"/>
    <n v="16599"/>
  </r>
  <r>
    <n v="2215"/>
    <s v="14105-725351775"/>
    <n v="10225871"/>
    <x v="35"/>
    <s v="14/10/2025 20:58:12"/>
    <n v="58000"/>
    <n v="14000"/>
    <n v="0"/>
    <n v="0"/>
    <n v="10802"/>
    <n v="0"/>
    <n v="33198"/>
  </r>
  <r>
    <n v="2216"/>
    <s v="14105-729060567"/>
    <n v="10287867"/>
    <x v="11"/>
    <s v="14/10/2025 20:40:02"/>
    <n v="60000"/>
    <n v="11000"/>
    <n v="0"/>
    <n v="0"/>
    <n v="12030"/>
    <n v="0"/>
    <n v="36971"/>
  </r>
  <r>
    <n v="2217"/>
    <s v="14105-729189573"/>
    <n v="10321523"/>
    <x v="8"/>
    <s v="14/10/2025 20:59:19"/>
    <n v="44000"/>
    <n v="5000"/>
    <n v="0"/>
    <n v="0"/>
    <n v="9575"/>
    <n v="0"/>
    <n v="29426"/>
  </r>
  <r>
    <n v="2218"/>
    <s v="14105-731330806"/>
    <n v="10296675"/>
    <x v="34"/>
    <s v="14/10/2025 20:39:18"/>
    <n v="22000"/>
    <n v="7000"/>
    <n v="0"/>
    <n v="0"/>
    <n v="3683"/>
    <n v="0"/>
    <n v="11318"/>
  </r>
  <r>
    <n v="2219"/>
    <s v="14105-732591939"/>
    <n v="10321523"/>
    <x v="8"/>
    <s v="14/10/2025 20:39:38"/>
    <n v="22000"/>
    <n v="7000"/>
    <n v="0"/>
    <n v="0"/>
    <n v="3683"/>
    <n v="0"/>
    <n v="11318"/>
  </r>
  <r>
    <n v="2220"/>
    <s v="14105-733192064"/>
    <n v="10321523"/>
    <x v="8"/>
    <s v="14/10/2025 21:13:58"/>
    <n v="37000"/>
    <n v="5000"/>
    <n v="0"/>
    <n v="0"/>
    <n v="7856"/>
    <n v="0"/>
    <n v="24144"/>
  </r>
  <r>
    <n v="2221"/>
    <s v="14105-735347577"/>
    <n v="10230793"/>
    <x v="25"/>
    <s v="14/10/2025 21:04:31"/>
    <n v="54000"/>
    <n v="11000"/>
    <n v="0"/>
    <n v="0"/>
    <n v="10557"/>
    <n v="0"/>
    <n v="32444"/>
  </r>
  <r>
    <n v="2222"/>
    <s v="14105-736004112"/>
    <n v="10219545"/>
    <x v="1"/>
    <s v="14/10/2025 21:28:16"/>
    <n v="66000"/>
    <n v="11000"/>
    <n v="0"/>
    <n v="0"/>
    <n v="13503"/>
    <n v="0"/>
    <n v="41498"/>
  </r>
  <r>
    <n v="2223"/>
    <s v="14105-737795844"/>
    <n v="10296675"/>
    <x v="34"/>
    <s v="14/10/2025 21:15:45"/>
    <n v="50000"/>
    <n v="11000"/>
    <n v="0"/>
    <n v="0"/>
    <n v="9575"/>
    <n v="0"/>
    <n v="29426"/>
  </r>
  <r>
    <n v="2224"/>
    <s v="14105-740099532"/>
    <n v="10354882"/>
    <x v="12"/>
    <s v="14/10/2025 20:49:14"/>
    <n v="322000"/>
    <n v="59500"/>
    <n v="0"/>
    <n v="0"/>
    <n v="64444"/>
    <n v="0"/>
    <n v="198056"/>
  </r>
  <r>
    <n v="2225"/>
    <s v="14105-741209754"/>
    <n v="10225902"/>
    <x v="2"/>
    <s v="14/10/2025 21:01:39"/>
    <n v="29000"/>
    <n v="7000"/>
    <n v="0"/>
    <n v="0"/>
    <n v="5401"/>
    <n v="0"/>
    <n v="16599"/>
  </r>
  <r>
    <n v="2226"/>
    <s v="14105-743499341"/>
    <n v="10326235"/>
    <x v="41"/>
    <s v="14/10/2025 20:50:45"/>
    <n v="22000"/>
    <n v="0"/>
    <n v="0"/>
    <n v="0"/>
    <n v="5401"/>
    <n v="0"/>
    <n v="16599"/>
  </r>
  <r>
    <n v="2227"/>
    <s v="14105-744100017"/>
    <n v="10321523"/>
    <x v="8"/>
    <s v="14/10/2025 21:10:00"/>
    <n v="76000"/>
    <n v="11000"/>
    <n v="0"/>
    <n v="0"/>
    <n v="15958"/>
    <n v="0"/>
    <n v="49043"/>
  </r>
  <r>
    <n v="2228"/>
    <s v="14105-744378238"/>
    <n v="10350108"/>
    <x v="6"/>
    <s v="14/10/2025 21:17:15"/>
    <n v="51000"/>
    <n v="11000"/>
    <n v="0"/>
    <n v="0"/>
    <n v="9820"/>
    <n v="0"/>
    <n v="30180"/>
  </r>
  <r>
    <n v="2229"/>
    <s v="14105-745021159"/>
    <n v="10296675"/>
    <x v="34"/>
    <s v="14/10/2025 21:25:43"/>
    <n v="50000"/>
    <n v="11000"/>
    <n v="0"/>
    <n v="0"/>
    <n v="9575"/>
    <n v="0"/>
    <n v="29426"/>
  </r>
  <r>
    <n v="2230"/>
    <s v="14105-745274038"/>
    <n v="10358016"/>
    <x v="39"/>
    <s v="14/10/2025 21:00:21"/>
    <n v="47000"/>
    <n v="10000"/>
    <n v="0"/>
    <n v="0"/>
    <n v="9084"/>
    <n v="0"/>
    <n v="27917"/>
  </r>
  <r>
    <n v="2231"/>
    <s v="14105-745316370"/>
    <n v="10350108"/>
    <x v="6"/>
    <s v="14/10/2025 21:28:41"/>
    <n v="37000"/>
    <n v="5000"/>
    <n v="0"/>
    <n v="0"/>
    <n v="7856"/>
    <n v="0"/>
    <n v="24144"/>
  </r>
  <r>
    <n v="2232"/>
    <s v="14105-746309212"/>
    <n v="10292422"/>
    <x v="7"/>
    <s v="14/10/2025 21:07:47"/>
    <n v="25000"/>
    <n v="6250"/>
    <n v="0"/>
    <n v="0"/>
    <n v="4603"/>
    <n v="0"/>
    <n v="14147"/>
  </r>
  <r>
    <n v="2233"/>
    <s v="14105-747945811"/>
    <n v="10350108"/>
    <x v="6"/>
    <s v="14/10/2025 21:15:12"/>
    <n v="58000"/>
    <n v="11000"/>
    <n v="0"/>
    <n v="0"/>
    <n v="11539"/>
    <n v="0"/>
    <n v="35462"/>
  </r>
  <r>
    <n v="2234"/>
    <s v="14105-748334483"/>
    <n v="10298769"/>
    <x v="20"/>
    <s v="14/10/2025 21:24:21"/>
    <n v="144000"/>
    <n v="26000"/>
    <n v="0"/>
    <n v="0"/>
    <n v="28969"/>
    <n v="0"/>
    <n v="89031"/>
  </r>
  <r>
    <n v="2235"/>
    <s v="14105-748397746"/>
    <n v="10232123"/>
    <x v="14"/>
    <s v="14/10/2025 21:12:36"/>
    <n v="44000"/>
    <n v="5000"/>
    <n v="0"/>
    <n v="0"/>
    <n v="9575"/>
    <n v="0"/>
    <n v="29426"/>
  </r>
  <r>
    <n v="2236"/>
    <s v="14105-750895929"/>
    <n v="10296675"/>
    <x v="34"/>
    <s v="14/10/2025 21:17:29"/>
    <n v="72000"/>
    <n v="11000"/>
    <n v="0"/>
    <n v="0"/>
    <n v="14976"/>
    <n v="0"/>
    <n v="46025"/>
  </r>
  <r>
    <n v="2237"/>
    <s v="14105-752791548"/>
    <n v="10298769"/>
    <x v="20"/>
    <s v="14/10/2025 21:21:53"/>
    <n v="87000"/>
    <n v="11000"/>
    <n v="0"/>
    <n v="0"/>
    <n v="18658"/>
    <n v="0"/>
    <n v="57342"/>
  </r>
  <r>
    <n v="2238"/>
    <s v="14105-754037073"/>
    <n v="10350108"/>
    <x v="6"/>
    <s v="14/10/2025 21:08:37"/>
    <n v="37000"/>
    <n v="5000"/>
    <n v="0"/>
    <n v="0"/>
    <n v="7856"/>
    <n v="0"/>
    <n v="24144"/>
  </r>
  <r>
    <n v="2239"/>
    <s v="14105-756796289"/>
    <n v="10321523"/>
    <x v="8"/>
    <s v="14/10/2025 21:41:16"/>
    <n v="44000"/>
    <n v="5000"/>
    <n v="0"/>
    <n v="0"/>
    <n v="9575"/>
    <n v="0"/>
    <n v="29426"/>
  </r>
  <r>
    <n v="2240"/>
    <s v="14105-757442952"/>
    <n v="10230171"/>
    <x v="19"/>
    <s v="14/10/2025 21:33:37"/>
    <n v="29000"/>
    <n v="7000"/>
    <n v="0"/>
    <n v="0"/>
    <n v="5401"/>
    <n v="0"/>
    <n v="16599"/>
  </r>
  <r>
    <n v="2241"/>
    <s v="14105-759213141"/>
    <n v="10225902"/>
    <x v="2"/>
    <s v="14/10/2025 21:36:42"/>
    <n v="87000"/>
    <n v="15000"/>
    <n v="0"/>
    <n v="0"/>
    <n v="17676"/>
    <n v="0"/>
    <n v="54324"/>
  </r>
  <r>
    <n v="2242"/>
    <s v="14105-760162871"/>
    <n v="10230793"/>
    <x v="25"/>
    <s v="14/10/2025 21:34:56"/>
    <n v="29000"/>
    <n v="5000"/>
    <n v="0"/>
    <n v="0"/>
    <n v="5892"/>
    <n v="0"/>
    <n v="18108"/>
  </r>
  <r>
    <n v="2243"/>
    <s v="14105-760520226"/>
    <n v="10321524"/>
    <x v="3"/>
    <s v="14/10/2025 21:28:50"/>
    <n v="37000"/>
    <n v="5000"/>
    <n v="0"/>
    <n v="0"/>
    <n v="7856"/>
    <n v="0"/>
    <n v="24144"/>
  </r>
  <r>
    <n v="2244"/>
    <s v="14105-761990203"/>
    <n v="10358016"/>
    <x v="39"/>
    <s v="14/10/2025 21:23:55"/>
    <n v="104000"/>
    <n v="11000"/>
    <n v="0"/>
    <n v="0"/>
    <n v="22832"/>
    <n v="0"/>
    <n v="70169"/>
  </r>
  <r>
    <n v="2245"/>
    <s v="14105-762133680"/>
    <n v="10225902"/>
    <x v="2"/>
    <s v="14/10/2025 21:46:59"/>
    <n v="73000"/>
    <n v="15000"/>
    <n v="0"/>
    <n v="0"/>
    <n v="14239"/>
    <n v="0"/>
    <n v="43761"/>
  </r>
  <r>
    <n v="2246"/>
    <s v="14105-763169533"/>
    <n v="10232123"/>
    <x v="14"/>
    <s v="14/10/2025 21:48:53"/>
    <n v="47000"/>
    <n v="5000"/>
    <n v="0"/>
    <n v="0"/>
    <n v="10311"/>
    <n v="0"/>
    <n v="31689"/>
  </r>
  <r>
    <n v="2247"/>
    <s v="14105-764815881"/>
    <n v="10350108"/>
    <x v="6"/>
    <s v="14/10/2025 22:04:05"/>
    <n v="76000"/>
    <n v="11000"/>
    <n v="0"/>
    <n v="0"/>
    <n v="15958"/>
    <n v="0"/>
    <n v="49043"/>
  </r>
  <r>
    <n v="2248"/>
    <s v="14105-768357502"/>
    <n v="10321523"/>
    <x v="8"/>
    <s v="14/10/2025 21:39:10"/>
    <n v="54000"/>
    <n v="11000"/>
    <n v="0"/>
    <n v="0"/>
    <n v="10557"/>
    <n v="0"/>
    <n v="32444"/>
  </r>
  <r>
    <n v="2249"/>
    <s v="14105-768725161"/>
    <n v="10354891"/>
    <x v="46"/>
    <s v="14/10/2025 21:52:22"/>
    <n v="44000"/>
    <n v="10000"/>
    <n v="0"/>
    <n v="0"/>
    <n v="8347"/>
    <n v="0"/>
    <n v="25653"/>
  </r>
  <r>
    <n v="2250"/>
    <s v="14105-769797196"/>
    <n v="10242271"/>
    <x v="38"/>
    <s v="14/10/2025 22:10:43"/>
    <n v="51000"/>
    <n v="11000"/>
    <n v="0"/>
    <n v="0"/>
    <n v="9820"/>
    <n v="0"/>
    <n v="30180"/>
  </r>
  <r>
    <n v="2251"/>
    <s v="14105-771672812"/>
    <n v="10219545"/>
    <x v="1"/>
    <s v="14/10/2025 21:45:14"/>
    <n v="157000"/>
    <n v="26000"/>
    <n v="0"/>
    <n v="0"/>
    <n v="32161"/>
    <n v="0"/>
    <n v="98840"/>
  </r>
  <r>
    <n v="2252"/>
    <s v="14105-771819025"/>
    <n v="10292422"/>
    <x v="7"/>
    <s v="14/10/2025 21:34:17"/>
    <n v="29000"/>
    <n v="7250"/>
    <n v="0"/>
    <n v="0"/>
    <n v="5340"/>
    <n v="0"/>
    <n v="16410"/>
  </r>
  <r>
    <n v="2253"/>
    <s v="14105-771927097"/>
    <n v="10232123"/>
    <x v="14"/>
    <s v="14/10/2025 21:57:58"/>
    <n v="100000"/>
    <n v="20000"/>
    <n v="0"/>
    <n v="0"/>
    <n v="19640"/>
    <n v="0"/>
    <n v="60360"/>
  </r>
  <r>
    <n v="2254"/>
    <s v="14105-771929736"/>
    <n v="10321523"/>
    <x v="8"/>
    <s v="14/10/2025 21:52:18"/>
    <n v="154000"/>
    <n v="26000"/>
    <n v="0"/>
    <n v="0"/>
    <n v="31424"/>
    <n v="0"/>
    <n v="96576"/>
  </r>
  <r>
    <n v="2255"/>
    <s v="14105-774179187"/>
    <n v="10350108"/>
    <x v="6"/>
    <s v="14/10/2025 21:59:00"/>
    <n v="260000"/>
    <n v="32000"/>
    <n v="0"/>
    <n v="0"/>
    <n v="55974"/>
    <n v="0"/>
    <n v="172026"/>
  </r>
  <r>
    <n v="2256"/>
    <s v="14105-777522494"/>
    <n v="10269971"/>
    <x v="16"/>
    <s v="14/10/2025 21:42:32"/>
    <n v="22000"/>
    <n v="0"/>
    <n v="0"/>
    <n v="0"/>
    <n v="5401"/>
    <n v="0"/>
    <n v="16599"/>
  </r>
  <r>
    <n v="2257"/>
    <s v="14105-777770802"/>
    <n v="10298769"/>
    <x v="20"/>
    <s v="14/10/2025 22:09:24"/>
    <n v="58000"/>
    <n v="14000"/>
    <n v="0"/>
    <n v="0"/>
    <n v="10802"/>
    <n v="0"/>
    <n v="33198"/>
  </r>
  <r>
    <n v="2258"/>
    <s v="14105-778673961"/>
    <n v="10321524"/>
    <x v="3"/>
    <s v="14/10/2025 21:53:26"/>
    <n v="79000"/>
    <n v="11000"/>
    <n v="0"/>
    <n v="0"/>
    <n v="16694"/>
    <n v="0"/>
    <n v="51306"/>
  </r>
  <r>
    <n v="2259"/>
    <s v="14105-783088298"/>
    <n v="10350108"/>
    <x v="6"/>
    <s v="14/10/2025 22:21:28"/>
    <n v="55000"/>
    <n v="11000"/>
    <n v="0"/>
    <n v="0"/>
    <n v="10802"/>
    <n v="0"/>
    <n v="33198"/>
  </r>
  <r>
    <n v="2260"/>
    <s v="14105-784334374"/>
    <n v="10298769"/>
    <x v="20"/>
    <s v="14/10/2025 22:29:10"/>
    <n v="58000"/>
    <n v="11000"/>
    <n v="0"/>
    <n v="0"/>
    <n v="11539"/>
    <n v="0"/>
    <n v="35462"/>
  </r>
  <r>
    <n v="2261"/>
    <s v="14105-787217852"/>
    <n v="10225902"/>
    <x v="2"/>
    <s v="14/10/2025 22:08:55"/>
    <n v="29000"/>
    <n v="5000"/>
    <n v="0"/>
    <n v="0"/>
    <n v="5892"/>
    <n v="0"/>
    <n v="18108"/>
  </r>
  <r>
    <n v="2262"/>
    <s v="14105-788713266"/>
    <n v="10321523"/>
    <x v="8"/>
    <s v="14/10/2025 22:18:33"/>
    <n v="47000"/>
    <n v="5000"/>
    <n v="0"/>
    <n v="0"/>
    <n v="10311"/>
    <n v="0"/>
    <n v="31689"/>
  </r>
  <r>
    <n v="2263"/>
    <s v="14105-791409874"/>
    <n v="10219545"/>
    <x v="1"/>
    <s v="14/10/2025 22:17:13"/>
    <n v="44000"/>
    <n v="5000"/>
    <n v="0"/>
    <n v="0"/>
    <n v="9575"/>
    <n v="0"/>
    <n v="29426"/>
  </r>
  <r>
    <n v="2264"/>
    <s v="14105-793876500"/>
    <n v="10225902"/>
    <x v="2"/>
    <s v="14/10/2025 22:22:09"/>
    <n v="86000"/>
    <n v="11000"/>
    <n v="0"/>
    <n v="0"/>
    <n v="18413"/>
    <n v="0"/>
    <n v="56588"/>
  </r>
  <r>
    <n v="2265"/>
    <s v="14105-796853230"/>
    <n v="10354882"/>
    <x v="12"/>
    <s v="14/10/2025 22:15:02"/>
    <n v="47000"/>
    <n v="0"/>
    <n v="0"/>
    <n v="0"/>
    <n v="11539"/>
    <n v="0"/>
    <n v="35462"/>
  </r>
  <r>
    <n v="2266"/>
    <s v="14105-797463028"/>
    <n v="10340098"/>
    <x v="42"/>
    <s v="14/10/2025 22:21:42"/>
    <n v="29000"/>
    <n v="0"/>
    <n v="0"/>
    <n v="0"/>
    <n v="7120"/>
    <n v="0"/>
    <n v="21881"/>
  </r>
  <r>
    <n v="2267"/>
    <s v="14105-798254000"/>
    <n v="10219545"/>
    <x v="1"/>
    <s v="14/10/2025 22:29:27"/>
    <n v="29000"/>
    <n v="5000"/>
    <n v="0"/>
    <n v="0"/>
    <n v="5892"/>
    <n v="0"/>
    <n v="18108"/>
  </r>
  <r>
    <n v="2268"/>
    <s v="14105-801930945"/>
    <n v="10354891"/>
    <x v="46"/>
    <s v="14/10/2025 22:40:38"/>
    <n v="47000"/>
    <n v="10000"/>
    <n v="0"/>
    <n v="0"/>
    <n v="9084"/>
    <n v="0"/>
    <n v="27917"/>
  </r>
  <r>
    <n v="2269"/>
    <s v="14105-803489444"/>
    <n v="10287867"/>
    <x v="11"/>
    <s v="14/10/2025 22:35:31"/>
    <n v="106000"/>
    <n v="20000"/>
    <n v="0"/>
    <n v="0"/>
    <n v="21113"/>
    <n v="0"/>
    <n v="64887"/>
  </r>
  <r>
    <n v="2270"/>
    <s v="14105-814566432"/>
    <n v="10225902"/>
    <x v="2"/>
    <s v="14/10/2025 22:56:58"/>
    <n v="152000"/>
    <n v="26000"/>
    <n v="0"/>
    <n v="0"/>
    <n v="30933"/>
    <n v="0"/>
    <n v="95067"/>
  </r>
  <r>
    <n v="2271"/>
    <s v="14105-822900976"/>
    <n v="10219545"/>
    <x v="1"/>
    <s v="14/10/2025 23:12:31"/>
    <n v="58000"/>
    <n v="0"/>
    <n v="0"/>
    <n v="0"/>
    <n v="14239"/>
    <n v="0"/>
    <n v="43761"/>
  </r>
  <r>
    <n v="2272"/>
    <s v="14105-831064624"/>
    <n v="10219545"/>
    <x v="1"/>
    <s v="14/10/2025 23:31:35"/>
    <n v="54000"/>
    <n v="11000"/>
    <n v="0"/>
    <n v="0"/>
    <n v="10557"/>
    <n v="0"/>
    <n v="32444"/>
  </r>
  <r>
    <n v="2273"/>
    <s v="14105-842481140"/>
    <n v="10287867"/>
    <x v="11"/>
    <s v="14/10/2025 23:40:40"/>
    <n v="60000"/>
    <n v="11000"/>
    <n v="0"/>
    <n v="0"/>
    <n v="12030"/>
    <n v="0"/>
    <n v="36971"/>
  </r>
  <r>
    <n v="2274"/>
    <s v="14105-843971221"/>
    <n v="10225902"/>
    <x v="2"/>
    <s v="14/10/2025 23:47:48"/>
    <n v="58000"/>
    <n v="0"/>
    <n v="0"/>
    <n v="0"/>
    <n v="14239"/>
    <n v="0"/>
    <n v="43761"/>
  </r>
  <r>
    <n v="2275"/>
    <s v="14105-844486641"/>
    <n v="10219545"/>
    <x v="1"/>
    <s v="14/10/2025 23:49:06"/>
    <n v="44000"/>
    <n v="5000"/>
    <n v="0"/>
    <n v="0"/>
    <n v="9575"/>
    <n v="0"/>
    <n v="29426"/>
  </r>
  <r>
    <n v="2276"/>
    <s v="14105-844664024"/>
    <n v="10225902"/>
    <x v="2"/>
    <s v="14/10/2025 23:38:18"/>
    <n v="58000"/>
    <n v="11000"/>
    <n v="0"/>
    <n v="0"/>
    <n v="11539"/>
    <n v="0"/>
    <n v="35462"/>
  </r>
  <r>
    <n v="2277"/>
    <s v="14105-845435082"/>
    <n v="10219545"/>
    <x v="1"/>
    <s v="14/10/2025 23:45:58"/>
    <n v="44000"/>
    <n v="5000"/>
    <n v="0"/>
    <n v="0"/>
    <n v="9575"/>
    <n v="0"/>
    <n v="29426"/>
  </r>
  <r>
    <n v="2278"/>
    <s v="14105-850070472"/>
    <n v="10219545"/>
    <x v="1"/>
    <s v="14/10/2025 23:50:43"/>
    <n v="37000"/>
    <n v="5000"/>
    <n v="0"/>
    <n v="0"/>
    <n v="7856"/>
    <n v="0"/>
    <n v="24144"/>
  </r>
  <r>
    <m/>
    <m/>
    <m/>
    <x v="48"/>
    <m/>
    <m/>
    <m/>
    <m/>
    <m/>
    <m/>
    <m/>
    <m/>
  </r>
</pivotCacheRecords>
</file>

<file path=xl/pivotCache/pivotCacheRecords2.xml><?xml version="1.0" encoding="utf-8"?>
<pivotCacheRecords xmlns="http://schemas.openxmlformats.org/spreadsheetml/2006/main" xmlns:r="http://schemas.openxmlformats.org/officeDocument/2006/relationships" count="78">
  <r>
    <x v="0"/>
    <n v="9344.5"/>
    <n v="0"/>
    <n v="0"/>
    <n v="1372655.5"/>
  </r>
  <r>
    <x v="1"/>
    <n v="4279"/>
    <n v="0"/>
    <n v="0"/>
    <n v="687721"/>
  </r>
  <r>
    <x v="2"/>
    <n v="59559.5"/>
    <n v="0"/>
    <n v="0"/>
    <n v="10299440.5"/>
  </r>
  <r>
    <x v="3"/>
    <n v="33577.5"/>
    <n v="0"/>
    <n v="0"/>
    <n v="4431422.5"/>
  </r>
  <r>
    <x v="4"/>
    <n v="13381.5"/>
    <n v="0"/>
    <n v="0"/>
    <n v="1880618.5"/>
  </r>
  <r>
    <x v="5"/>
    <n v="16269"/>
    <n v="0"/>
    <n v="0"/>
    <n v="2263731"/>
  </r>
  <r>
    <x v="6"/>
    <n v="0"/>
    <n v="0"/>
    <n v="0"/>
    <n v="0"/>
  </r>
  <r>
    <x v="7"/>
    <n v="2898.5"/>
    <n v="0"/>
    <n v="0"/>
    <n v="437101.5"/>
  </r>
  <r>
    <x v="8"/>
    <n v="47778.5"/>
    <n v="0"/>
    <n v="0"/>
    <n v="8416221.5"/>
  </r>
  <r>
    <x v="9"/>
    <n v="0"/>
    <n v="0"/>
    <n v="0"/>
    <n v="0"/>
  </r>
  <r>
    <x v="10"/>
    <n v="10466.5"/>
    <n v="0"/>
    <n v="0"/>
    <n v="1688533.5"/>
  </r>
  <r>
    <x v="11"/>
    <n v="38395.5"/>
    <n v="0"/>
    <n v="0"/>
    <n v="5241604.5"/>
  </r>
  <r>
    <x v="12"/>
    <n v="31190.5"/>
    <n v="0"/>
    <n v="0"/>
    <n v="4865809.5"/>
  </r>
  <r>
    <x v="13"/>
    <n v="13618"/>
    <n v="0"/>
    <n v="0"/>
    <n v="2212382"/>
  </r>
  <r>
    <x v="14"/>
    <n v="18452.5"/>
    <n v="0"/>
    <n v="0"/>
    <n v="2398547.5"/>
  </r>
  <r>
    <x v="15"/>
    <n v="8035.5"/>
    <n v="0"/>
    <n v="0"/>
    <n v="1160964.5"/>
  </r>
  <r>
    <x v="16"/>
    <n v="968"/>
    <n v="0"/>
    <n v="0"/>
    <n v="157032"/>
  </r>
  <r>
    <x v="17"/>
    <n v="6946.5"/>
    <n v="0"/>
    <n v="0"/>
    <n v="899053.5"/>
  </r>
  <r>
    <x v="18"/>
    <n v="13425.5"/>
    <n v="0"/>
    <n v="0"/>
    <n v="1943574.5"/>
  </r>
  <r>
    <x v="19"/>
    <n v="17534"/>
    <n v="0"/>
    <n v="0"/>
    <n v="2798466"/>
  </r>
  <r>
    <x v="20"/>
    <n v="5302"/>
    <n v="0"/>
    <n v="0"/>
    <n v="765698"/>
  </r>
  <r>
    <x v="21"/>
    <n v="0"/>
    <n v="0"/>
    <n v="0"/>
    <n v="0"/>
  </r>
  <r>
    <x v="22"/>
    <n v="10544.248"/>
    <n v="0"/>
    <n v="0"/>
    <n v="1445591.7520000001"/>
  </r>
  <r>
    <x v="23"/>
    <n v="0"/>
    <n v="0"/>
    <n v="0"/>
    <n v="0"/>
  </r>
  <r>
    <x v="24"/>
    <n v="0"/>
    <n v="0"/>
    <n v="0"/>
    <n v="0"/>
  </r>
  <r>
    <x v="25"/>
    <n v="0"/>
    <n v="0"/>
    <n v="0"/>
    <n v="0"/>
  </r>
  <r>
    <x v="26"/>
    <n v="12760"/>
    <n v="0"/>
    <n v="0"/>
    <n v="1886240"/>
  </r>
  <r>
    <x v="27"/>
    <n v="137.5"/>
    <n v="0"/>
    <n v="0"/>
    <n v="24862.5"/>
  </r>
  <r>
    <x v="28"/>
    <n v="0"/>
    <n v="0"/>
    <n v="0"/>
    <n v="0"/>
  </r>
  <r>
    <x v="29"/>
    <n v="13519"/>
    <n v="0"/>
    <n v="0"/>
    <n v="2316481"/>
  </r>
  <r>
    <x v="30"/>
    <n v="2640"/>
    <n v="0"/>
    <n v="0"/>
    <n v="237360"/>
  </r>
  <r>
    <x v="31"/>
    <n v="4691.5"/>
    <n v="0"/>
    <n v="0"/>
    <n v="716308.5"/>
  </r>
  <r>
    <x v="32"/>
    <n v="4730"/>
    <n v="0"/>
    <n v="0"/>
    <n v="722270"/>
  </r>
  <r>
    <x v="33"/>
    <n v="0"/>
    <n v="0"/>
    <n v="0"/>
    <n v="0"/>
  </r>
  <r>
    <x v="34"/>
    <n v="9702"/>
    <n v="0"/>
    <n v="0"/>
    <n v="1691298"/>
  </r>
  <r>
    <x v="35"/>
    <n v="3751"/>
    <n v="0"/>
    <n v="0"/>
    <n v="525249"/>
  </r>
  <r>
    <x v="36"/>
    <n v="2458.5"/>
    <n v="0"/>
    <n v="0"/>
    <n v="444541.5"/>
  </r>
  <r>
    <x v="37"/>
    <n v="198.00000000000003"/>
    <n v="0"/>
    <n v="0"/>
    <n v="35802"/>
  </r>
  <r>
    <x v="38"/>
    <n v="0"/>
    <n v="0"/>
    <n v="0"/>
    <n v="0"/>
  </r>
  <r>
    <x v="39"/>
    <n v="3866.5"/>
    <n v="0"/>
    <n v="0"/>
    <n v="579133.5"/>
  </r>
  <r>
    <x v="40"/>
    <n v="13007.5"/>
    <n v="0"/>
    <n v="0"/>
    <n v="2172992.5"/>
  </r>
  <r>
    <x v="41"/>
    <n v="6143.5"/>
    <n v="0"/>
    <n v="0"/>
    <n v="1040856.5"/>
  </r>
  <r>
    <x v="42"/>
    <n v="6561.5"/>
    <n v="0"/>
    <n v="0"/>
    <n v="976438.5"/>
  </r>
  <r>
    <x v="43"/>
    <n v="418.00000000000006"/>
    <n v="0"/>
    <n v="0"/>
    <n v="37582"/>
  </r>
  <r>
    <x v="44"/>
    <n v="2299"/>
    <n v="0"/>
    <n v="0"/>
    <n v="325701"/>
  </r>
  <r>
    <x v="45"/>
    <n v="2304.5"/>
    <n v="0"/>
    <n v="0"/>
    <n v="323695.5"/>
  </r>
  <r>
    <x v="46"/>
    <n v="0"/>
    <n v="0"/>
    <n v="0"/>
    <n v="0"/>
  </r>
  <r>
    <x v="47"/>
    <n v="3245"/>
    <n v="0"/>
    <n v="0"/>
    <n v="531755"/>
  </r>
  <r>
    <x v="48"/>
    <n v="0"/>
    <n v="0"/>
    <n v="0"/>
    <n v="0"/>
  </r>
  <r>
    <x v="49"/>
    <n v="14316.5"/>
    <n v="0"/>
    <n v="0"/>
    <n v="2272683.5"/>
  </r>
  <r>
    <x v="50"/>
    <n v="6539.5"/>
    <n v="0"/>
    <n v="0"/>
    <n v="1107460.5"/>
  </r>
  <r>
    <x v="51"/>
    <n v="8090.5"/>
    <n v="0"/>
    <n v="0"/>
    <n v="1283909.5"/>
  </r>
  <r>
    <x v="52"/>
    <n v="6231.5"/>
    <n v="0"/>
    <n v="0"/>
    <n v="877768.5"/>
  </r>
  <r>
    <x v="53"/>
    <n v="22291.5"/>
    <n v="0"/>
    <n v="0"/>
    <n v="3164708.5"/>
  </r>
  <r>
    <x v="54"/>
    <n v="10186"/>
    <n v="0"/>
    <n v="0"/>
    <n v="1452814"/>
  </r>
  <r>
    <x v="55"/>
    <n v="0"/>
    <n v="0"/>
    <n v="0"/>
    <n v="0"/>
  </r>
  <r>
    <x v="56"/>
    <n v="13750"/>
    <n v="0"/>
    <n v="0"/>
    <n v="1917250"/>
  </r>
  <r>
    <x v="57"/>
    <n v="0"/>
    <n v="0"/>
    <n v="0"/>
    <n v="0"/>
  </r>
  <r>
    <x v="58"/>
    <n v="0"/>
    <n v="0"/>
    <n v="0"/>
    <n v="0"/>
  </r>
  <r>
    <x v="59"/>
    <n v="0"/>
    <n v="0"/>
    <n v="0"/>
    <n v="0"/>
  </r>
  <r>
    <x v="60"/>
    <n v="0"/>
    <n v="0"/>
    <n v="0"/>
    <n v="0"/>
  </r>
  <r>
    <x v="61"/>
    <n v="0"/>
    <n v="0"/>
    <n v="0"/>
    <n v="0"/>
  </r>
  <r>
    <x v="62"/>
    <n v="4658.5"/>
    <n v="0"/>
    <n v="0"/>
    <n v="526341.5"/>
  </r>
  <r>
    <x v="63"/>
    <n v="0"/>
    <n v="0"/>
    <n v="0"/>
    <n v="0"/>
  </r>
  <r>
    <x v="64"/>
    <n v="0"/>
    <n v="0"/>
    <n v="0"/>
    <n v="0"/>
  </r>
  <r>
    <x v="65"/>
    <n v="0"/>
    <n v="0"/>
    <n v="0"/>
    <n v="0"/>
  </r>
  <r>
    <x v="66"/>
    <n v="649"/>
    <n v="0"/>
    <n v="0"/>
    <n v="117351"/>
  </r>
  <r>
    <x v="67"/>
    <n v="2288"/>
    <n v="0"/>
    <n v="0"/>
    <n v="370712"/>
  </r>
  <r>
    <x v="68"/>
    <n v="37895"/>
    <n v="0"/>
    <n v="0"/>
    <n v="6683105"/>
  </r>
  <r>
    <x v="69"/>
    <n v="4026"/>
    <n v="0"/>
    <n v="0"/>
    <n v="687974"/>
  </r>
  <r>
    <x v="70"/>
    <n v="6957.5"/>
    <n v="0"/>
    <n v="0"/>
    <n v="1130042.5"/>
  </r>
  <r>
    <x v="71"/>
    <n v="1716"/>
    <n v="0"/>
    <n v="0"/>
    <n v="310284"/>
  </r>
  <r>
    <x v="72"/>
    <n v="4504.5"/>
    <n v="0"/>
    <n v="0"/>
    <n v="814495.5"/>
  </r>
  <r>
    <x v="73"/>
    <n v="5472.5"/>
    <n v="0"/>
    <n v="0"/>
    <n v="895527.5"/>
  </r>
  <r>
    <x v="74"/>
    <n v="198.00000000000003"/>
    <n v="0"/>
    <n v="0"/>
    <n v="35802"/>
  </r>
  <r>
    <x v="75"/>
    <m/>
    <m/>
    <m/>
    <m/>
  </r>
  <r>
    <x v="75"/>
    <m/>
    <m/>
    <m/>
    <m/>
  </r>
  <r>
    <x v="75"/>
    <m/>
    <m/>
    <m/>
    <m/>
  </r>
</pivotCacheRecords>
</file>

<file path=xl/pivotCache/pivotCacheRecords3.xml><?xml version="1.0" encoding="utf-8"?>
<pivotCacheRecords xmlns="http://schemas.openxmlformats.org/spreadsheetml/2006/main" xmlns:r="http://schemas.openxmlformats.org/officeDocument/2006/relationships" count="250">
  <r>
    <s v="2025-10-15 06:39:37"/>
    <s v="98945"/>
    <x v="0"/>
    <s v="Thanh toán cho đơn 60149298"/>
    <s v="60149298"/>
    <s v="Thành công"/>
    <n v="60750"/>
    <s v=""/>
  </r>
  <r>
    <s v="2025-10-15 07:28:33"/>
    <s v="98947"/>
    <x v="1"/>
    <s v="Thanh toán cho đơn 60149621"/>
    <s v="60149621"/>
    <s v="Thành công"/>
    <n v="54750"/>
    <s v=""/>
  </r>
  <r>
    <s v="2025-10-15 07:29:31"/>
    <s v="98952"/>
    <x v="2"/>
    <s v="Thanh toán cho đơn 60149638"/>
    <s v="60149638"/>
    <s v="Thành công"/>
    <n v="90750"/>
    <s v=""/>
  </r>
  <r>
    <s v="2025-10-15 07:46:39"/>
    <s v="98954"/>
    <x v="3"/>
    <s v="Thanh toán cho đơn 60150001"/>
    <s v="60150001"/>
    <s v="Thành công"/>
    <n v="25500"/>
    <s v=""/>
  </r>
  <r>
    <s v="2025-10-15 08:26:58"/>
    <s v="98952"/>
    <x v="2"/>
    <s v="Thanh toán cho đơn 60150330"/>
    <s v="60150330"/>
    <s v="Thành công"/>
    <n v="53250"/>
    <s v=""/>
  </r>
  <r>
    <s v="2025-10-15 08:34:10"/>
    <s v="98945"/>
    <x v="0"/>
    <s v="Thanh toán cho đơn 60150839"/>
    <s v="60150839"/>
    <s v="Thành công"/>
    <n v="111750"/>
    <s v=""/>
  </r>
  <r>
    <s v="2025-10-15 08:37:59"/>
    <s v="110649"/>
    <x v="4"/>
    <s v="Thanh toán cho đơn 60150665"/>
    <s v="60150665"/>
    <s v="Thành công"/>
    <n v="55500"/>
    <s v=""/>
  </r>
  <r>
    <s v="2025-10-15 08:38:12"/>
    <s v="98949"/>
    <x v="5"/>
    <s v="Thanh toán cho đơn 60150152"/>
    <s v="60150152"/>
    <s v="Thành công"/>
    <n v="93000"/>
    <s v=""/>
  </r>
  <r>
    <s v="2025-10-15 08:42:04"/>
    <s v="110649"/>
    <x v="4"/>
    <s v="Thanh toán cho đơn 60150194"/>
    <s v="60150194"/>
    <s v="Thành công"/>
    <n v="33750"/>
    <s v=""/>
  </r>
  <r>
    <s v="2025-10-15 08:46:03"/>
    <s v="98945"/>
    <x v="0"/>
    <s v="Thanh toán cho đơn 60151085"/>
    <s v="60151085"/>
    <s v="Thành công"/>
    <n v="111750"/>
    <s v=""/>
  </r>
  <r>
    <s v="2025-10-15 08:46:20"/>
    <s v="98953"/>
    <x v="6"/>
    <s v="Thanh toán cho đơn 60151010"/>
    <s v="60151010"/>
    <s v="Thành công"/>
    <n v="30750"/>
    <s v=""/>
  </r>
  <r>
    <s v="2025-10-15 08:48:23"/>
    <s v="98951"/>
    <x v="7"/>
    <s v="Thanh toán cho đơn 60151393"/>
    <s v="60151393"/>
    <s v="Thành công"/>
    <n v="83250"/>
    <s v=""/>
  </r>
  <r>
    <s v="2025-10-15 08:51:19"/>
    <s v="108069"/>
    <x v="8"/>
    <s v="Thanh toán cho đơn 60151123"/>
    <s v="60151123"/>
    <s v="Thành công"/>
    <n v="66000"/>
    <s v=""/>
  </r>
  <r>
    <s v="2025-10-15 08:55:54"/>
    <s v="98952"/>
    <x v="2"/>
    <s v="Thanh toán cho đơn 60151060"/>
    <s v="60151060"/>
    <s v="Thành công"/>
    <n v="26250"/>
    <s v=""/>
  </r>
  <r>
    <s v="2025-10-15 08:57:14"/>
    <s v="98951"/>
    <x v="7"/>
    <s v="Thanh toán cho đơn 60151419"/>
    <s v="60151419"/>
    <s v="Thành công"/>
    <n v="66000"/>
    <s v=""/>
  </r>
  <r>
    <s v="2025-10-15 08:59:23"/>
    <s v="98947"/>
    <x v="1"/>
    <s v="Thanh toán cho đơn 60151743"/>
    <s v="60151743"/>
    <s v="Thành công"/>
    <n v="133500"/>
    <s v=""/>
  </r>
  <r>
    <s v="2025-10-15 08:59:32"/>
    <s v="98953"/>
    <x v="6"/>
    <s v="Thanh toán cho đơn 60151000"/>
    <s v="60151000"/>
    <s v="Thành công"/>
    <n v="104250"/>
    <s v=""/>
  </r>
  <r>
    <s v="2025-10-15 08:59:39"/>
    <s v="98954"/>
    <x v="3"/>
    <s v="Thanh toán cho đơn 60151770"/>
    <s v="60151770"/>
    <s v="Thành công"/>
    <n v="72750"/>
    <s v=""/>
  </r>
  <r>
    <s v="2025-10-15 09:02:05"/>
    <s v="98949"/>
    <x v="5"/>
    <s v="Thanh toán cho đơn 60151243"/>
    <s v="60151243"/>
    <s v="Thành công"/>
    <n v="26250"/>
    <s v=""/>
  </r>
  <r>
    <s v="2025-10-15 09:03:10"/>
    <s v="98949"/>
    <x v="5"/>
    <s v="Thanh toán cho đơn 60151181"/>
    <s v="60151181"/>
    <s v="Thành công"/>
    <n v="54750"/>
    <s v=""/>
  </r>
  <r>
    <s v="2025-10-15 09:03:18"/>
    <s v="98946"/>
    <x v="9"/>
    <s v="Thanh toán cho đơn 60151727"/>
    <s v="60151727"/>
    <s v="Thành công"/>
    <n v="27000"/>
    <s v=""/>
  </r>
  <r>
    <s v="2025-10-15 09:05:13"/>
    <s v="98945"/>
    <x v="0"/>
    <s v="Thanh toán cho đơn 60151528"/>
    <s v="60151528"/>
    <s v="Thành công"/>
    <n v="60750"/>
    <s v=""/>
  </r>
  <r>
    <s v="2025-10-15 09:05:56"/>
    <s v="98945"/>
    <x v="0"/>
    <s v="Thanh toán cho đơn 60151251"/>
    <s v="60151251"/>
    <s v="Thành công"/>
    <n v="42000"/>
    <s v=""/>
  </r>
  <r>
    <s v="2025-10-15 09:06:47"/>
    <s v="98951"/>
    <x v="7"/>
    <s v="Thanh toán cho đơn 60151020"/>
    <s v="60151020"/>
    <s v="Thành công"/>
    <n v="42000"/>
    <s v=""/>
  </r>
  <r>
    <s v="2025-10-15 09:07:50"/>
    <s v="98952"/>
    <x v="2"/>
    <s v="Thanh toán cho đơn 60151425"/>
    <s v="60151425"/>
    <s v="Thành công"/>
    <n v="81750"/>
    <s v=""/>
  </r>
  <r>
    <s v="2025-10-15 09:09:49"/>
    <s v="98952"/>
    <x v="2"/>
    <s v="Thanh toán cho đơn 60151039"/>
    <s v="60151039"/>
    <s v="Thành công"/>
    <n v="42000"/>
    <s v=""/>
  </r>
  <r>
    <s v="2025-10-15 09:11:18"/>
    <s v="98953"/>
    <x v="6"/>
    <s v="Thanh toán cho đơn 60150761"/>
    <s v="60150761"/>
    <s v="Thành công"/>
    <n v="41250"/>
    <s v=""/>
  </r>
  <r>
    <s v="2025-10-15 09:12:32"/>
    <s v="98954"/>
    <x v="3"/>
    <s v="Thanh toán cho đơn 60152448"/>
    <s v="60152448"/>
    <s v="Thành công"/>
    <n v="53250"/>
    <s v=""/>
  </r>
  <r>
    <s v="2025-10-15 09:12:52"/>
    <s v="98953"/>
    <x v="6"/>
    <s v="Thanh toán cho đơn 60151539"/>
    <s v="60151539"/>
    <s v="Thành công"/>
    <n v="22500"/>
    <s v=""/>
  </r>
  <r>
    <s v="2025-10-15 09:16:25"/>
    <s v="110649"/>
    <x v="4"/>
    <s v="Thanh toán cho đơn 60151517"/>
    <s v="60151517"/>
    <s v="Thành công"/>
    <n v="138750"/>
    <s v=""/>
  </r>
  <r>
    <s v="2025-10-15 09:17:30"/>
    <s v="98951"/>
    <x v="7"/>
    <s v="Thanh toán cho đơn 60151832"/>
    <s v="60151832"/>
    <s v="Thành công"/>
    <n v="42000"/>
    <s v=""/>
  </r>
  <r>
    <s v="2025-10-15 09:20:08"/>
    <s v="98952"/>
    <x v="2"/>
    <s v="Thanh toán cho đơn 60152264"/>
    <s v="60152264"/>
    <s v="Thành công"/>
    <n v="48750"/>
    <s v=""/>
  </r>
  <r>
    <s v="2025-10-15 09:20:52"/>
    <s v="98951"/>
    <x v="7"/>
    <s v="Thanh toán cho đơn 60151861"/>
    <s v="60151861"/>
    <s v="Thành công"/>
    <n v="60750"/>
    <s v=""/>
  </r>
  <r>
    <s v="2025-10-15 09:22:16"/>
    <s v="98953"/>
    <x v="6"/>
    <s v="Thanh toán cho đơn 60151699"/>
    <s v="60151699"/>
    <s v="Thành công"/>
    <n v="142500"/>
    <s v=""/>
  </r>
  <r>
    <s v="2025-10-15 09:23:02"/>
    <s v="110649"/>
    <x v="4"/>
    <s v="Thanh toán cho đơn 60152311"/>
    <s v="60152311"/>
    <s v="Thành công"/>
    <n v="81750"/>
    <s v=""/>
  </r>
  <r>
    <s v="2025-10-15 09:23:05"/>
    <s v="98953"/>
    <x v="6"/>
    <s v="Thanh toán cho đơn 60151904"/>
    <s v="60151904"/>
    <s v="Thành công"/>
    <n v="54750"/>
    <s v=""/>
  </r>
  <r>
    <s v="2025-10-15 09:26:10"/>
    <s v="98953"/>
    <x v="6"/>
    <s v="Thanh toán cho đơn 60151818"/>
    <s v="60151818"/>
    <s v="Thành công"/>
    <n v="54750"/>
    <s v=""/>
  </r>
  <r>
    <s v="2025-10-15 09:26:46"/>
    <s v="110649"/>
    <x v="4"/>
    <s v="Thanh toán cho đơn 60151791"/>
    <s v="60151791"/>
    <s v="Thành công"/>
    <n v="54000"/>
    <s v=""/>
  </r>
  <r>
    <s v="2025-10-15 09:27:47"/>
    <s v="98953"/>
    <x v="6"/>
    <s v="Thanh toán cho đơn 60151675"/>
    <s v="60151675"/>
    <s v="Thành công"/>
    <n v="54000"/>
    <s v=""/>
  </r>
  <r>
    <s v="2025-10-15 09:27:53"/>
    <s v="98952"/>
    <x v="2"/>
    <s v="Thanh toán cho đơn 60152018"/>
    <s v="60152018"/>
    <s v="Thành công"/>
    <n v="70500"/>
    <s v=""/>
  </r>
  <r>
    <s v="2025-10-15 09:28:16"/>
    <s v="98949"/>
    <x v="5"/>
    <s v="Thanh toán cho đơn 60151830"/>
    <s v="60151830"/>
    <s v="Thành công"/>
    <n v="57750"/>
    <s v=""/>
  </r>
  <r>
    <s v="2025-10-15 09:28:43"/>
    <s v="98953"/>
    <x v="6"/>
    <s v="Thanh toán cho đơn 60151793"/>
    <s v="60151793"/>
    <s v="Thành công"/>
    <n v="42000"/>
    <s v=""/>
  </r>
  <r>
    <s v="2025-10-15 09:31:58"/>
    <s v="98945"/>
    <x v="0"/>
    <s v="Thanh toán cho đơn 60152697"/>
    <s v="60152697"/>
    <s v="Thành công"/>
    <n v="54750"/>
    <s v=""/>
  </r>
  <r>
    <s v="2025-10-15 09:32:46"/>
    <s v="98953"/>
    <x v="6"/>
    <s v="Thanh toán cho đơn 60152412"/>
    <s v="60152412"/>
    <s v="Thành công"/>
    <n v="48750"/>
    <s v=""/>
  </r>
  <r>
    <s v="2025-10-15 09:33:33"/>
    <s v="98951"/>
    <x v="7"/>
    <s v="Thanh toán cho đơn 60152372"/>
    <s v="60152372"/>
    <s v="Thành công"/>
    <n v="81000"/>
    <s v=""/>
  </r>
  <r>
    <s v="2025-10-15 09:34:09"/>
    <s v="110649"/>
    <x v="4"/>
    <s v="Thanh toán cho đơn 60152300"/>
    <s v="60152300"/>
    <s v="Thành công"/>
    <n v="75750"/>
    <s v=""/>
  </r>
  <r>
    <s v="2025-10-15 09:35:16"/>
    <s v="98952"/>
    <x v="2"/>
    <s v="Thanh toán cho đơn 60152127"/>
    <s v="60152127"/>
    <s v="Thành công"/>
    <n v="66000"/>
    <s v=""/>
  </r>
  <r>
    <s v="2025-10-15 09:35:17"/>
    <s v="98952"/>
    <x v="2"/>
    <s v="Thanh toán cho đơn 60152621"/>
    <s v="60152621"/>
    <s v="Thành công"/>
    <n v="66000"/>
    <s v=""/>
  </r>
  <r>
    <s v="2025-10-15 09:37:47"/>
    <s v="98953"/>
    <x v="6"/>
    <s v="Thanh toán cho đơn 60152063"/>
    <s v="60152063"/>
    <s v="Thành công"/>
    <n v="31500"/>
    <s v=""/>
  </r>
  <r>
    <s v="2025-10-15 09:41:24"/>
    <s v="98952"/>
    <x v="2"/>
    <s v="Thanh toán cho đơn 60151946"/>
    <s v="60151946"/>
    <s v="Thành công"/>
    <n v="66000"/>
    <s v=""/>
  </r>
  <r>
    <s v="2025-10-15 09:42:22"/>
    <s v="98952"/>
    <x v="2"/>
    <s v="Thanh toán cho đơn 60152678"/>
    <s v="60152678"/>
    <s v="Thành công"/>
    <n v="90000"/>
    <s v=""/>
  </r>
  <r>
    <s v="2025-10-15 09:45:49"/>
    <s v="98945"/>
    <x v="0"/>
    <s v="Thanh toán cho đơn 60152837"/>
    <s v="60152837"/>
    <s v="Thành công"/>
    <n v="66000"/>
    <s v=""/>
  </r>
  <r>
    <s v="2025-10-15 09:46:52"/>
    <s v="98949"/>
    <x v="5"/>
    <s v="Thanh toán cho đơn 60153343"/>
    <s v="60153343"/>
    <s v="Thành công"/>
    <n v="77250"/>
    <s v=""/>
  </r>
  <r>
    <s v="2025-10-15 09:48:29"/>
    <s v="98952"/>
    <x v="2"/>
    <s v="Thanh toán cho đơn 60153178"/>
    <s v="60153178"/>
    <s v="Thành công"/>
    <n v="66000"/>
    <s v=""/>
  </r>
  <r>
    <s v="2025-10-15 09:48:38"/>
    <s v="110649"/>
    <x v="4"/>
    <s v="Thanh toán cho đơn 60152953"/>
    <s v="60152953"/>
    <s v="Thành công"/>
    <n v="69000"/>
    <s v=""/>
  </r>
  <r>
    <s v="2025-10-15 09:49:23"/>
    <s v="98951"/>
    <x v="7"/>
    <s v="Thanh toán cho đơn 60153211"/>
    <s v="60153211"/>
    <s v="Thành công"/>
    <n v="26250"/>
    <s v=""/>
  </r>
  <r>
    <s v="2025-10-15 09:50:03"/>
    <s v="98953"/>
    <x v="6"/>
    <s v="Thanh toán cho đơn 60152864"/>
    <s v="60152864"/>
    <s v="Thành công"/>
    <n v="30750"/>
    <s v=""/>
  </r>
  <r>
    <s v="2025-10-15 09:52:16"/>
    <s v="98951"/>
    <x v="7"/>
    <s v="Thanh toán cho đơn 60153070"/>
    <s v="60153070"/>
    <s v="Thành công"/>
    <n v="57000"/>
    <s v=""/>
  </r>
  <r>
    <s v="2025-10-15 09:53:10"/>
    <s v="98945"/>
    <x v="0"/>
    <s v="Thanh toán cho đơn 60153226"/>
    <s v="60153226"/>
    <s v="Thành công"/>
    <n v="84000"/>
    <s v=""/>
  </r>
  <r>
    <s v="2025-10-15 09:55:19"/>
    <s v="98951"/>
    <x v="7"/>
    <s v="Thanh toán cho đơn 60153134"/>
    <s v="60153134"/>
    <s v="Thành công"/>
    <n v="30750"/>
    <s v=""/>
  </r>
  <r>
    <s v="2025-10-15 09:55:30"/>
    <s v="98949"/>
    <x v="5"/>
    <s v="Thanh toán cho đơn 60152937"/>
    <s v="60152937"/>
    <s v="Thành công"/>
    <n v="66000"/>
    <s v=""/>
  </r>
  <r>
    <s v="2025-10-15 09:55:47"/>
    <s v="110649"/>
    <x v="4"/>
    <s v="Thanh toán cho đơn 60152777"/>
    <s v="60152777"/>
    <s v="Thành công"/>
    <n v="120750"/>
    <s v=""/>
  </r>
  <r>
    <s v="2025-10-15 09:58:21"/>
    <s v="110649"/>
    <x v="4"/>
    <s v="Thanh toán cho đơn 60153545"/>
    <s v="60153545"/>
    <s v="Thành công"/>
    <n v="30750"/>
    <s v=""/>
  </r>
  <r>
    <s v="2025-10-15 09:58:36"/>
    <s v="98953"/>
    <x v="6"/>
    <s v="Thanh toán cho đơn 60152302"/>
    <s v="60152302"/>
    <s v="Thành công"/>
    <n v="76500"/>
    <s v=""/>
  </r>
  <r>
    <s v="2025-10-15 09:58:38"/>
    <s v="98949"/>
    <x v="5"/>
    <s v="Thanh toán cho đơn 60153558"/>
    <s v="60153558"/>
    <s v="Thành công"/>
    <n v="66000"/>
    <s v=""/>
  </r>
  <r>
    <s v="2025-10-15 09:58:46"/>
    <s v="98951"/>
    <x v="7"/>
    <s v="Thanh toán cho đơn 60154016"/>
    <s v="60154016"/>
    <s v="Thành công"/>
    <n v="54000"/>
    <s v=""/>
  </r>
  <r>
    <s v="2025-10-15 09:59:09"/>
    <s v="98951"/>
    <x v="7"/>
    <s v="Thanh toán cho đơn 60152347"/>
    <s v="60152347"/>
    <s v="Thành công"/>
    <n v="201750"/>
    <s v=""/>
  </r>
  <r>
    <s v="2025-10-15 09:59:50"/>
    <s v="110649"/>
    <x v="4"/>
    <s v="Thanh toán cho đơn 60153684"/>
    <s v="60153684"/>
    <s v="Thành công"/>
    <n v="26250"/>
    <s v=""/>
  </r>
  <r>
    <s v="2025-10-15 10:00:55"/>
    <s v="110649"/>
    <x v="4"/>
    <s v="Thanh toán cho đơn 60153141"/>
    <s v="60153141"/>
    <s v="Thành công"/>
    <n v="81750"/>
    <s v=""/>
  </r>
  <r>
    <s v="2025-10-15 10:02:37"/>
    <s v="110649"/>
    <x v="4"/>
    <s v="Thanh toán cho đơn 60153535"/>
    <s v="60153535"/>
    <s v="Thành công"/>
    <n v="66000"/>
    <s v=""/>
  </r>
  <r>
    <s v="2025-10-15 10:02:40"/>
    <s v="98952"/>
    <x v="2"/>
    <s v="Thanh toán cho đơn 60152484"/>
    <s v="60152484"/>
    <s v="Thành công"/>
    <n v="54750"/>
    <s v=""/>
  </r>
  <r>
    <s v="2025-10-15 10:02:50"/>
    <s v="98952"/>
    <x v="2"/>
    <s v="Thanh toán cho đơn 60152479"/>
    <s v="60152479"/>
    <s v="Thành công"/>
    <n v="66000"/>
    <s v=""/>
  </r>
  <r>
    <s v="2025-10-15 10:03:26"/>
    <s v="98953"/>
    <x v="6"/>
    <s v="Thanh toán cho đơn 60153434"/>
    <s v="60153434"/>
    <s v="Thành công"/>
    <n v="48750"/>
    <s v=""/>
  </r>
  <r>
    <s v="2025-10-15 10:04:37"/>
    <s v="98946"/>
    <x v="9"/>
    <s v="Thanh toán cho đơn 60154901"/>
    <s v="60154901"/>
    <s v="Thành công"/>
    <n v="27000"/>
    <s v=""/>
  </r>
  <r>
    <s v="2025-10-15 10:04:45"/>
    <s v="98952"/>
    <x v="2"/>
    <s v="Thanh toán cho đơn 60153767"/>
    <s v="60153767"/>
    <s v="Thành công"/>
    <n v="78000"/>
    <s v=""/>
  </r>
  <r>
    <s v="2025-10-15 10:04:59"/>
    <s v="110649"/>
    <x v="4"/>
    <s v="Thanh toán cho đơn 60153382"/>
    <s v="60153382"/>
    <s v="Thành công"/>
    <n v="41250"/>
    <s v=""/>
  </r>
  <r>
    <s v="2025-10-15 10:05:36"/>
    <s v="98951"/>
    <x v="7"/>
    <s v="Thanh toán cho đơn 60154256"/>
    <s v="60154256"/>
    <s v="Thành công"/>
    <n v="54000"/>
    <s v=""/>
  </r>
  <r>
    <s v="2025-10-15 10:06:23"/>
    <s v="98953"/>
    <x v="6"/>
    <s v="Thanh toán cho đơn 60153390"/>
    <s v="60153390"/>
    <s v="Thành công"/>
    <n v="48000"/>
    <s v=""/>
  </r>
  <r>
    <s v="2025-10-15 10:07:56"/>
    <s v="110649"/>
    <x v="4"/>
    <s v="Thanh toán cho đơn 60152812"/>
    <s v="60152812"/>
    <s v="Thành công"/>
    <n v="26250"/>
    <s v=""/>
  </r>
  <r>
    <s v="2025-10-15 10:08:14"/>
    <s v="98953"/>
    <x v="6"/>
    <s v="Thanh toán cho đơn 60153749"/>
    <s v="60153749"/>
    <s v="Thành công"/>
    <n v="57750"/>
    <s v=""/>
  </r>
  <r>
    <s v="2025-10-15 10:09:48"/>
    <s v="98947"/>
    <x v="1"/>
    <s v="Thanh toán cho đơn 60154935"/>
    <s v="60154935"/>
    <s v="Thành công"/>
    <n v="54000"/>
    <s v=""/>
  </r>
  <r>
    <s v="2025-10-15 10:10:36"/>
    <s v="98951"/>
    <x v="7"/>
    <s v="Thanh toán cho đơn 60153151"/>
    <s v="60153151"/>
    <s v="Thành công"/>
    <n v="49500"/>
    <s v=""/>
  </r>
  <r>
    <s v="2025-10-15 10:10:43"/>
    <s v="110649"/>
    <x v="4"/>
    <s v="Thanh toán cho đơn 60154031"/>
    <s v="60154031"/>
    <s v="Thành công"/>
    <n v="54750"/>
    <s v=""/>
  </r>
  <r>
    <s v="2025-10-15 10:11:44"/>
    <s v="98949"/>
    <x v="5"/>
    <s v="Thanh toán cho đơn 60153584"/>
    <s v="60153584"/>
    <s v="Thành công"/>
    <n v="111000"/>
    <s v=""/>
  </r>
  <r>
    <s v="2025-10-15 10:12:23"/>
    <s v="98952"/>
    <x v="2"/>
    <s v="Thanh toán cho đơn 60154835"/>
    <s v="60154835"/>
    <s v="Thành công"/>
    <n v="110250"/>
    <s v=""/>
  </r>
  <r>
    <s v="2025-10-15 10:12:41"/>
    <s v="98953"/>
    <x v="6"/>
    <s v="Thanh toán cho đơn 60153025"/>
    <s v="60153025"/>
    <s v="Thành công"/>
    <n v="49500"/>
    <s v=""/>
  </r>
  <r>
    <s v="2025-10-15 10:13:11"/>
    <s v="98949"/>
    <x v="5"/>
    <s v="Thanh toán cho đơn 60153357"/>
    <s v="60153357"/>
    <s v="Thành công"/>
    <n v="33750"/>
    <s v=""/>
  </r>
  <r>
    <s v="2025-10-15 10:13:31"/>
    <s v="110649"/>
    <x v="4"/>
    <s v="Thanh toán cho đơn 60153394"/>
    <s v="60153394"/>
    <s v="Thành công"/>
    <n v="66000"/>
    <s v=""/>
  </r>
  <r>
    <s v="2025-10-15 10:15:17"/>
    <s v="98953"/>
    <x v="6"/>
    <s v="Thanh toán cho đơn 60153162"/>
    <s v="60153162"/>
    <s v="Thành công"/>
    <n v="41250"/>
    <s v=""/>
  </r>
  <r>
    <s v="2025-10-15 10:16:10"/>
    <s v="110649"/>
    <x v="4"/>
    <s v="Thanh toán cho đơn 60153571"/>
    <s v="60153571"/>
    <s v="Thành công"/>
    <n v="76500"/>
    <s v=""/>
  </r>
  <r>
    <s v="2025-10-15 10:17:42"/>
    <s v="98952"/>
    <x v="2"/>
    <s v="Thanh toán cho đơn 60154764"/>
    <s v="60154764"/>
    <s v="Thành công"/>
    <n v="41250"/>
    <s v=""/>
  </r>
  <r>
    <s v="2025-10-15 10:19:29"/>
    <s v="98952"/>
    <x v="2"/>
    <s v="Thanh toán cho đơn 60155167"/>
    <s v="60155167"/>
    <s v="Thành công"/>
    <n v="41250"/>
    <s v=""/>
  </r>
  <r>
    <s v="2025-10-15 10:20:40"/>
    <s v="98953"/>
    <x v="6"/>
    <s v="Thanh toán cho đơn 60154062"/>
    <s v="60154062"/>
    <s v="Thành công"/>
    <n v="43500"/>
    <s v=""/>
  </r>
  <r>
    <s v="2025-10-15 10:20:54"/>
    <s v="98951"/>
    <x v="7"/>
    <s v="Thanh toán cho đơn 60154382"/>
    <s v="60154382"/>
    <s v="Thành công"/>
    <n v="60000"/>
    <s v=""/>
  </r>
  <r>
    <s v="2025-10-15 10:22:46"/>
    <s v="98953"/>
    <x v="6"/>
    <s v="Thanh toán cho đơn 60153832"/>
    <s v="60153832"/>
    <s v="Thành công"/>
    <n v="26250"/>
    <s v=""/>
  </r>
  <r>
    <s v="2025-10-15 10:23:36"/>
    <s v="98949"/>
    <x v="5"/>
    <s v="Thanh toán cho đơn 60154883"/>
    <s v="60154883"/>
    <s v="Thành công"/>
    <n v="42000"/>
    <s v=""/>
  </r>
  <r>
    <s v="2025-10-15 10:24:50"/>
    <s v="98953"/>
    <x v="6"/>
    <s v="Thanh toán cho đơn 60153443"/>
    <s v="60153443"/>
    <s v="Thành công"/>
    <n v="36750"/>
    <s v=""/>
  </r>
  <r>
    <s v="2025-10-15 10:25:40"/>
    <s v="98952"/>
    <x v="2"/>
    <s v="Thanh toán cho đơn 60153971"/>
    <s v="60153971"/>
    <s v="Thành công"/>
    <n v="60000"/>
    <s v=""/>
  </r>
  <r>
    <s v="2025-10-15 10:26:01"/>
    <s v="110649"/>
    <x v="4"/>
    <s v="Thanh toán cho đơn 60154667"/>
    <s v="60154667"/>
    <s v="Thành công"/>
    <n v="30750"/>
    <s v=""/>
  </r>
  <r>
    <s v="2025-10-15 10:26:14"/>
    <s v="98945"/>
    <x v="0"/>
    <s v="Thanh toán cho đơn 60155486"/>
    <s v="60155486"/>
    <s v="Thành công"/>
    <n v="25500"/>
    <s v=""/>
  </r>
  <r>
    <s v="2025-10-15 10:26:33"/>
    <s v="98953"/>
    <x v="6"/>
    <s v="Thanh toán cho đơn 60153934"/>
    <s v="60153934"/>
    <s v="Thành công"/>
    <n v="150000"/>
    <s v=""/>
  </r>
  <r>
    <s v="2025-10-15 10:27:01"/>
    <s v="110649"/>
    <x v="4"/>
    <s v="Thanh toán cho đơn 60154623"/>
    <s v="60154623"/>
    <s v="Thành công"/>
    <n v="66000"/>
    <s v=""/>
  </r>
  <r>
    <s v="2025-10-15 10:27:25"/>
    <s v="98952"/>
    <x v="2"/>
    <s v="Thanh toán cho đơn 60154712"/>
    <s v="60154712"/>
    <s v="Thành công"/>
    <n v="30750"/>
    <s v=""/>
  </r>
  <r>
    <s v="2025-10-15 10:27:32"/>
    <s v="98951"/>
    <x v="7"/>
    <s v="Thanh toán cho đơn 60155041"/>
    <s v="60155041"/>
    <s v="Thành công"/>
    <n v="47250"/>
    <s v=""/>
  </r>
  <r>
    <s v="2025-10-15 10:29:02"/>
    <s v="98951"/>
    <x v="7"/>
    <s v="Thanh toán cho đơn 60154260"/>
    <s v="60154260"/>
    <s v="Thành công"/>
    <n v="57000"/>
    <s v=""/>
  </r>
  <r>
    <s v="2025-10-15 10:29:07"/>
    <s v="98953"/>
    <x v="6"/>
    <s v="Thanh toán cho đơn 60154278"/>
    <s v="60154278"/>
    <s v="Thành công"/>
    <n v="26250"/>
    <s v=""/>
  </r>
  <r>
    <s v="2025-10-15 10:31:26"/>
    <s v="110649"/>
    <x v="4"/>
    <s v="Thanh toán cho đơn 60155413"/>
    <s v="60155413"/>
    <s v="Thành công"/>
    <n v="53250"/>
    <s v=""/>
  </r>
  <r>
    <s v="2025-10-15 10:32:09"/>
    <s v="110649"/>
    <x v="4"/>
    <s v="Thanh toán cho đơn 60154889"/>
    <s v="60154889"/>
    <s v="Thành công"/>
    <n v="33750"/>
    <s v=""/>
  </r>
  <r>
    <s v="2025-10-15 10:32:11"/>
    <s v="110649"/>
    <x v="4"/>
    <s v="Thanh toán cho đơn 60154592"/>
    <s v="60154592"/>
    <s v="Thành công"/>
    <n v="116250"/>
    <s v=""/>
  </r>
  <r>
    <s v="2025-10-15 10:36:23"/>
    <s v="110649"/>
    <x v="4"/>
    <s v="Thanh toán cho đơn 60154971"/>
    <s v="60154971"/>
    <s v="Thành công"/>
    <n v="110250"/>
    <s v=""/>
  </r>
  <r>
    <s v="2025-10-15 10:40:04"/>
    <s v="110649"/>
    <x v="4"/>
    <s v="Thanh toán cho đơn 60155348"/>
    <s v="60155348"/>
    <s v="Thành công"/>
    <n v="38250"/>
    <s v=""/>
  </r>
  <r>
    <s v="2025-10-15 10:41:38"/>
    <s v="98952"/>
    <x v="2"/>
    <s v="Thanh toán cho đơn 60155597"/>
    <s v="60155597"/>
    <s v="Thành công"/>
    <n v="109500"/>
    <s v=""/>
  </r>
  <r>
    <s v="2025-10-15 10:46:47"/>
    <s v="98952"/>
    <x v="2"/>
    <s v="Thanh toán cho đơn 60155585"/>
    <s v="60155585"/>
    <s v="Thành công"/>
    <n v="66000"/>
    <s v=""/>
  </r>
  <r>
    <s v="2025-10-15 10:49:19"/>
    <s v="110649"/>
    <x v="4"/>
    <s v="Thanh toán cho đơn 60155378"/>
    <s v="60155378"/>
    <s v="Thành công"/>
    <n v="50250"/>
    <s v=""/>
  </r>
  <r>
    <s v="2025-10-15 10:52:59"/>
    <s v="110649"/>
    <x v="4"/>
    <s v="Thanh toán cho đơn 60154772"/>
    <s v="60154772"/>
    <s v="Thành công"/>
    <n v="59250"/>
    <s v=""/>
  </r>
  <r>
    <s v="2025-10-15 10:53:04"/>
    <s v="98952"/>
    <x v="2"/>
    <s v="Thanh toán cho đơn 60156963"/>
    <s v="60156963"/>
    <s v="Thành công"/>
    <n v="26250"/>
    <s v=""/>
  </r>
  <r>
    <s v="2025-10-15 10:53:29"/>
    <s v="110649"/>
    <x v="4"/>
    <s v="Thanh toán cho đơn 60156489"/>
    <s v="60156489"/>
    <s v="Thành công"/>
    <n v="69000"/>
    <s v=""/>
  </r>
  <r>
    <s v="2025-10-15 10:54:23"/>
    <s v="110649"/>
    <x v="4"/>
    <s v="Thanh toán cho đơn 60154799"/>
    <s v="60154799"/>
    <s v="Thành công"/>
    <n v="70500"/>
    <s v=""/>
  </r>
  <r>
    <s v="2025-10-15 10:56:07"/>
    <s v="98951"/>
    <x v="7"/>
    <s v="Thanh toán cho đơn 60156586"/>
    <s v="60156586"/>
    <s v="Thành công"/>
    <n v="47250"/>
    <s v=""/>
  </r>
  <r>
    <s v="2025-10-15 10:59:05"/>
    <s v="98952"/>
    <x v="2"/>
    <s v="Thanh toán cho đơn 60156510"/>
    <s v="60156510"/>
    <s v="Thành công"/>
    <n v="30750"/>
    <s v=""/>
  </r>
  <r>
    <s v="2025-10-15 10:59:35"/>
    <s v="98951"/>
    <x v="7"/>
    <s v="Thanh toán cho đơn 60157761"/>
    <s v="60157761"/>
    <s v="Thành công"/>
    <n v="66000"/>
    <s v=""/>
  </r>
  <r>
    <s v="2025-10-15 10:59:41"/>
    <s v="98951"/>
    <x v="7"/>
    <s v="Thanh toán cho đơn 60155746"/>
    <s v="60155746"/>
    <s v="Thành công"/>
    <n v="154500"/>
    <s v=""/>
  </r>
  <r>
    <s v="2025-10-15 11:00:39"/>
    <s v="98951"/>
    <x v="7"/>
    <s v="Thanh toán cho đơn 60157238"/>
    <s v="60157238"/>
    <s v="Thành công"/>
    <n v="54000"/>
    <s v=""/>
  </r>
  <r>
    <s v="2025-10-15 11:01:36"/>
    <s v="98951"/>
    <x v="7"/>
    <s v="Thanh toán cho đơn 60157359"/>
    <s v="60157359"/>
    <s v="Thành công"/>
    <n v="21750"/>
    <s v=""/>
  </r>
  <r>
    <s v="2025-10-15 11:02:04"/>
    <s v="110649"/>
    <x v="4"/>
    <s v="Thanh toán cho đơn 60156071"/>
    <s v="60156071"/>
    <s v="Thành công"/>
    <n v="143250"/>
    <s v=""/>
  </r>
  <r>
    <s v="2025-10-15 11:03:30"/>
    <s v="98953"/>
    <x v="6"/>
    <s v="Thanh toán cho đơn 60158371"/>
    <s v="60158371"/>
    <s v="Thành công"/>
    <n v="48000"/>
    <s v=""/>
  </r>
  <r>
    <s v="2025-10-15 11:03:42"/>
    <s v="98952"/>
    <x v="2"/>
    <s v="Thanh toán cho đơn 60156756"/>
    <s v="60156756"/>
    <s v="Thành công"/>
    <n v="39000"/>
    <s v=""/>
  </r>
  <r>
    <s v="2025-10-15 11:03:47"/>
    <s v="110649"/>
    <x v="4"/>
    <s v="Thanh toán cho đơn 60155511"/>
    <s v="60155511"/>
    <s v="Thành công"/>
    <n v="94500"/>
    <s v=""/>
  </r>
  <r>
    <s v="2025-10-15 11:07:58"/>
    <s v="98953"/>
    <x v="6"/>
    <s v="Thanh toán cho đơn 60157394"/>
    <s v="60157394"/>
    <s v="Thành công"/>
    <n v="54000"/>
    <s v=""/>
  </r>
  <r>
    <s v="2025-10-15 11:08:05"/>
    <s v="110649"/>
    <x v="4"/>
    <s v="Thanh toán cho đơn 60158067"/>
    <s v="60158067"/>
    <s v="Thành công"/>
    <n v="53250"/>
    <s v=""/>
  </r>
  <r>
    <s v="2025-10-15 11:09:26"/>
    <s v="110649"/>
    <x v="4"/>
    <s v="Thanh toán cho đơn 60157278"/>
    <s v="60157278"/>
    <s v="Thành công"/>
    <n v="90750"/>
    <s v=""/>
  </r>
  <r>
    <s v="2025-10-15 11:09:32"/>
    <s v="110649"/>
    <x v="4"/>
    <s v="Thanh toán cho đơn 60157808"/>
    <s v="60157808"/>
    <s v="Thành công"/>
    <n v="70500"/>
    <s v=""/>
  </r>
  <r>
    <s v="2025-10-15 11:10:04"/>
    <s v="98953"/>
    <x v="6"/>
    <s v="Thanh toán cho đơn 60158376"/>
    <s v="60158376"/>
    <s v="Thành công"/>
    <n v="22500"/>
    <s v=""/>
  </r>
  <r>
    <s v="2025-10-15 11:12:00"/>
    <s v="98952"/>
    <x v="2"/>
    <s v="Thanh toán cho đơn 60158234"/>
    <s v="60158234"/>
    <s v="Thành công"/>
    <n v="66000"/>
    <s v=""/>
  </r>
  <r>
    <s v="2025-10-15 11:13:51"/>
    <s v="110649"/>
    <x v="4"/>
    <s v="Thanh toán cho đơn 60159130"/>
    <s v="60159130"/>
    <s v="Thành công"/>
    <n v="47250"/>
    <s v=""/>
  </r>
  <r>
    <s v="2025-10-15 11:18:20"/>
    <s v="98949"/>
    <x v="5"/>
    <s v="Thanh toán cho đơn 60158595"/>
    <s v="60158595"/>
    <s v="Thành công"/>
    <n v="36750"/>
    <s v=""/>
  </r>
  <r>
    <s v="2025-10-15 11:21:47"/>
    <s v="110649"/>
    <x v="4"/>
    <s v="Thanh toán cho đơn 60159991"/>
    <s v="60159991"/>
    <s v="Thành công"/>
    <n v="66000"/>
    <s v=""/>
  </r>
  <r>
    <s v="2025-10-15 11:21:50"/>
    <s v="110649"/>
    <x v="4"/>
    <s v="Thanh toán cho đơn 60160746"/>
    <s v="60160746"/>
    <s v="Thành công"/>
    <n v="53250"/>
    <s v=""/>
  </r>
  <r>
    <s v="2025-10-15 11:24:02"/>
    <s v="98949"/>
    <x v="5"/>
    <s v="Thanh toán cho đơn 60160019"/>
    <s v="60160019"/>
    <s v="Thành công"/>
    <n v="81000"/>
    <s v=""/>
  </r>
  <r>
    <s v="2025-10-15 11:30:22"/>
    <s v="98951"/>
    <x v="7"/>
    <s v="Thanh toán cho đơn 60161260"/>
    <s v="60161260"/>
    <s v="Thành công"/>
    <n v="30750"/>
    <s v=""/>
  </r>
  <r>
    <s v="2025-10-15 11:33:38"/>
    <s v="110649"/>
    <x v="4"/>
    <s v="Thanh toán cho đơn 60162643"/>
    <s v="60162643"/>
    <s v="Thành công"/>
    <n v="45000"/>
    <s v=""/>
  </r>
  <r>
    <s v="2025-10-15 11:35:25"/>
    <s v="98949"/>
    <x v="5"/>
    <s v="Thanh toán cho đơn 60161641"/>
    <s v="60161641"/>
    <s v="Thành công"/>
    <n v="23250"/>
    <s v=""/>
  </r>
  <r>
    <s v="2025-10-15 11:37:08"/>
    <s v="110649"/>
    <x v="4"/>
    <s v="Thanh toán cho đơn 60160598"/>
    <s v="60160598"/>
    <s v="Thành công"/>
    <n v="54750"/>
    <s v=""/>
  </r>
  <r>
    <s v="2025-10-15 11:46:36"/>
    <s v="110649"/>
    <x v="4"/>
    <s v="Thanh toán cho đơn 60159454"/>
    <s v="60159454"/>
    <s v="Thành công"/>
    <n v="66000"/>
    <s v=""/>
  </r>
  <r>
    <s v="2025-10-15 11:48:41"/>
    <s v="110649"/>
    <x v="4"/>
    <s v="Thanh toán cho đơn 60162961"/>
    <s v="60162961"/>
    <s v="Thành công"/>
    <n v="75750"/>
    <s v=""/>
  </r>
  <r>
    <s v="2025-10-15 11:51:07"/>
    <s v="98951"/>
    <x v="7"/>
    <s v="Thanh toán cho đơn 60165001"/>
    <s v="60165001"/>
    <s v="Thành công"/>
    <n v="54750"/>
    <s v=""/>
  </r>
  <r>
    <s v="2025-10-15 11:52:57"/>
    <s v="110649"/>
    <x v="4"/>
    <s v="Thanh toán cho đơn 60162387"/>
    <s v="60162387"/>
    <s v="Thành công"/>
    <n v="147000"/>
    <s v=""/>
  </r>
  <r>
    <s v="2025-10-15 11:53:00"/>
    <s v="110649"/>
    <x v="4"/>
    <s v="Thanh toán cho đơn 60165281"/>
    <s v="60165281"/>
    <s v="Thành công"/>
    <n v="42000"/>
    <s v=""/>
  </r>
  <r>
    <s v="2025-10-15 12:08:13"/>
    <s v="110649"/>
    <x v="4"/>
    <s v="Thanh toán cho đơn 60165839"/>
    <s v="60165839"/>
    <s v="Thành công"/>
    <n v="54000"/>
    <s v=""/>
  </r>
  <r>
    <s v="2025-10-15 12:17:07"/>
    <s v="98953"/>
    <x v="6"/>
    <s v="Thanh toán cho đơn 60167534"/>
    <s v="60167534"/>
    <s v="Thành công"/>
    <n v="36750"/>
    <s v=""/>
  </r>
  <r>
    <s v="2025-10-15 12:19:34"/>
    <s v="110649"/>
    <x v="4"/>
    <s v="Thanh toán cho đơn 60168491"/>
    <s v="60168491"/>
    <s v="Thành công"/>
    <n v="38250"/>
    <s v=""/>
  </r>
  <r>
    <s v="2025-10-15 12:29:26"/>
    <s v="98952"/>
    <x v="2"/>
    <s v="Thanh toán cho đơn 60168870"/>
    <s v="60168870"/>
    <s v="Thành công"/>
    <n v="104250"/>
    <s v=""/>
  </r>
  <r>
    <s v="2025-10-15 12:37:11"/>
    <s v="98953"/>
    <x v="6"/>
    <s v="Thanh toán cho đơn 60168764"/>
    <s v="60168764"/>
    <s v="Thành công"/>
    <n v="87750"/>
    <s v=""/>
  </r>
  <r>
    <s v="2025-10-15 12:40:54"/>
    <s v="98951"/>
    <x v="7"/>
    <s v="Thanh toán cho đơn 60170389"/>
    <s v="60170389"/>
    <s v="Thành công"/>
    <n v="76500"/>
    <s v=""/>
  </r>
  <r>
    <s v="2025-10-15 12:41:51"/>
    <s v="98949"/>
    <x v="5"/>
    <s v="Thanh toán cho đơn 60170742"/>
    <s v="60170742"/>
    <s v="Thành công"/>
    <n v="54000"/>
    <s v=""/>
  </r>
  <r>
    <s v="2025-10-15 12:48:21"/>
    <s v="98951"/>
    <x v="7"/>
    <s v="Thanh toán cho đơn 60169533"/>
    <s v="60169533"/>
    <s v="Thành công"/>
    <n v="107250"/>
    <s v=""/>
  </r>
  <r>
    <s v="2025-10-15 12:55:22"/>
    <s v="98953"/>
    <x v="6"/>
    <s v="Thanh toán cho đơn 60172244"/>
    <s v="60172244"/>
    <s v="Thành công"/>
    <n v="147000"/>
    <s v=""/>
  </r>
  <r>
    <s v="2025-10-15 13:01:49"/>
    <s v="110649"/>
    <x v="4"/>
    <s v="Thanh toán cho đơn 60172528"/>
    <s v="60172528"/>
    <s v="Thành công"/>
    <n v="25500"/>
    <s v=""/>
  </r>
  <r>
    <s v="2025-10-15 13:02:08"/>
    <s v="98946"/>
    <x v="9"/>
    <s v="Thanh toán cho đơn 60173634"/>
    <s v="60173634"/>
    <s v="Thành công"/>
    <n v="42000"/>
    <s v=""/>
  </r>
  <r>
    <s v="2025-10-15 13:10:02"/>
    <s v="98945"/>
    <x v="0"/>
    <s v="Thanh toán cho đơn 60173441"/>
    <s v="60173441"/>
    <s v="Thành công"/>
    <n v="41250"/>
    <s v=""/>
  </r>
  <r>
    <s v="2025-10-15 13:13:59"/>
    <s v="98953"/>
    <x v="6"/>
    <s v="Thanh toán cho đơn 60173889"/>
    <s v="60173889"/>
    <s v="Thành công"/>
    <n v="26250"/>
    <s v=""/>
  </r>
  <r>
    <s v="2025-10-15 13:16:51"/>
    <s v="98945"/>
    <x v="0"/>
    <s v="Thanh toán cho đơn 60174580"/>
    <s v="60174580"/>
    <s v="Thành công"/>
    <n v="41250"/>
    <s v=""/>
  </r>
  <r>
    <s v="2025-10-15 13:20:53"/>
    <s v="98949"/>
    <x v="5"/>
    <s v="Thanh toán cho đơn 60173808"/>
    <s v="60173808"/>
    <s v="Thành công"/>
    <n v="63000"/>
    <s v=""/>
  </r>
  <r>
    <s v="2025-10-15 13:23:28"/>
    <s v="110649"/>
    <x v="4"/>
    <s v="Thanh toán cho đơn 60147752"/>
    <s v="60147752"/>
    <s v="Thành công"/>
    <n v="117000"/>
    <s v=""/>
  </r>
  <r>
    <s v="2025-10-15 13:25:37"/>
    <s v="98952"/>
    <x v="2"/>
    <s v="Thanh toán cho đơn 60174475"/>
    <s v="60174475"/>
    <s v="Thành công"/>
    <n v="47250"/>
    <s v=""/>
  </r>
  <r>
    <s v="2025-10-15 13:29:39"/>
    <s v="108069"/>
    <x v="8"/>
    <s v="Thanh toán cho đơn 60175501"/>
    <s v="60175501"/>
    <s v="Thành công"/>
    <n v="108750"/>
    <s v=""/>
  </r>
  <r>
    <s v="2025-10-15 13:31:00"/>
    <s v="98951"/>
    <x v="7"/>
    <s v="Thanh toán cho đơn 60174943"/>
    <s v="60174943"/>
    <s v="Thành công"/>
    <n v="69000"/>
    <s v=""/>
  </r>
  <r>
    <s v="2025-10-15 13:31:56"/>
    <s v="98949"/>
    <x v="5"/>
    <s v="Thanh toán cho đơn 60175279"/>
    <s v="60175279"/>
    <s v="Thành công"/>
    <n v="24750"/>
    <s v=""/>
  </r>
  <r>
    <s v="2025-10-15 13:33:21"/>
    <s v="110649"/>
    <x v="4"/>
    <s v="Thanh toán cho đơn 60175291"/>
    <s v="60175291"/>
    <s v="Thành công"/>
    <n v="57750"/>
    <s v=""/>
  </r>
  <r>
    <s v="2025-10-15 13:38:23"/>
    <s v="98949"/>
    <x v="5"/>
    <s v="Thanh toán cho đơn 60175504"/>
    <s v="60175504"/>
    <s v="Thành công"/>
    <n v="66000"/>
    <s v=""/>
  </r>
  <r>
    <s v="2025-10-15 13:41:19"/>
    <s v="98953"/>
    <x v="6"/>
    <s v="Thanh toán cho đơn 60175627"/>
    <s v="60175627"/>
    <s v="Thành công"/>
    <n v="60750"/>
    <s v=""/>
  </r>
  <r>
    <s v="2025-10-15 13:44:43"/>
    <s v="98945"/>
    <x v="0"/>
    <s v="Thanh toán cho đơn 60174021"/>
    <s v="60174021"/>
    <s v="Thành công"/>
    <n v="59250"/>
    <s v=""/>
  </r>
  <r>
    <s v="2025-10-15 13:45:00"/>
    <s v="98951"/>
    <x v="7"/>
    <s v="Thanh toán cho đơn 60175898"/>
    <s v="60175898"/>
    <s v="Thành công"/>
    <n v="36750"/>
    <s v=""/>
  </r>
  <r>
    <s v="2025-10-15 13:59:49"/>
    <s v="98952"/>
    <x v="2"/>
    <s v="Thanh toán cho đơn 60176232"/>
    <s v="60176232"/>
    <s v="Thành công"/>
    <n v="126750"/>
    <s v=""/>
  </r>
  <r>
    <s v="2025-10-15 14:00:22"/>
    <s v="110649"/>
    <x v="4"/>
    <s v="Thanh toán cho đơn 60175881"/>
    <s v="60175881"/>
    <s v="Thành công"/>
    <n v="78750"/>
    <s v=""/>
  </r>
  <r>
    <s v="2025-10-15 14:01:31"/>
    <s v="110649"/>
    <x v="4"/>
    <s v="Thanh toán cho đơn 60176785"/>
    <s v="60176785"/>
    <s v="Thành công"/>
    <n v="47250"/>
    <s v=""/>
  </r>
  <r>
    <s v="2025-10-15 14:02:20"/>
    <s v="110649"/>
    <x v="4"/>
    <s v="Thanh toán cho đơn 60177284"/>
    <s v="60177284"/>
    <s v="Thành công"/>
    <n v="39000"/>
    <s v=""/>
  </r>
  <r>
    <s v="2025-10-15 14:03:01"/>
    <s v="98952"/>
    <x v="2"/>
    <s v="Thanh toán cho đơn 60177160"/>
    <s v="60177160"/>
    <s v="Thành công"/>
    <n v="66000"/>
    <s v=""/>
  </r>
  <r>
    <s v="2025-10-15 14:05:58"/>
    <s v="98949"/>
    <x v="5"/>
    <s v="Thanh toán cho đơn 60177394"/>
    <s v="60177394"/>
    <s v="Thành công"/>
    <n v="47250"/>
    <s v=""/>
  </r>
  <r>
    <s v="2025-10-15 14:10:28"/>
    <s v="98945"/>
    <x v="0"/>
    <s v="Thanh toán cho đơn 60178249"/>
    <s v="60178249"/>
    <s v="Thành công"/>
    <n v="31500"/>
    <s v=""/>
  </r>
  <r>
    <s v="2025-10-15 14:12:25"/>
    <s v="98951"/>
    <x v="7"/>
    <s v="Thanh toán cho đơn 60177461"/>
    <s v="60177461"/>
    <s v="Thành công"/>
    <n v="105000"/>
    <s v=""/>
  </r>
  <r>
    <s v="2025-10-15 14:14:25"/>
    <s v="110649"/>
    <x v="4"/>
    <s v="Thanh toán cho đơn 60176968"/>
    <s v="60176968"/>
    <s v="Thành công"/>
    <n v="62250"/>
    <s v=""/>
  </r>
  <r>
    <s v="2025-10-15 14:17:50"/>
    <s v="98949"/>
    <x v="5"/>
    <s v="Thanh toán cho đơn 60177396"/>
    <s v="60177396"/>
    <s v="Thành công"/>
    <n v="114750"/>
    <s v=""/>
  </r>
  <r>
    <s v="2025-10-15 14:18:39"/>
    <s v="110649"/>
    <x v="4"/>
    <s v="Thanh toán cho đơn 60177172"/>
    <s v="60177172"/>
    <s v="Thành công"/>
    <n v="60000"/>
    <s v=""/>
  </r>
  <r>
    <s v="2025-10-15 14:19:07"/>
    <s v="98949"/>
    <x v="5"/>
    <s v="Thanh toán cho đơn 60178023"/>
    <s v="60178023"/>
    <s v="Thành công"/>
    <n v="44250"/>
    <s v=""/>
  </r>
  <r>
    <s v="2025-10-15 14:19:11"/>
    <s v="98951"/>
    <x v="7"/>
    <s v="Thanh toán cho đơn 60178734"/>
    <s v="60178734"/>
    <s v="Thành công"/>
    <n v="50250"/>
    <s v=""/>
  </r>
  <r>
    <s v="2025-10-15 14:22:30"/>
    <s v="110649"/>
    <x v="4"/>
    <s v="Thanh toán cho đơn 60179406"/>
    <s v="60179406"/>
    <s v="Thành công"/>
    <n v="128250"/>
    <s v=""/>
  </r>
  <r>
    <s v="2025-10-15 14:25:47"/>
    <s v="108069"/>
    <x v="8"/>
    <s v="Thanh toán cho đơn 60179470"/>
    <s v="60179470"/>
    <s v="Thành công"/>
    <n v="53250"/>
    <s v=""/>
  </r>
  <r>
    <s v="2025-10-15 14:27:34"/>
    <s v="110649"/>
    <x v="4"/>
    <s v="Thanh toán cho đơn 60179259"/>
    <s v="60179259"/>
    <s v="Thành công"/>
    <n v="42750"/>
    <s v=""/>
  </r>
  <r>
    <s v="2025-10-15 14:28:52"/>
    <s v="98951"/>
    <x v="7"/>
    <s v="Thanh toán cho đơn 60179468"/>
    <s v="60179468"/>
    <s v="Thành công"/>
    <n v="57000"/>
    <s v=""/>
  </r>
  <r>
    <s v="2025-10-15 14:30:08"/>
    <s v="98952"/>
    <x v="2"/>
    <s v="Thanh toán cho đơn 60178634"/>
    <s v="60178634"/>
    <s v="Thành công"/>
    <n v="49500"/>
    <s v=""/>
  </r>
  <r>
    <s v="2025-10-15 14:31:10"/>
    <s v="98951"/>
    <x v="7"/>
    <s v="Thanh toán cho đơn 60179047"/>
    <s v="60179047"/>
    <s v="Thành công"/>
    <n v="70500"/>
    <s v=""/>
  </r>
  <r>
    <s v="2025-10-15 14:33:20"/>
    <s v="98952"/>
    <x v="2"/>
    <s v="Thanh toán cho đơn 60179354"/>
    <s v="60179354"/>
    <s v="Thành công"/>
    <n v="97500"/>
    <s v=""/>
  </r>
  <r>
    <s v="2025-10-15 14:34:28"/>
    <s v="110649"/>
    <x v="4"/>
    <s v="Thanh toán cho đơn 60179725"/>
    <s v="60179725"/>
    <s v="Thành công"/>
    <n v="84750"/>
    <s v=""/>
  </r>
  <r>
    <s v="2025-10-15 14:34:29"/>
    <s v="110649"/>
    <x v="4"/>
    <s v="Thanh toán cho đơn 60179625"/>
    <s v="60179625"/>
    <s v="Thành công"/>
    <n v="43500"/>
    <s v=""/>
  </r>
  <r>
    <s v="2025-10-15 14:36:06"/>
    <s v="98949"/>
    <x v="5"/>
    <s v="Thanh toán cho đơn 60178973"/>
    <s v="60178973"/>
    <s v="Thành công"/>
    <n v="130500"/>
    <s v=""/>
  </r>
  <r>
    <s v="2025-10-15 14:38:45"/>
    <s v="98951"/>
    <x v="7"/>
    <s v="Thanh toán cho đơn 60179766"/>
    <s v="60179766"/>
    <s v="Thành công"/>
    <n v="39000"/>
    <s v=""/>
  </r>
  <r>
    <s v="2025-10-15 14:41:28"/>
    <s v="98951"/>
    <x v="7"/>
    <s v="Thanh toán cho đơn 60179733"/>
    <s v="60179733"/>
    <s v="Thành công"/>
    <n v="53250"/>
    <s v=""/>
  </r>
  <r>
    <s v="2025-10-15 14:45:27"/>
    <s v="98951"/>
    <x v="7"/>
    <s v="Thanh toán cho đơn 60180060"/>
    <s v="60180060"/>
    <s v="Thành công"/>
    <n v="64500"/>
    <s v=""/>
  </r>
  <r>
    <s v="2025-10-15 14:46:20"/>
    <s v="98952"/>
    <x v="2"/>
    <s v="Thanh toán cho đơn 60179727"/>
    <s v="60179727"/>
    <s v="Thành công"/>
    <n v="66000"/>
    <s v=""/>
  </r>
  <r>
    <s v="2025-10-15 14:47:27"/>
    <s v="110649"/>
    <x v="4"/>
    <s v="Thanh toán cho đơn 60180479"/>
    <s v="60180479"/>
    <s v="Thành công"/>
    <n v="30750"/>
    <s v=""/>
  </r>
  <r>
    <s v="2025-10-15 14:47:44"/>
    <s v="110649"/>
    <x v="4"/>
    <s v="Thanh toán cho đơn 60180428"/>
    <s v="60180428"/>
    <s v="Thành công"/>
    <n v="97500"/>
    <s v=""/>
  </r>
  <r>
    <s v="2025-10-15 14:49:34"/>
    <s v="98949"/>
    <x v="5"/>
    <s v="Thanh toán cho đơn 60180565"/>
    <s v="60180565"/>
    <s v="Thành công"/>
    <n v="26250"/>
    <s v=""/>
  </r>
  <r>
    <s v="2025-10-15 14:49:41"/>
    <s v="98951"/>
    <x v="7"/>
    <s v="Thanh toán cho đơn 60179728"/>
    <s v="60179728"/>
    <s v="Thành công"/>
    <n v="54000"/>
    <s v=""/>
  </r>
  <r>
    <s v="2025-10-15 14:50:51"/>
    <s v="98954"/>
    <x v="3"/>
    <s v="Thanh toán cho đơn 60181428"/>
    <s v="60181428"/>
    <s v="Thành công"/>
    <n v="49500"/>
    <s v=""/>
  </r>
  <r>
    <s v="2025-10-15 14:51:58"/>
    <s v="98952"/>
    <x v="2"/>
    <s v="Thanh toán cho đơn 60180434"/>
    <s v="60180434"/>
    <s v="Thành công"/>
    <n v="56250"/>
    <s v=""/>
  </r>
  <r>
    <s v="2025-10-15 14:55:15"/>
    <s v="98953"/>
    <x v="6"/>
    <s v="Thanh toán cho đơn 60181501"/>
    <s v="60181501"/>
    <s v="Thành công"/>
    <n v="42750"/>
    <s v=""/>
  </r>
  <r>
    <s v="2025-10-15 15:00:03"/>
    <s v="98945"/>
    <x v="0"/>
    <s v="Thanh toán cho đơn 60181901"/>
    <s v="60181901"/>
    <s v="Thành công"/>
    <n v="36750"/>
    <s v=""/>
  </r>
  <r>
    <s v="2025-10-15 15:00:28"/>
    <s v="98953"/>
    <x v="6"/>
    <s v="Thanh toán cho đơn 60181615"/>
    <s v="60181615"/>
    <s v="Thành công"/>
    <n v="60750"/>
    <s v=""/>
  </r>
  <r>
    <s v="2025-10-15 15:08:51"/>
    <s v="98949"/>
    <x v="5"/>
    <s v="Thanh toán cho đơn 60181980"/>
    <s v="60181980"/>
    <s v="Thành công"/>
    <n v="25500"/>
    <s v=""/>
  </r>
  <r>
    <s v="2025-10-15 15:10:26"/>
    <s v="98951"/>
    <x v="7"/>
    <s v="Thanh toán cho đơn 60181404"/>
    <s v="60181404"/>
    <s v="Thành công"/>
    <n v="87000"/>
    <s v=""/>
  </r>
  <r>
    <s v="2025-10-15 15:11:43"/>
    <s v="98949"/>
    <x v="5"/>
    <s v="Thanh toán cho đơn 60181947"/>
    <s v="60181947"/>
    <s v="Thành công"/>
    <n v="30750"/>
    <s v=""/>
  </r>
  <r>
    <s v="2025-10-15 15:12:27"/>
    <s v="110649"/>
    <x v="4"/>
    <s v="Thanh toán cho đơn 60181431"/>
    <s v="60181431"/>
    <s v="Thành công"/>
    <n v="30750"/>
    <s v=""/>
  </r>
  <r>
    <s v="2025-10-15 15:14:46"/>
    <s v="98954"/>
    <x v="3"/>
    <s v="Thanh toán cho đơn 60182464"/>
    <s v="60182464"/>
    <s v="Thành công"/>
    <n v="63000"/>
    <s v=""/>
  </r>
  <r>
    <s v="2025-10-15 15:16:20"/>
    <s v="98945"/>
    <x v="0"/>
    <s v="Thanh toán cho đơn 60182524"/>
    <s v="60182524"/>
    <s v="Thành công"/>
    <n v="60000"/>
    <s v=""/>
  </r>
  <r>
    <s v="2025-10-15 15:19:59"/>
    <s v="98951"/>
    <x v="7"/>
    <s v="Thanh toán cho đơn 60181050"/>
    <s v="60181050"/>
    <s v="Thành công"/>
    <n v="228000"/>
    <s v=""/>
  </r>
  <r>
    <s v="2025-10-15 15:23:21"/>
    <s v="110649"/>
    <x v="4"/>
    <s v="Thanh toán cho đơn 60183000"/>
    <s v="60183000"/>
    <s v="Thành công"/>
    <n v="61500"/>
    <s v=""/>
  </r>
  <r>
    <s v="2025-10-15 15:24:00"/>
    <s v="98951"/>
    <x v="7"/>
    <s v="Thanh toán cho đơn 60182535"/>
    <s v="60182535"/>
    <s v="Thành công"/>
    <n v="30750"/>
    <s v=""/>
  </r>
  <r>
    <s v="2025-10-15 15:25:41"/>
    <s v="98951"/>
    <x v="7"/>
    <s v="Thanh toán cho đơn 60182681"/>
    <s v="60182681"/>
    <s v="Thành công"/>
    <n v="33750"/>
    <s v=""/>
  </r>
  <r>
    <s v="2025-10-15 15:35:19"/>
    <s v="98952"/>
    <x v="2"/>
    <s v="Thanh toán cho đơn 60183788"/>
    <s v="60183788"/>
    <s v="Thành công"/>
    <n v="21750"/>
    <s v=""/>
  </r>
  <r>
    <s v="2025-10-15 15:35:21"/>
    <s v="98946"/>
    <x v="9"/>
    <s v="Thanh toán cho đơn 60181916"/>
    <s v="60181916"/>
    <s v="Thành công"/>
    <n v="54750"/>
    <s v=""/>
  </r>
  <r>
    <s v="2025-10-15 15:36:48"/>
    <s v="110649"/>
    <x v="4"/>
    <s v="Thanh toán cho đơn 60182491"/>
    <s v="60182491"/>
    <s v="Thành công"/>
    <n v="54000"/>
    <s v=""/>
  </r>
  <r>
    <s v="2025-10-15 15:45:24"/>
    <s v="98945"/>
    <x v="0"/>
    <s v="Thanh toán cho đơn 60184536"/>
    <s v="60184536"/>
    <s v="Thành công"/>
    <n v="24750"/>
    <s v=""/>
  </r>
  <r>
    <s v="2025-10-15 15:48:10"/>
    <s v="98951"/>
    <x v="7"/>
    <s v="Thanh toán cho đơn 60184427"/>
    <s v="60184427"/>
    <s v="Thành công"/>
    <n v="47250"/>
    <s v=""/>
  </r>
  <r>
    <s v="2025-10-15 15:53:24"/>
    <s v="110649"/>
    <x v="4"/>
    <s v="Thanh toán cho đơn 60184552"/>
    <s v="60184552"/>
    <s v="Thành công"/>
    <n v="58500"/>
    <s v=""/>
  </r>
  <r>
    <s v="2025-10-15 16:30:39"/>
    <s v="98949"/>
    <x v="5"/>
    <s v="Thanh toán cho đơn 60186919"/>
    <s v="60186919"/>
    <s v="Thành công"/>
    <n v="56250"/>
    <s v=""/>
  </r>
  <r>
    <s v="2025-10-15 16:37:52"/>
    <s v="98949"/>
    <x v="5"/>
    <s v="Thanh toán cho đơn 60184982"/>
    <s v="60184982"/>
    <s v="Thành công"/>
    <n v="89250"/>
    <s v=""/>
  </r>
  <r>
    <s v="2025-10-15 17:05:28"/>
    <s v="98952"/>
    <x v="2"/>
    <s v="Thanh toán cho đơn 60188367"/>
    <s v="60188367"/>
    <s v="Thành công"/>
    <n v="51000"/>
    <s v=""/>
  </r>
  <r>
    <s v="2025-10-15 17:08:49"/>
    <s v="110649"/>
    <x v="4"/>
    <s v="Thanh toán cho đơn 60188092"/>
    <s v="60188092"/>
    <s v="Thành công"/>
    <n v="58500"/>
    <s v=""/>
  </r>
  <r>
    <s v="2025-10-15 17:37:31"/>
    <s v="98951"/>
    <x v="7"/>
    <s v="Thanh toán cho đơn 60190250"/>
    <s v="60190250"/>
    <s v="Thành công"/>
    <n v="31500"/>
    <s v=""/>
  </r>
  <r>
    <s v="2025-10-15 18:02:22"/>
    <s v="110649"/>
    <x v="4"/>
    <s v="Thanh toán cho đơn 60189627"/>
    <s v="60189627"/>
    <s v="Thành công"/>
    <n v="66000"/>
    <s v=""/>
  </r>
  <r>
    <s v="2025-10-15 18:52:46"/>
    <s v="98954"/>
    <x v="3"/>
    <s v="Thanh toán cho đơn 60196944"/>
    <s v="60196944"/>
    <s v="Thành công"/>
    <n v="53250"/>
    <s v=""/>
  </r>
  <r>
    <s v="2025-10-15 19:34:33"/>
    <s v="98951"/>
    <x v="7"/>
    <s v="Thanh toán cho đơn 60200378"/>
    <s v="60200378"/>
    <s v="Thành công"/>
    <n v="36750"/>
    <s v=""/>
  </r>
  <r>
    <s v="2025-10-15 19:40:57"/>
    <s v="98952"/>
    <x v="2"/>
    <s v="Thanh toán cho đơn 60201047"/>
    <s v="60201047"/>
    <s v="Thành công"/>
    <n v="48750"/>
    <s v=""/>
  </r>
  <r>
    <s v="2025-10-15 19:41:56"/>
    <s v="98952"/>
    <x v="2"/>
    <s v="Thanh toán cho đơn 60201585"/>
    <s v="60201585"/>
    <s v="Thành công"/>
    <n v="39000"/>
    <s v=""/>
  </r>
  <r>
    <s v="2025-10-15 20:02:11"/>
    <s v="98949"/>
    <x v="5"/>
    <s v="Thanh toán cho đơn 60202532"/>
    <s v="60202532"/>
    <s v="Thành công"/>
    <n v="114750"/>
    <s v=""/>
  </r>
  <r>
    <s v="2025-10-15 20:13:32"/>
    <s v="98954"/>
    <x v="3"/>
    <s v="Thanh toán cho đơn 60204218"/>
    <s v="60204218"/>
    <s v="Thành công"/>
    <n v="49500"/>
    <s v=""/>
  </r>
  <r>
    <s v="2025-10-15 20:31:07"/>
    <s v="98946"/>
    <x v="9"/>
    <s v="Thanh toán cho đơn 60205874"/>
    <s v="60205874"/>
    <s v="Thành công"/>
    <n v="76500"/>
    <s v=""/>
  </r>
  <r>
    <s v="2025-10-15 20:45:45"/>
    <s v="98951"/>
    <x v="7"/>
    <s v="Thanh toán cho đơn 60206279"/>
    <s v="60206279"/>
    <s v="Thành công"/>
    <n v="38250"/>
    <s v=""/>
  </r>
  <r>
    <s v="2025-10-15 20:53:10"/>
    <s v="98949"/>
    <x v="5"/>
    <s v="Thanh toán cho đơn 60206703"/>
    <s v="60206703"/>
    <s v="Thành công"/>
    <n v="42000"/>
    <s v=""/>
  </r>
  <r>
    <s v="2025-10-15 20:54:43"/>
    <s v="98946"/>
    <x v="9"/>
    <s v="Thanh toán cho đơn 60207218"/>
    <s v="60207218"/>
    <s v="Thành công"/>
    <n v="56250"/>
    <s v=""/>
  </r>
  <r>
    <s v="2025-10-15 21:02:33"/>
    <s v="110649"/>
    <x v="4"/>
    <s v="Thanh toán cho đơn 60206112"/>
    <s v="60206112"/>
    <s v="Thành công"/>
    <n v="147000"/>
    <s v=""/>
  </r>
  <r>
    <s v="2025-10-15 21:05:36"/>
    <s v="110649"/>
    <x v="4"/>
    <s v="Thanh toán cho đơn 60208021"/>
    <s v="60208021"/>
    <s v="Thành công"/>
    <n v="54000"/>
    <s v=""/>
  </r>
  <r>
    <s v="2025-10-15 21:16:32"/>
    <s v="98949"/>
    <x v="5"/>
    <s v="Thanh toán cho đơn 60207978"/>
    <s v="60207978"/>
    <s v="Thành công"/>
    <n v="88500"/>
    <s v=""/>
  </r>
  <r>
    <s v="2025-10-15 21:19:32"/>
    <s v="108069"/>
    <x v="8"/>
    <s v="Thanh toán cho đơn 60208343"/>
    <s v="60208343"/>
    <s v="Thành công"/>
    <n v="57750"/>
    <s v=""/>
  </r>
  <r>
    <s v="2025-10-15 21:19:33"/>
    <s v="98951"/>
    <x v="7"/>
    <s v="Thanh toán cho đơn 60208408"/>
    <s v="60208408"/>
    <s v="Thành công"/>
    <n v="42000"/>
    <s v=""/>
  </r>
  <r>
    <s v="2025-10-15 21:20:24"/>
    <s v="98951"/>
    <x v="7"/>
    <s v="Thanh toán cho đơn 60208140"/>
    <s v="60208140"/>
    <s v="Thành công"/>
    <n v="58500"/>
    <s v=""/>
  </r>
  <r>
    <s v="2025-10-15 21:29:00"/>
    <s v="98953"/>
    <x v="6"/>
    <s v="Thanh toán cho đơn 60208927"/>
    <s v="60208927"/>
    <s v="Thành công"/>
    <n v="36750"/>
    <s v=""/>
  </r>
  <r>
    <s v="2025-10-15 21:38:15"/>
    <s v="98949"/>
    <x v="5"/>
    <s v="Thanh toán cho đơn 60209684"/>
    <s v="60209684"/>
    <s v="Thành công"/>
    <n v="41250"/>
    <s v=""/>
  </r>
  <r>
    <s v="2025-10-15 22:00:57"/>
    <s v="98952"/>
    <x v="2"/>
    <s v="Thanh toán cho đơn 60209911"/>
    <s v="60209911"/>
    <s v="Thành công"/>
    <n v="72750"/>
    <s v=""/>
  </r>
</pivotCacheRecords>
</file>

<file path=xl/pivotCache/pivotCacheRecords4.xml><?xml version="1.0" encoding="utf-8"?>
<pivotCacheRecords xmlns="http://schemas.openxmlformats.org/spreadsheetml/2006/main" xmlns:r="http://schemas.openxmlformats.org/officeDocument/2006/relationships" count="127">
  <r>
    <s v="2025-10-15 06:35:20"/>
    <s v="100604"/>
    <x v="0"/>
    <s v="Thanh toán cho đơn 60149190"/>
    <s v="60149190"/>
    <s v="Thành công"/>
    <n v="87000"/>
    <s v=""/>
  </r>
  <r>
    <s v="2025-10-15 06:52:45"/>
    <s v="100598"/>
    <x v="1"/>
    <s v="Thanh toán cho đơn 60149391"/>
    <s v="60149391"/>
    <s v="Thành công"/>
    <n v="54000"/>
    <s v=""/>
  </r>
  <r>
    <s v="2025-10-15 07:17:00"/>
    <s v="100604"/>
    <x v="0"/>
    <s v="Thanh toán cho đơn 60149561"/>
    <s v="60149561"/>
    <s v="Thành công"/>
    <n v="103500"/>
    <s v=""/>
  </r>
  <r>
    <s v="2025-10-15 07:28:21"/>
    <s v="100592"/>
    <x v="2"/>
    <s v="Thanh toán cho đơn 60149702"/>
    <s v="60149702"/>
    <s v="Thành công"/>
    <n v="82500"/>
    <s v=""/>
  </r>
  <r>
    <s v="2025-10-15 07:34:13"/>
    <s v="100592"/>
    <x v="2"/>
    <s v="Thanh toán cho đơn 60149831"/>
    <s v="60149831"/>
    <s v="Thành công"/>
    <n v="54750"/>
    <s v=""/>
  </r>
  <r>
    <s v="2025-10-15 07:34:34"/>
    <s v="100598"/>
    <x v="1"/>
    <s v="Thanh toán cho đơn 60149904"/>
    <s v="60149904"/>
    <s v="Thành công"/>
    <n v="42000"/>
    <s v=""/>
  </r>
  <r>
    <s v="2025-10-15 07:35:01"/>
    <s v="100593"/>
    <x v="3"/>
    <s v="Thanh toán cho đơn 60149548"/>
    <s v="60149548"/>
    <s v="Thành công"/>
    <n v="88500"/>
    <s v=""/>
  </r>
  <r>
    <s v="2025-10-15 07:41:59"/>
    <s v="100598"/>
    <x v="1"/>
    <s v="Thanh toán cho đơn 60150035"/>
    <s v="60150035"/>
    <s v="Thành công"/>
    <n v="21750"/>
    <s v=""/>
  </r>
  <r>
    <s v="2025-10-15 07:43:17"/>
    <s v="100598"/>
    <x v="1"/>
    <s v="Thanh toán cho đơn 60149923"/>
    <s v="60149923"/>
    <s v="Thành công"/>
    <n v="38250"/>
    <s v=""/>
  </r>
  <r>
    <s v="2025-10-15 07:45:19"/>
    <s v="100592"/>
    <x v="2"/>
    <s v="Thanh toán cho đơn 60150020"/>
    <s v="60150020"/>
    <s v="Thành công"/>
    <n v="70500"/>
    <s v=""/>
  </r>
  <r>
    <s v="2025-10-15 07:46:41"/>
    <s v="100603"/>
    <x v="4"/>
    <s v="Thanh toán cho đơn 60149915"/>
    <s v="60149915"/>
    <s v="Thành công"/>
    <n v="54000"/>
    <s v=""/>
  </r>
  <r>
    <s v="2025-10-15 07:58:01"/>
    <s v="100592"/>
    <x v="2"/>
    <s v="Thanh toán cho đơn 60149498"/>
    <s v="60149498"/>
    <s v="Thành công"/>
    <n v="110250"/>
    <s v=""/>
  </r>
  <r>
    <s v="2025-10-15 08:15:40"/>
    <s v="100593"/>
    <x v="3"/>
    <s v="Thanh toán cho đơn 60150410"/>
    <s v="60150410"/>
    <s v="Thành công"/>
    <n v="204000"/>
    <s v=""/>
  </r>
  <r>
    <s v="2025-10-15 08:20:27"/>
    <s v="100595"/>
    <x v="5"/>
    <s v="Thanh toán cho đơn 60150568"/>
    <s v="60150568"/>
    <s v="Thành công"/>
    <n v="54000"/>
    <s v=""/>
  </r>
  <r>
    <s v="2025-10-15 08:22:17"/>
    <s v="100592"/>
    <x v="2"/>
    <s v="Thanh toán cho đơn 60150624"/>
    <s v="60150624"/>
    <s v="Thành công"/>
    <n v="49500"/>
    <s v=""/>
  </r>
  <r>
    <s v="2025-10-15 08:27:55"/>
    <s v="100603"/>
    <x v="4"/>
    <s v="Thanh toán cho đơn 60150661"/>
    <s v="60150661"/>
    <s v="Thành công"/>
    <n v="60750"/>
    <s v=""/>
  </r>
  <r>
    <s v="2025-10-15 08:35:26"/>
    <s v="100592"/>
    <x v="2"/>
    <s v="Thanh toán cho đơn 60151121"/>
    <s v="60151121"/>
    <s v="Thành công"/>
    <n v="36750"/>
    <s v=""/>
  </r>
  <r>
    <s v="2025-10-15 08:38:45"/>
    <s v="100600"/>
    <x v="6"/>
    <s v="Thanh toán cho đơn 60150981"/>
    <s v="60150981"/>
    <s v="Thành công"/>
    <n v="92250"/>
    <s v=""/>
  </r>
  <r>
    <s v="2025-10-15 08:39:26"/>
    <s v="100595"/>
    <x v="5"/>
    <s v="Thanh toán cho đơn 60150670"/>
    <s v="60150670"/>
    <s v="Thành công"/>
    <n v="87750"/>
    <s v=""/>
  </r>
  <r>
    <s v="2025-10-15 08:40:30"/>
    <s v="100601"/>
    <x v="7"/>
    <s v="Thanh toán cho đơn 60151126"/>
    <s v="60151126"/>
    <s v="Thành công"/>
    <n v="135750"/>
    <s v=""/>
  </r>
  <r>
    <s v="2025-10-15 08:42:21"/>
    <s v="100604"/>
    <x v="0"/>
    <s v="Thanh toán cho đơn 60150782"/>
    <s v="60150782"/>
    <s v="Thành công"/>
    <n v="70500"/>
    <s v=""/>
  </r>
  <r>
    <s v="2025-10-15 08:42:59"/>
    <s v="100595"/>
    <x v="5"/>
    <s v="Thanh toán cho đơn 60150759"/>
    <s v="60150759"/>
    <s v="Thành công"/>
    <n v="25500"/>
    <s v=""/>
  </r>
  <r>
    <s v="2025-10-15 08:46:23"/>
    <s v="100597"/>
    <x v="8"/>
    <s v="Thanh toán cho đơn 60151337"/>
    <s v="60151337"/>
    <s v="Thành công"/>
    <n v="30750"/>
    <s v=""/>
  </r>
  <r>
    <s v="2025-10-15 08:47:31"/>
    <s v="100595"/>
    <x v="5"/>
    <s v="Thanh toán cho đơn 60151133"/>
    <s v="60151133"/>
    <s v="Thành công"/>
    <n v="41250"/>
    <s v=""/>
  </r>
  <r>
    <s v="2025-10-15 08:48:42"/>
    <s v="100598"/>
    <x v="1"/>
    <s v="Thanh toán cho đơn 60151448"/>
    <s v="60151448"/>
    <s v="Thành công"/>
    <n v="42000"/>
    <s v=""/>
  </r>
  <r>
    <s v="2025-10-15 08:53:13"/>
    <s v="100603"/>
    <x v="4"/>
    <s v="Thanh toán cho đơn 60151581"/>
    <s v="60151581"/>
    <s v="Thành công"/>
    <n v="70500"/>
    <s v=""/>
  </r>
  <r>
    <s v="2025-10-15 08:53:17"/>
    <s v="100593"/>
    <x v="3"/>
    <s v="Thanh toán cho đơn 60151596"/>
    <s v="60151596"/>
    <s v="Thành công"/>
    <n v="61500"/>
    <s v=""/>
  </r>
  <r>
    <s v="2025-10-15 08:54:48"/>
    <s v="100593"/>
    <x v="3"/>
    <s v="Thanh toán cho đơn 60151715"/>
    <s v="60151715"/>
    <s v="Thành công"/>
    <n v="63000"/>
    <s v=""/>
  </r>
  <r>
    <s v="2025-10-15 08:55:31"/>
    <s v="100608"/>
    <x v="9"/>
    <s v="Thanh toán cho đơn 60151767"/>
    <s v="60151767"/>
    <s v="Thành công"/>
    <n v="66000"/>
    <s v=""/>
  </r>
  <r>
    <s v="2025-10-15 08:56:37"/>
    <s v="100608"/>
    <x v="9"/>
    <s v="Thanh toán cho đơn 60151446"/>
    <s v="60151446"/>
    <s v="Thành công"/>
    <n v="66000"/>
    <s v=""/>
  </r>
  <r>
    <s v="2025-10-15 08:58:14"/>
    <s v="100592"/>
    <x v="2"/>
    <s v="Thanh toán cho đơn 60151897"/>
    <s v="60151897"/>
    <s v="Thành công"/>
    <n v="60000"/>
    <s v=""/>
  </r>
  <r>
    <s v="2025-10-15 09:03:51"/>
    <s v="100603"/>
    <x v="4"/>
    <s v="Thanh toán cho đơn 60152185"/>
    <s v="60152185"/>
    <s v="Thành công"/>
    <n v="57750"/>
    <s v=""/>
  </r>
  <r>
    <s v="2025-10-15 09:06:20"/>
    <s v="100598"/>
    <x v="1"/>
    <s v="Thanh toán cho đơn 60151834"/>
    <s v="60151834"/>
    <s v="Thành công"/>
    <n v="57750"/>
    <s v=""/>
  </r>
  <r>
    <s v="2025-10-15 09:06:27"/>
    <s v="100601"/>
    <x v="7"/>
    <s v="Thanh toán cho đơn 60152148"/>
    <s v="60152148"/>
    <s v="Thành công"/>
    <n v="57000"/>
    <s v=""/>
  </r>
  <r>
    <s v="2025-10-15 09:09:59"/>
    <s v="100604"/>
    <x v="0"/>
    <s v="Thanh toán cho đơn 60151720"/>
    <s v="60151720"/>
    <s v="Thành công"/>
    <n v="81000"/>
    <s v=""/>
  </r>
  <r>
    <s v="2025-10-15 09:11:10"/>
    <s v="100592"/>
    <x v="2"/>
    <s v="Thanh toán cho đơn 60152364"/>
    <s v="60152364"/>
    <s v="Thành công"/>
    <n v="47250"/>
    <s v=""/>
  </r>
  <r>
    <s v="2025-10-15 09:11:36"/>
    <s v="100604"/>
    <x v="0"/>
    <s v="Thanh toán cho đơn 60152275"/>
    <s v="60152275"/>
    <s v="Thành công"/>
    <n v="75000"/>
    <s v=""/>
  </r>
  <r>
    <s v="2025-10-15 09:15:29"/>
    <s v="100593"/>
    <x v="3"/>
    <s v="Thanh toán cho đơn 60152705"/>
    <s v="60152705"/>
    <s v="Thành công"/>
    <n v="33750"/>
    <s v=""/>
  </r>
  <r>
    <s v="2025-10-15 09:19:33"/>
    <s v="100592"/>
    <x v="2"/>
    <s v="Thanh toán cho đơn 60152344"/>
    <s v="60152344"/>
    <s v="Thành công"/>
    <n v="54000"/>
    <s v=""/>
  </r>
  <r>
    <s v="2025-10-15 09:24:25"/>
    <s v="100598"/>
    <x v="1"/>
    <s v="Thanh toán cho đơn 60152151"/>
    <s v="60152151"/>
    <s v="Thành công"/>
    <n v="86250"/>
    <s v=""/>
  </r>
  <r>
    <s v="2025-10-15 09:25:10"/>
    <s v="100598"/>
    <x v="1"/>
    <s v="Thanh toán cho đơn 60152319"/>
    <s v="60152319"/>
    <s v="Thành công"/>
    <n v="26250"/>
    <s v=""/>
  </r>
  <r>
    <s v="2025-10-15 09:25:59"/>
    <s v="100593"/>
    <x v="3"/>
    <s v="Thanh toán cho đơn 60152861"/>
    <s v="60152861"/>
    <s v="Thành công"/>
    <n v="30750"/>
    <s v=""/>
  </r>
  <r>
    <s v="2025-10-15 09:26:11"/>
    <s v="100592"/>
    <x v="2"/>
    <s v="Thanh toán cho đơn 60152905"/>
    <s v="60152905"/>
    <s v="Thành công"/>
    <n v="70500"/>
    <s v=""/>
  </r>
  <r>
    <s v="2025-10-15 09:26:20"/>
    <s v="100592"/>
    <x v="2"/>
    <s v="Thanh toán cho đơn 60152439"/>
    <s v="60152439"/>
    <s v="Thành công"/>
    <n v="72000"/>
    <s v=""/>
  </r>
  <r>
    <s v="2025-10-15 09:26:52"/>
    <s v="100600"/>
    <x v="6"/>
    <s v="Thanh toán cho đơn 60152305"/>
    <s v="60152305"/>
    <s v="Thành công"/>
    <n v="57750"/>
    <s v=""/>
  </r>
  <r>
    <s v="2025-10-15 09:32:13"/>
    <s v="100595"/>
    <x v="5"/>
    <s v="Thanh toán cho đơn 60153029"/>
    <s v="60153029"/>
    <s v="Thành công"/>
    <n v="53250"/>
    <s v=""/>
  </r>
  <r>
    <s v="2025-10-15 09:34:18"/>
    <s v="100598"/>
    <x v="1"/>
    <s v="Thanh toán cho đơn 60152444"/>
    <s v="60152444"/>
    <s v="Thành công"/>
    <n v="87750"/>
    <s v=""/>
  </r>
  <r>
    <s v="2025-10-15 09:34:42"/>
    <s v="100598"/>
    <x v="1"/>
    <s v="Thanh toán cho đơn 60152284"/>
    <s v="60152284"/>
    <s v="Thành công"/>
    <n v="59250"/>
    <s v=""/>
  </r>
  <r>
    <s v="2025-10-15 09:37:19"/>
    <s v="100593"/>
    <x v="3"/>
    <s v="Thanh toán cho đơn 60152209"/>
    <s v="60152209"/>
    <s v="Thành công"/>
    <n v="63000"/>
    <s v=""/>
  </r>
  <r>
    <s v="2025-10-15 09:37:21"/>
    <s v="100607"/>
    <x v="10"/>
    <s v="Thanh toán cho đơn 60153175"/>
    <s v="60153175"/>
    <s v="Thành công"/>
    <n v="111000"/>
    <s v=""/>
  </r>
  <r>
    <s v="2025-10-15 09:38:07"/>
    <s v="100598"/>
    <x v="1"/>
    <s v="Thanh toán cho đơn 60152101"/>
    <s v="60152101"/>
    <s v="Thành công"/>
    <n v="61500"/>
    <s v=""/>
  </r>
  <r>
    <s v="2025-10-15 09:39:01"/>
    <s v="100595"/>
    <x v="5"/>
    <s v="Thanh toán cho đơn 60152485"/>
    <s v="60152485"/>
    <s v="Thành công"/>
    <n v="70500"/>
    <s v=""/>
  </r>
  <r>
    <s v="2025-10-15 09:40:55"/>
    <s v="100603"/>
    <x v="4"/>
    <s v="Thanh toán cho đơn 60153773"/>
    <s v="60153773"/>
    <s v="Thành công"/>
    <n v="36750"/>
    <s v=""/>
  </r>
  <r>
    <s v="2025-10-15 09:42:18"/>
    <s v="100597"/>
    <x v="8"/>
    <s v="Thanh toán cho đơn 60153460"/>
    <s v="60153460"/>
    <s v="Thành công"/>
    <n v="57750"/>
    <s v=""/>
  </r>
  <r>
    <s v="2025-10-15 09:43:13"/>
    <s v="100607"/>
    <x v="10"/>
    <s v="Thanh toán cho đơn 60153454"/>
    <s v="60153454"/>
    <s v="Thành công"/>
    <n v="67500"/>
    <s v=""/>
  </r>
  <r>
    <s v="2025-10-15 09:44:13"/>
    <s v="100598"/>
    <x v="1"/>
    <s v="Thanh toán cho đơn 60152745"/>
    <s v="60152745"/>
    <s v="Thành công"/>
    <n v="36750"/>
    <s v=""/>
  </r>
  <r>
    <s v="2025-10-15 09:48:11"/>
    <s v="100593"/>
    <x v="3"/>
    <s v="Thanh toán cho đơn 60153914"/>
    <s v="60153914"/>
    <s v="Thành công"/>
    <n v="48000"/>
    <s v=""/>
  </r>
  <r>
    <s v="2025-10-15 09:50:35"/>
    <s v="100598"/>
    <x v="1"/>
    <s v="Thanh toán cho đơn 60153503"/>
    <s v="60153503"/>
    <s v="Thành công"/>
    <n v="41250"/>
    <s v=""/>
  </r>
  <r>
    <s v="2025-10-15 09:51:29"/>
    <s v="100601"/>
    <x v="7"/>
    <s v="Thanh toán cho đơn 60153763"/>
    <s v="60153763"/>
    <s v="Thành công"/>
    <n v="111750"/>
    <s v=""/>
  </r>
  <r>
    <s v="2025-10-15 09:53:52"/>
    <s v="100608"/>
    <x v="9"/>
    <s v="Thanh toán cho đơn 60153630"/>
    <s v="60153630"/>
    <s v="Thành công"/>
    <n v="36750"/>
    <s v=""/>
  </r>
  <r>
    <s v="2025-10-15 09:54:14"/>
    <s v="100603"/>
    <x v="4"/>
    <s v="Thanh toán cho đơn 60153797"/>
    <s v="60153797"/>
    <s v="Thành công"/>
    <n v="87000"/>
    <s v=""/>
  </r>
  <r>
    <s v="2025-10-15 09:55:20"/>
    <s v="100598"/>
    <x v="1"/>
    <s v="Thanh toán cho đơn 60153065"/>
    <s v="60153065"/>
    <s v="Thành công"/>
    <n v="69000"/>
    <s v=""/>
  </r>
  <r>
    <s v="2025-10-15 09:56:27"/>
    <s v="100592"/>
    <x v="2"/>
    <s v="Thanh toán cho đơn 60153905"/>
    <s v="60153905"/>
    <s v="Thành công"/>
    <n v="50250"/>
    <s v=""/>
  </r>
  <r>
    <s v="2025-10-15 09:57:05"/>
    <s v="100599"/>
    <x v="11"/>
    <s v="Thanh toán cho đơn 60154514"/>
    <s v="60154514"/>
    <s v="Thành công"/>
    <n v="57750"/>
    <s v=""/>
  </r>
  <r>
    <s v="2025-10-15 09:58:26"/>
    <s v="100608"/>
    <x v="9"/>
    <s v="Thanh toán cho đơn 60154379"/>
    <s v="60154379"/>
    <s v="Thành công"/>
    <n v="36750"/>
    <s v=""/>
  </r>
  <r>
    <s v="2025-10-15 10:00:40"/>
    <s v="100595"/>
    <x v="5"/>
    <s v="Thanh toán cho đơn 60154331"/>
    <s v="60154331"/>
    <s v="Thành công"/>
    <n v="53250"/>
    <s v=""/>
  </r>
  <r>
    <s v="2025-10-15 10:02:00"/>
    <s v="100608"/>
    <x v="9"/>
    <s v="Thanh toán cho đơn 60154225"/>
    <s v="60154225"/>
    <s v="Thành công"/>
    <n v="26250"/>
    <s v=""/>
  </r>
  <r>
    <s v="2025-10-15 10:03:32"/>
    <s v="100608"/>
    <x v="9"/>
    <s v="Thanh toán cho đơn 60154483"/>
    <s v="60154483"/>
    <s v="Thành công"/>
    <n v="165000"/>
    <s v=""/>
  </r>
  <r>
    <s v="2025-10-15 10:03:50"/>
    <s v="100604"/>
    <x v="0"/>
    <s v="Thanh toán cho đơn 60154512"/>
    <s v="60154512"/>
    <s v="Thành công"/>
    <n v="60000"/>
    <s v=""/>
  </r>
  <r>
    <s v="2025-10-15 10:10:43"/>
    <s v="100592"/>
    <x v="2"/>
    <s v="Thanh toán cho đơn 60154848"/>
    <s v="60154848"/>
    <s v="Thành công"/>
    <n v="52500"/>
    <s v=""/>
  </r>
  <r>
    <s v="2025-10-15 10:10:55"/>
    <s v="100598"/>
    <x v="1"/>
    <s v="Thanh toán cho đơn 60154517"/>
    <s v="60154517"/>
    <s v="Thành công"/>
    <n v="120750"/>
    <s v=""/>
  </r>
  <r>
    <s v="2025-10-15 10:12:09"/>
    <s v="100608"/>
    <x v="9"/>
    <s v="Thanh toán cho đơn 60154240"/>
    <s v="60154240"/>
    <s v="Thành công"/>
    <n v="140250"/>
    <s v=""/>
  </r>
  <r>
    <s v="2025-10-15 10:15:44"/>
    <s v="100598"/>
    <x v="1"/>
    <s v="Thanh toán cho đơn 60155128"/>
    <s v="60155128"/>
    <s v="Thành công"/>
    <n v="37500"/>
    <s v=""/>
  </r>
  <r>
    <s v="2025-10-15 10:16:03"/>
    <s v="100598"/>
    <x v="1"/>
    <s v="Thanh toán cho đơn 60155117"/>
    <s v="60155117"/>
    <s v="Thành công"/>
    <n v="24750"/>
    <s v=""/>
  </r>
  <r>
    <s v="2025-10-15 10:16:48"/>
    <s v="100598"/>
    <x v="1"/>
    <s v="Thanh toán cho đơn 60155001"/>
    <s v="60155001"/>
    <s v="Thành công"/>
    <n v="70500"/>
    <s v=""/>
  </r>
  <r>
    <s v="2025-10-15 10:22:53"/>
    <s v="100598"/>
    <x v="1"/>
    <s v="Thanh toán cho đơn 60155872"/>
    <s v="60155872"/>
    <s v="Thành công"/>
    <n v="191250"/>
    <s v=""/>
  </r>
  <r>
    <s v="2025-10-15 10:24:02"/>
    <s v="100601"/>
    <x v="7"/>
    <s v="Thanh toán cho đơn 60155805"/>
    <s v="60155805"/>
    <s v="Thành công"/>
    <n v="54000"/>
    <s v=""/>
  </r>
  <r>
    <s v="2025-10-15 10:26:40"/>
    <s v="100603"/>
    <x v="4"/>
    <s v="Thanh toán cho đơn 60155498"/>
    <s v="60155498"/>
    <s v="Thành công"/>
    <n v="57750"/>
    <s v=""/>
  </r>
  <r>
    <s v="2025-10-15 10:27:46"/>
    <s v="100600"/>
    <x v="6"/>
    <s v="Thanh toán cho đơn 60155685"/>
    <s v="60155685"/>
    <s v="Thành công"/>
    <n v="41250"/>
    <s v=""/>
  </r>
  <r>
    <s v="2025-10-15 10:35:45"/>
    <s v="100595"/>
    <x v="5"/>
    <s v="Thanh toán cho đơn 60156471"/>
    <s v="60156471"/>
    <s v="Thành công"/>
    <n v="96750"/>
    <s v=""/>
  </r>
  <r>
    <s v="2025-10-15 10:45:23"/>
    <s v="100598"/>
    <x v="1"/>
    <s v="Thanh toán cho đơn 60156393"/>
    <s v="60156393"/>
    <s v="Thành công"/>
    <n v="58500"/>
    <s v=""/>
  </r>
  <r>
    <s v="2025-10-15 10:47:12"/>
    <s v="100601"/>
    <x v="7"/>
    <s v="Thanh toán cho đơn 60157696"/>
    <s v="60157696"/>
    <s v="Thành công"/>
    <n v="111750"/>
    <s v=""/>
  </r>
  <r>
    <s v="2025-10-15 10:59:24"/>
    <s v="100595"/>
    <x v="5"/>
    <s v="Thanh toán cho đơn 60158798"/>
    <s v="60158798"/>
    <s v="Thành công"/>
    <n v="52500"/>
    <s v=""/>
  </r>
  <r>
    <s v="2025-10-15 11:00:42"/>
    <s v="100598"/>
    <x v="1"/>
    <s v="Thanh toán cho đơn 60158076"/>
    <s v="60158076"/>
    <s v="Thành công"/>
    <n v="33750"/>
    <s v=""/>
  </r>
  <r>
    <s v="2025-10-15 11:25:01"/>
    <s v="100608"/>
    <x v="9"/>
    <s v="Thanh toán cho đơn 60161107"/>
    <s v="60161107"/>
    <s v="Thành công"/>
    <n v="51750"/>
    <s v=""/>
  </r>
  <r>
    <s v="2025-10-15 11:28:02"/>
    <s v="100592"/>
    <x v="2"/>
    <s v="Thanh toán cho đơn 60161552"/>
    <s v="60161552"/>
    <s v="Thành công"/>
    <n v="87750"/>
    <s v=""/>
  </r>
  <r>
    <s v="2025-10-15 11:36:31"/>
    <s v="100592"/>
    <x v="2"/>
    <s v="Thanh toán cho đơn 60163800"/>
    <s v="60163800"/>
    <s v="Thành công"/>
    <n v="36750"/>
    <s v=""/>
  </r>
  <r>
    <s v="2025-10-15 11:58:37"/>
    <s v="100598"/>
    <x v="1"/>
    <s v="Thanh toán cho đơn 60166025"/>
    <s v="60166025"/>
    <s v="Thành công"/>
    <n v="47250"/>
    <s v=""/>
  </r>
  <r>
    <s v="2025-10-15 12:01:26"/>
    <s v="100593"/>
    <x v="3"/>
    <s v="Thanh toán cho đơn 60167631"/>
    <s v="60167631"/>
    <s v="Thành công"/>
    <n v="33000"/>
    <s v=""/>
  </r>
  <r>
    <s v="2025-10-15 12:03:13"/>
    <s v="100598"/>
    <x v="1"/>
    <s v="Thanh toán cho đơn 60167486"/>
    <s v="60167486"/>
    <s v="Thành công"/>
    <n v="58500"/>
    <s v=""/>
  </r>
  <r>
    <s v="2025-10-15 12:19:38"/>
    <s v="100598"/>
    <x v="1"/>
    <s v="Thanh toán cho đơn 60169886"/>
    <s v="60169886"/>
    <s v="Thành công"/>
    <n v="26250"/>
    <s v=""/>
  </r>
  <r>
    <s v="2025-10-15 12:19:43"/>
    <s v="100600"/>
    <x v="6"/>
    <s v="Thanh toán cho đơn 60169496"/>
    <s v="60169496"/>
    <s v="Thành công"/>
    <n v="42000"/>
    <s v=""/>
  </r>
  <r>
    <s v="2025-10-15 12:25:11"/>
    <s v="100600"/>
    <x v="6"/>
    <s v="Thanh toán cho đơn 60169874"/>
    <s v="60169874"/>
    <s v="Thành công"/>
    <n v="18750"/>
    <s v=""/>
  </r>
  <r>
    <s v="2025-10-15 12:36:12"/>
    <s v="100598"/>
    <x v="1"/>
    <s v="Thanh toán cho đơn 60171332"/>
    <s v="60171332"/>
    <s v="Thành công"/>
    <n v="42000"/>
    <s v=""/>
  </r>
  <r>
    <s v="2025-10-15 12:39:12"/>
    <s v="100593"/>
    <x v="3"/>
    <s v="Thanh toán cho đơn 60171783"/>
    <s v="60171783"/>
    <s v="Thành công"/>
    <n v="38250"/>
    <s v=""/>
  </r>
  <r>
    <s v="2025-10-15 12:40:15"/>
    <s v="100592"/>
    <x v="2"/>
    <s v="Thanh toán cho đơn 60171722"/>
    <s v="60171722"/>
    <s v="Thành công"/>
    <n v="53250"/>
    <s v=""/>
  </r>
  <r>
    <s v="2025-10-15 12:47:12"/>
    <s v="100598"/>
    <x v="1"/>
    <s v="Thanh toán cho đơn 60172364"/>
    <s v="60172364"/>
    <s v="Thành công"/>
    <n v="64500"/>
    <s v=""/>
  </r>
  <r>
    <s v="2025-10-15 12:52:43"/>
    <s v="100598"/>
    <x v="1"/>
    <s v="Thanh toán cho đơn 60165106"/>
    <s v="60165106"/>
    <s v="Thành công"/>
    <n v="25500"/>
    <s v=""/>
  </r>
  <r>
    <s v="2025-10-15 13:06:30"/>
    <s v="100601"/>
    <x v="7"/>
    <s v="Thanh toán cho đơn 60173127"/>
    <s v="60173127"/>
    <s v="Thành công"/>
    <n v="58500"/>
    <s v=""/>
  </r>
  <r>
    <s v="2025-10-15 13:24:55"/>
    <s v="100598"/>
    <x v="1"/>
    <s v="Thanh toán cho đơn 60175580"/>
    <s v="60175580"/>
    <s v="Thành công"/>
    <n v="54000"/>
    <s v=""/>
  </r>
  <r>
    <s v="2025-10-15 13:26:04"/>
    <s v="100598"/>
    <x v="1"/>
    <s v="Thanh toán cho đơn 60175233"/>
    <s v="60175233"/>
    <s v="Thành công"/>
    <n v="22500"/>
    <s v=""/>
  </r>
  <r>
    <s v="2025-10-15 13:27:00"/>
    <s v="100604"/>
    <x v="0"/>
    <s v="Thanh toán cho đơn 60175059"/>
    <s v="60175059"/>
    <s v="Thành công"/>
    <n v="88500"/>
    <s v=""/>
  </r>
  <r>
    <s v="2025-10-15 13:31:01"/>
    <s v="100604"/>
    <x v="0"/>
    <s v="Thanh toán cho đơn 60175661"/>
    <s v="60175661"/>
    <s v="Thành công"/>
    <n v="111750"/>
    <s v=""/>
  </r>
  <r>
    <s v="2025-10-15 13:34:38"/>
    <s v="100598"/>
    <x v="1"/>
    <s v="Thanh toán cho đơn 60175804"/>
    <s v="60175804"/>
    <s v="Thành công"/>
    <n v="41250"/>
    <s v=""/>
  </r>
  <r>
    <s v="2025-10-15 13:41:15"/>
    <s v="100600"/>
    <x v="6"/>
    <s v="Thanh toán cho đơn 60175643"/>
    <s v="60175643"/>
    <s v="Thành công"/>
    <n v="76500"/>
    <s v=""/>
  </r>
  <r>
    <s v="2025-10-15 13:55:38"/>
    <s v="100600"/>
    <x v="6"/>
    <s v="Thanh toán cho đơn 60177956"/>
    <s v="60177956"/>
    <s v="Thành công"/>
    <n v="89250"/>
    <s v=""/>
  </r>
  <r>
    <s v="2025-10-15 14:06:51"/>
    <s v="100600"/>
    <x v="6"/>
    <s v="Thanh toán cho đơn 60177990"/>
    <s v="60177990"/>
    <s v="Thành công"/>
    <n v="55500"/>
    <s v=""/>
  </r>
  <r>
    <s v="2025-10-15 14:24:30"/>
    <s v="100598"/>
    <x v="1"/>
    <s v="Thanh toán cho đơn 60179302"/>
    <s v="60179302"/>
    <s v="Thành công"/>
    <n v="184500"/>
    <s v=""/>
  </r>
  <r>
    <s v="2025-10-15 14:25:16"/>
    <s v="100592"/>
    <x v="2"/>
    <s v="Thanh toán cho đơn 60179587"/>
    <s v="60179587"/>
    <s v="Thành công"/>
    <n v="87750"/>
    <s v=""/>
  </r>
  <r>
    <s v="2025-10-15 14:34:09"/>
    <s v="100608"/>
    <x v="9"/>
    <s v="Thanh toán cho đơn 60180201"/>
    <s v="60180201"/>
    <s v="Thành công"/>
    <n v="58500"/>
    <s v=""/>
  </r>
  <r>
    <s v="2025-10-15 14:56:12"/>
    <s v="100608"/>
    <x v="9"/>
    <s v="Thanh toán cho đơn 60181906"/>
    <s v="60181906"/>
    <s v="Thành công"/>
    <n v="33000"/>
    <s v=""/>
  </r>
  <r>
    <s v="2025-10-15 15:21:51"/>
    <s v="100598"/>
    <x v="1"/>
    <s v="Thanh toán cho đơn 60183621"/>
    <s v="60183621"/>
    <s v="Thành công"/>
    <n v="30750"/>
    <s v=""/>
  </r>
  <r>
    <s v="2025-10-15 15:26:00"/>
    <s v="100595"/>
    <x v="5"/>
    <s v="Thanh toán cho đơn 60183283"/>
    <s v="60183283"/>
    <s v="Thành công"/>
    <n v="47250"/>
    <s v=""/>
  </r>
  <r>
    <s v="2025-10-15 15:31:43"/>
    <s v="100604"/>
    <x v="0"/>
    <s v="Thanh toán cho đơn 60184231"/>
    <s v="60184231"/>
    <s v="Thành công"/>
    <n v="26250"/>
    <s v=""/>
  </r>
  <r>
    <s v="2025-10-15 15:46:43"/>
    <s v="100598"/>
    <x v="1"/>
    <s v="Thanh toán cho đơn 60185154"/>
    <s v="60185154"/>
    <s v="Thành công"/>
    <n v="21750"/>
    <s v=""/>
  </r>
  <r>
    <s v="2025-10-15 16:21:11"/>
    <s v="100604"/>
    <x v="0"/>
    <s v="Thanh toán cho đơn 60186250"/>
    <s v="60186250"/>
    <s v="Thành công"/>
    <n v="63000"/>
    <s v=""/>
  </r>
  <r>
    <s v="2025-10-15 16:37:55"/>
    <s v="100592"/>
    <x v="2"/>
    <s v="Thanh toán cho đơn 60187571"/>
    <s v="60187571"/>
    <s v="Thành công"/>
    <n v="36750"/>
    <s v=""/>
  </r>
  <r>
    <s v="2025-10-15 17:23:27"/>
    <s v="100604"/>
    <x v="0"/>
    <s v="Thanh toán cho đơn 60189773"/>
    <s v="60189773"/>
    <s v="Thành công"/>
    <n v="42000"/>
    <s v=""/>
  </r>
  <r>
    <s v="2025-10-15 18:03:59"/>
    <s v="100593"/>
    <x v="3"/>
    <s v="Thanh toán cho đơn 60191759"/>
    <s v="60191759"/>
    <s v="Thành công"/>
    <n v="21750"/>
    <s v=""/>
  </r>
  <r>
    <s v="2025-10-15 18:13:19"/>
    <s v="100604"/>
    <x v="0"/>
    <s v="Thanh toán cho đơn 60193679"/>
    <s v="60193679"/>
    <s v="Thành công"/>
    <n v="41250"/>
    <s v=""/>
  </r>
  <r>
    <s v="2025-10-15 18:38:51"/>
    <s v="100595"/>
    <x v="5"/>
    <s v="Thanh toán cho đơn 60194181"/>
    <s v="60194181"/>
    <s v="Thành công"/>
    <n v="42000"/>
    <s v=""/>
  </r>
  <r>
    <s v="2025-10-15 18:48:51"/>
    <s v="100604"/>
    <x v="0"/>
    <s v="Thanh toán cho đơn 60196281"/>
    <s v="60196281"/>
    <s v="Thành công"/>
    <n v="53250"/>
    <s v=""/>
  </r>
  <r>
    <s v="2025-10-15 18:49:25"/>
    <s v="100598"/>
    <x v="1"/>
    <s v="Thanh toán cho đơn 60196285"/>
    <s v="60196285"/>
    <s v="Thành công"/>
    <n v="54000"/>
    <s v=""/>
  </r>
  <r>
    <s v="2025-10-15 18:56:11"/>
    <s v="100593"/>
    <x v="3"/>
    <s v="Thanh toán cho đơn 60197699"/>
    <s v="60197699"/>
    <s v="Thành công"/>
    <n v="16500"/>
    <s v=""/>
  </r>
  <r>
    <s v="2025-10-15 19:27:08"/>
    <s v="100595"/>
    <x v="5"/>
    <s v="Thanh toán cho đơn 60200332"/>
    <s v="60200332"/>
    <s v="Thành công"/>
    <n v="33750"/>
    <s v=""/>
  </r>
  <r>
    <s v="2025-10-15 19:28:39"/>
    <s v="100592"/>
    <x v="2"/>
    <s v="Thanh toán cho đơn 60200497"/>
    <s v="60200497"/>
    <s v="Thành công"/>
    <n v="33750"/>
    <s v=""/>
  </r>
  <r>
    <s v="2025-10-15 21:20:02"/>
    <s v="100598"/>
    <x v="1"/>
    <s v="Thanh toán cho đơn 60208337"/>
    <s v="60208337"/>
    <s v="Thành công"/>
    <n v="41250"/>
    <s v=""/>
  </r>
</pivotCacheRecords>
</file>

<file path=xl/pivotCache/pivotCacheRecords5.xml><?xml version="1.0" encoding="utf-8"?>
<pivotCacheRecords xmlns="http://schemas.openxmlformats.org/spreadsheetml/2006/main" xmlns:r="http://schemas.openxmlformats.org/officeDocument/2006/relationships" count="106">
  <r>
    <n v="1"/>
    <s v="01K7JNSBVPPEC83CXDNEHF1XZX"/>
    <s v="5955"/>
    <s v="01JWFNVEH099N7RPAG5M0MVTD4"/>
    <x v="0"/>
    <s v="15-10-2025 08:19:50"/>
    <s v="Completed"/>
    <n v="94000"/>
    <m/>
    <n v="22000"/>
    <n v="12500"/>
    <n v="0"/>
    <n v="12500"/>
    <n v="59500"/>
    <n v="0"/>
    <n v="0"/>
    <n v="0"/>
    <n v="59500"/>
    <s v="Revenue_Report_01JWFNVEH099N7RPAG5M0MVTD4_20251015.xlsx"/>
  </r>
  <r>
    <n v="2"/>
    <s v="01K7JPMRXFHFTK2ZZEZHNEBAHY"/>
    <s v="8315"/>
    <s v="01JWFNVEH099N7RPAG5M0MVTD4"/>
    <x v="0"/>
    <s v="15-10-2025 08:43:17"/>
    <s v="Completed"/>
    <n v="145000"/>
    <m/>
    <n v="0"/>
    <n v="22500"/>
    <n v="0"/>
    <n v="22500"/>
    <n v="122500"/>
    <n v="0"/>
    <n v="0"/>
    <n v="0"/>
    <n v="122500"/>
    <s v="Revenue_Report_01JWFNVEH099N7RPAG5M0MVTD4_20251015.xlsx"/>
  </r>
  <r>
    <n v="3"/>
    <s v="01K7JWM3KMXBV8KEAK9TJHMJJZ"/>
    <s v="0634"/>
    <s v="01JWFNVEH099N7RPAG5M0MVTD4"/>
    <x v="0"/>
    <s v="15-10-2025 10:12:29"/>
    <s v="Completed"/>
    <n v="44000"/>
    <m/>
    <n v="22000"/>
    <n v="0"/>
    <n v="0"/>
    <n v="0"/>
    <n v="22000"/>
    <n v="0"/>
    <n v="0"/>
    <n v="0"/>
    <n v="22000"/>
    <s v="Revenue_Report_01JWFNVEH099N7RPAG5M0MVTD4_20251015.xlsx"/>
  </r>
  <r>
    <n v="4"/>
    <s v="01K7JXJ584FBG35ADZNVKMD3TC"/>
    <s v="1249"/>
    <s v="01JWFNVEH099N7RPAG5M0MVTD4"/>
    <x v="0"/>
    <s v="15-10-2025 10:35:32"/>
    <s v="Completed"/>
    <n v="108000"/>
    <m/>
    <n v="25000"/>
    <n v="15000"/>
    <n v="0"/>
    <n v="15000"/>
    <n v="68000"/>
    <n v="0"/>
    <n v="0"/>
    <n v="0"/>
    <n v="68000"/>
    <s v="Revenue_Report_01JWFNVEH099N7RPAG5M0MVTD4_20251015.xlsx"/>
  </r>
  <r>
    <n v="5"/>
    <s v="01K7JYQKK0PWSDHR2ZBZ693F33"/>
    <s v="4642"/>
    <s v="01JWFNVEH099N7RPAG5M0MVTD4"/>
    <x v="0"/>
    <s v="15-10-2025 10:59:06"/>
    <s v="Completed"/>
    <n v="108000"/>
    <m/>
    <n v="0"/>
    <n v="17500"/>
    <n v="0"/>
    <n v="17500"/>
    <n v="90500"/>
    <n v="0"/>
    <n v="0"/>
    <n v="0"/>
    <n v="90500"/>
    <s v="Revenue_Report_01JWFNVEH099N7RPAG5M0MVTD4_20251015.xlsx"/>
  </r>
  <r>
    <n v="6"/>
    <s v="01K7K7MNQ6REHTJM5Z3CASVB12"/>
    <s v="1031"/>
    <s v="01JWFNVEH099N7RPAG5M0MVTD4"/>
    <x v="0"/>
    <s v="15-10-2025 13:28:49"/>
    <s v="Completed"/>
    <n v="29000"/>
    <m/>
    <n v="0"/>
    <n v="0"/>
    <n v="0"/>
    <n v="0"/>
    <n v="29000"/>
    <n v="0"/>
    <n v="0"/>
    <n v="0"/>
    <n v="29000"/>
    <s v="Revenue_Report_01JWFNVEH099N7RPAG5M0MVTD4_20251015.xlsx"/>
  </r>
  <r>
    <n v="7"/>
    <s v="01K7KEXHGBQ6X757AP440PFWMV"/>
    <s v="4562"/>
    <s v="01JWFNVEH099N7RPAG5M0MVTD4"/>
    <x v="0"/>
    <s v="15-10-2025 15:31:54"/>
    <s v="Completed"/>
    <n v="123000"/>
    <m/>
    <n v="47000"/>
    <n v="12500"/>
    <n v="0"/>
    <n v="12500"/>
    <n v="63500"/>
    <n v="0"/>
    <n v="0"/>
    <n v="0"/>
    <n v="63500"/>
    <s v="Revenue_Report_01JWFNVEH099N7RPAG5M0MVTD4_20251015.xlsx"/>
  </r>
  <r>
    <n v="8"/>
    <s v="01K7KR9KDQ83K5T1JYAC4YC04P"/>
    <s v="8259"/>
    <s v="01JWFNVEH099N7RPAG5M0MVTD4"/>
    <x v="0"/>
    <s v="15-10-2025 18:27:22"/>
    <s v="Completed"/>
    <n v="126000"/>
    <m/>
    <n v="47000"/>
    <n v="12500"/>
    <n v="0"/>
    <n v="12500"/>
    <n v="66500"/>
    <n v="0"/>
    <n v="0"/>
    <n v="0"/>
    <n v="66500"/>
    <s v="Revenue_Report_01JWFNVEH099N7RPAG5M0MVTD4_20251015.xlsx"/>
  </r>
  <r>
    <n v="9"/>
    <s v="01K7M307DXP5QT2E4QWF8M6GDK"/>
    <s v="9672"/>
    <s v="01JWFNVEH099N7RPAG5M0MVTD4"/>
    <x v="0"/>
    <s v="15-10-2025 21:31:52"/>
    <s v="Completed"/>
    <n v="83000"/>
    <m/>
    <n v="0"/>
    <n v="15000"/>
    <n v="0"/>
    <n v="15000"/>
    <n v="68000"/>
    <n v="0"/>
    <n v="0"/>
    <n v="0"/>
    <n v="68000"/>
    <s v="Revenue_Report_01JWFNVEH099N7RPAG5M0MVTD4_20251015.xlsx"/>
  </r>
  <r>
    <n v="1"/>
    <s v="01K7JKT6NJXFY078ETV11FDQJK"/>
    <s v="9132"/>
    <s v="01JWX02EP3YABMN5J8B2G9CPFR"/>
    <x v="1"/>
    <s v="15-10-2025 07:39:39"/>
    <s v="Completed"/>
    <n v="72000"/>
    <m/>
    <n v="0"/>
    <n v="12500"/>
    <n v="0"/>
    <n v="12500"/>
    <n v="59500"/>
    <n v="0"/>
    <n v="0"/>
    <n v="0"/>
    <n v="59500"/>
    <s v="Revenue_Report_01JWX02EP3YABMN5J8B2G9CPFR_20251015.xlsx"/>
  </r>
  <r>
    <n v="2"/>
    <s v="01K7JNBGYSDNV3HH8PNTSREDF2"/>
    <s v="8442"/>
    <s v="01JWX02EP3YABMN5J8B2G9CPFR"/>
    <x v="1"/>
    <s v="15-10-2025 08:19:31"/>
    <s v="Completed"/>
    <n v="88000"/>
    <m/>
    <n v="44000"/>
    <n v="0"/>
    <n v="0"/>
    <n v="0"/>
    <n v="44000"/>
    <n v="0"/>
    <n v="0"/>
    <n v="0"/>
    <n v="44000"/>
    <s v="Revenue_Report_01JWX02EP3YABMN5J8B2G9CPFR_20251015.xlsx"/>
  </r>
  <r>
    <n v="3"/>
    <s v="01K7JPAHE70TDBV3M5BQHTC97R"/>
    <s v="4014"/>
    <s v="01JWX02EP3YABMN5J8B2G9CPFR"/>
    <x v="1"/>
    <s v="15-10-2025 08:32:03"/>
    <s v="Completed"/>
    <n v="203000"/>
    <m/>
    <n v="0"/>
    <n v="27500"/>
    <n v="0"/>
    <n v="27500"/>
    <n v="175500"/>
    <n v="0"/>
    <n v="0"/>
    <n v="0"/>
    <n v="175500"/>
    <s v="Revenue_Report_01JWX02EP3YABMN5J8B2G9CPFR_20251015.xlsx"/>
  </r>
  <r>
    <n v="4"/>
    <s v="01K7JRE0V1N2T7DGV3A54D9NXE"/>
    <s v="5030"/>
    <s v="01JWX02EP3YABMN5J8B2G9CPFR"/>
    <x v="1"/>
    <s v="15-10-2025 09:11:52"/>
    <s v="Completed"/>
    <n v="124000"/>
    <m/>
    <n v="44000"/>
    <n v="15000"/>
    <n v="0"/>
    <n v="15000"/>
    <n v="65000"/>
    <n v="0"/>
    <n v="0"/>
    <n v="0"/>
    <n v="65000"/>
    <s v="Revenue_Report_01JWX02EP3YABMN5J8B2G9CPFR_20251015.xlsx"/>
  </r>
  <r>
    <n v="5"/>
    <s v="01K7JVPZ9J7S9G928WWZ79Y2FB"/>
    <s v="1933"/>
    <s v="01JWX02EP3YABMN5J8B2G9CPFR"/>
    <x v="1"/>
    <s v="15-10-2025 10:04:24"/>
    <s v="Completed"/>
    <n v="102000"/>
    <m/>
    <n v="22000"/>
    <n v="15000"/>
    <n v="0"/>
    <n v="15000"/>
    <n v="65000"/>
    <n v="0"/>
    <n v="0"/>
    <n v="0"/>
    <n v="65000"/>
    <s v="Revenue_Report_01JWX02EP3YABMN5J8B2G9CPFR_20251015.xlsx"/>
  </r>
  <r>
    <n v="6"/>
    <s v="01K7JXYD8JTN0QHTSD4BN3CAR5"/>
    <s v="9858"/>
    <s v="01JWX02EP3YABMN5J8B2G9CPFR"/>
    <x v="1"/>
    <s v="15-10-2025 10:50:28"/>
    <s v="Completed"/>
    <n v="176000"/>
    <m/>
    <n v="44000"/>
    <n v="22500"/>
    <n v="0"/>
    <n v="22500"/>
    <n v="109500"/>
    <n v="0"/>
    <n v="0"/>
    <n v="0"/>
    <n v="109500"/>
    <s v="Revenue_Report_01JWX02EP3YABMN5J8B2G9CPFR_20251015.xlsx"/>
  </r>
  <r>
    <n v="7"/>
    <s v="01K7JZ6YAFRNHNK2CDMJSVN7T6"/>
    <s v="7777"/>
    <s v="01JWX02EP3YABMN5J8B2G9CPFR"/>
    <x v="1"/>
    <s v="15-10-2025 11:00:01"/>
    <s v="Completed"/>
    <n v="131000"/>
    <m/>
    <n v="22000"/>
    <n v="15000"/>
    <n v="0"/>
    <n v="15000"/>
    <n v="94000"/>
    <n v="0"/>
    <n v="0"/>
    <n v="0"/>
    <n v="94000"/>
    <s v="Revenue_Report_01JWX02EP3YABMN5J8B2G9CPFR_20251015.xlsx"/>
  </r>
  <r>
    <n v="8"/>
    <s v="01K7K1KCFGG4404R2W9VWHWP8T"/>
    <s v="0960"/>
    <s v="01JWX02EP3YABMN5J8B2G9CPFR"/>
    <x v="1"/>
    <s v="15-10-2025 11:38:11"/>
    <s v="Completed"/>
    <n v="58000"/>
    <m/>
    <n v="0"/>
    <n v="12500"/>
    <n v="0"/>
    <n v="12500"/>
    <n v="45500"/>
    <n v="0"/>
    <n v="0"/>
    <n v="0"/>
    <n v="45500"/>
    <s v="Revenue_Report_01JWX02EP3YABMN5J8B2G9CPFR_20251015.xlsx"/>
  </r>
  <r>
    <n v="9"/>
    <s v="01K7K6S4EJ6D6TFH3BYXV9MTCQ"/>
    <s v="8123"/>
    <s v="01JWX02EP3YABMN5J8B2G9CPFR"/>
    <x v="1"/>
    <s v="15-10-2025 13:14:48"/>
    <s v="Completed"/>
    <n v="87000"/>
    <m/>
    <n v="0"/>
    <n v="15000"/>
    <n v="0"/>
    <n v="15000"/>
    <n v="72000"/>
    <n v="0"/>
    <n v="0"/>
    <n v="0"/>
    <n v="72000"/>
    <s v="Revenue_Report_01JWX02EP3YABMN5J8B2G9CPFR_20251015.xlsx"/>
  </r>
  <r>
    <n v="10"/>
    <s v="01K7K9BX9XVFBSX5Y610HK4SHK"/>
    <s v="9452"/>
    <s v="01JWX02EP3YABMN5J8B2G9CPFR"/>
    <x v="1"/>
    <s v="15-10-2025 13:58:28"/>
    <s v="Completed"/>
    <n v="117000"/>
    <m/>
    <n v="44000"/>
    <n v="12500"/>
    <n v="0"/>
    <n v="12500"/>
    <n v="60500"/>
    <n v="0"/>
    <n v="0"/>
    <n v="0"/>
    <n v="60500"/>
    <s v="Revenue_Report_01JWX02EP3YABMN5J8B2G9CPFR_20251015.xlsx"/>
  </r>
  <r>
    <n v="11"/>
    <s v="01K7KE2ED1DWA48AD8R1YR2AVC"/>
    <s v="3074"/>
    <s v="01JWX02EP3YABMN5J8B2G9CPFR"/>
    <x v="1"/>
    <s v="15-10-2025 15:23:07"/>
    <s v="Completed"/>
    <n v="87000"/>
    <m/>
    <n v="0"/>
    <n v="15000"/>
    <n v="0"/>
    <n v="15000"/>
    <n v="72000"/>
    <n v="0"/>
    <n v="0"/>
    <n v="0"/>
    <n v="72000"/>
    <s v="Revenue_Report_01JWX02EP3YABMN5J8B2G9CPFR_20251015.xlsx"/>
  </r>
  <r>
    <n v="12"/>
    <s v="01K7KKR89XXWWM5NKYVSNKM9NV"/>
    <s v="8019"/>
    <s v="01JWX02EP3YABMN5J8B2G9CPFR"/>
    <x v="1"/>
    <s v="15-10-2025 16:52:42"/>
    <s v="Completed"/>
    <n v="65000"/>
    <m/>
    <n v="0"/>
    <n v="12500"/>
    <n v="0"/>
    <n v="12500"/>
    <n v="52500"/>
    <n v="0"/>
    <n v="0"/>
    <n v="0"/>
    <n v="52500"/>
    <s v="Revenue_Report_01JWX02EP3YABMN5J8B2G9CPFR_20251015.xlsx"/>
  </r>
  <r>
    <n v="13"/>
    <s v="01K7KYJ46S2800Q1FD0E4CSED2"/>
    <s v="4579"/>
    <s v="01JWX02EP3YABMN5J8B2G9CPFR"/>
    <x v="1"/>
    <s v="15-10-2025 20:02:51"/>
    <s v="Completed"/>
    <n v="75000"/>
    <m/>
    <n v="25000"/>
    <n v="12500"/>
    <n v="0"/>
    <n v="12500"/>
    <n v="37500"/>
    <n v="0"/>
    <n v="0"/>
    <n v="0"/>
    <n v="37500"/>
    <s v="Revenue_Report_01JWX02EP3YABMN5J8B2G9CPFR_20251015.xlsx"/>
  </r>
  <r>
    <n v="14"/>
    <s v="01K7M3VZ7P7PQ9WQAFJ3X5D1TF"/>
    <s v="8893"/>
    <s v="01JWX02EP3YABMN5J8B2G9CPFR"/>
    <x v="1"/>
    <s v="15-10-2025 21:42:40"/>
    <s v="Completed"/>
    <n v="100000"/>
    <m/>
    <n v="50000"/>
    <n v="12500"/>
    <n v="0"/>
    <n v="12500"/>
    <n v="37500"/>
    <n v="0"/>
    <n v="0"/>
    <n v="0"/>
    <n v="37500"/>
    <s v="Revenue_Report_01JWX02EP3YABMN5J8B2G9CPFR_20251015.xlsx"/>
  </r>
  <r>
    <n v="1"/>
    <s v="01K7JMMYMPMGP0C3W232Z9800Z"/>
    <s v="8137"/>
    <s v="01JWX0DSQC4PKWYFHDSKC7JXQ8"/>
    <x v="2"/>
    <s v="15-10-2025 08:21:35"/>
    <s v="Completed"/>
    <n v="88000"/>
    <m/>
    <n v="0"/>
    <n v="15000"/>
    <n v="0"/>
    <n v="15000"/>
    <n v="73000"/>
    <n v="0"/>
    <n v="0"/>
    <n v="0"/>
    <n v="73000"/>
    <s v="Revenue_Report_01JWX0DSQC4PKWYFHDSKC7JXQ8_20251015.xlsx"/>
  </r>
  <r>
    <n v="2"/>
    <s v="01K7JP9K5ZYCMCR9NW90SFC341"/>
    <s v="4373"/>
    <s v="01JWX0DSQC4PKWYFHDSKC7JXQ8"/>
    <x v="2"/>
    <s v="15-10-2025 08:33:21"/>
    <s v="Completed"/>
    <n v="72000"/>
    <m/>
    <n v="0"/>
    <n v="12500"/>
    <n v="0"/>
    <n v="12500"/>
    <n v="59500"/>
    <n v="0"/>
    <n v="0"/>
    <n v="0"/>
    <n v="59500"/>
    <s v="Revenue_Report_01JWX0DSQC4PKWYFHDSKC7JXQ8_20251015.xlsx"/>
  </r>
  <r>
    <n v="3"/>
    <s v="01K7JR5YVS3WK3F4DR4JDZ0A6P"/>
    <s v="8206"/>
    <s v="01JWX0DSQC4PKWYFHDSKC7JXQ8"/>
    <x v="2"/>
    <s v="15-10-2025 09:12:15"/>
    <s v="Completed"/>
    <n v="141000"/>
    <m/>
    <n v="0"/>
    <n v="22500"/>
    <n v="0"/>
    <n v="22500"/>
    <n v="118500"/>
    <n v="0"/>
    <n v="0"/>
    <n v="0"/>
    <n v="118500"/>
    <s v="Revenue_Report_01JWX0DSQC4PKWYFHDSKC7JXQ8_20251015.xlsx"/>
  </r>
  <r>
    <n v="4"/>
    <s v="01K7JST7TXBGBY8244WFX28YCE"/>
    <s v="6668"/>
    <s v="01JWX0DSQC4PKWYFHDSKC7JXQ8"/>
    <x v="2"/>
    <s v="15-10-2025 09:45:12"/>
    <s v="Completed"/>
    <n v="116000"/>
    <m/>
    <n v="0"/>
    <n v="17500"/>
    <n v="0"/>
    <n v="17500"/>
    <n v="98500"/>
    <n v="0"/>
    <n v="0"/>
    <n v="0"/>
    <n v="98500"/>
    <s v="Revenue_Report_01JWX0DSQC4PKWYFHDSKC7JXQ8_20251015.xlsx"/>
  </r>
  <r>
    <n v="5"/>
    <s v="01K7JT5HTYMB4BSGNK8AZNESBV"/>
    <s v="6698"/>
    <s v="01JWX0DSQC4PKWYFHDSKC7JXQ8"/>
    <x v="2"/>
    <s v="15-10-2025 09:40:27"/>
    <s v="Completed"/>
    <n v="29000"/>
    <m/>
    <n v="0"/>
    <n v="0"/>
    <n v="0"/>
    <n v="0"/>
    <n v="29000"/>
    <n v="0"/>
    <n v="0"/>
    <n v="0"/>
    <n v="29000"/>
    <s v="Revenue_Report_01JWX0DSQC4PKWYFHDSKC7JXQ8_20251015.xlsx"/>
  </r>
  <r>
    <n v="6"/>
    <s v="01K7JV6N77YD86B268RAG8536Z"/>
    <s v="6765"/>
    <s v="01JWX0DSQC4PKWYFHDSKC7JXQ8"/>
    <x v="2"/>
    <s v="15-10-2025 10:06:15"/>
    <s v="Completed"/>
    <n v="102000"/>
    <m/>
    <n v="22000"/>
    <n v="15000"/>
    <n v="0"/>
    <n v="15000"/>
    <n v="65000"/>
    <n v="0"/>
    <n v="0"/>
    <n v="0"/>
    <n v="65000"/>
    <s v="Revenue_Report_01JWX0DSQC4PKWYFHDSKC7JXQ8_20251015.xlsx"/>
  </r>
  <r>
    <n v="7"/>
    <s v="01K7JV859SFF8Y4EZGW43R46HD"/>
    <s v="3301"/>
    <s v="01JWX0DSQC4PKWYFHDSKC7JXQ8"/>
    <x v="2"/>
    <s v="15-10-2025 09:53:52"/>
    <s v="Completed"/>
    <n v="58000"/>
    <m/>
    <n v="0"/>
    <n v="12500"/>
    <n v="0"/>
    <n v="12500"/>
    <n v="45500"/>
    <n v="0"/>
    <n v="0"/>
    <n v="0"/>
    <n v="45500"/>
    <s v="Revenue_Report_01JWX0DSQC4PKWYFHDSKC7JXQ8_20251015.xlsx"/>
  </r>
  <r>
    <n v="8"/>
    <s v="01K7JVDPTE2ZAA37H0P2G5XFEF"/>
    <s v="0655"/>
    <s v="01JWX0DSQC4PKWYFHDSKC7JXQ8"/>
    <x v="2"/>
    <s v="15-10-2025 10:12:39"/>
    <s v="Completed"/>
    <n v="76000"/>
    <m/>
    <n v="22000"/>
    <n v="12500"/>
    <n v="0"/>
    <n v="12500"/>
    <n v="41500"/>
    <n v="0"/>
    <n v="0"/>
    <n v="0"/>
    <n v="41500"/>
    <s v="Revenue_Report_01JWX0DSQC4PKWYFHDSKC7JXQ8_20251015.xlsx"/>
  </r>
  <r>
    <n v="9"/>
    <s v="01K7JX0S93DTAM33Y5G29WX0VY"/>
    <s v="9653"/>
    <s v="01JWX0DSQC4PKWYFHDSKC7JXQ8"/>
    <x v="2"/>
    <s v="15-10-2025 10:24:49"/>
    <s v="Completed"/>
    <n v="87000"/>
    <m/>
    <n v="0"/>
    <n v="15000"/>
    <n v="0"/>
    <n v="15000"/>
    <n v="72000"/>
    <n v="0"/>
    <n v="0"/>
    <n v="0"/>
    <n v="72000"/>
    <s v="Revenue_Report_01JWX0DSQC4PKWYFHDSKC7JXQ8_20251015.xlsx"/>
  </r>
  <r>
    <n v="10"/>
    <s v="01K7JXGK029RF69GZHTYBEBKPG"/>
    <s v="6393"/>
    <s v="01JWX0DSQC4PKWYFHDSKC7JXQ8"/>
    <x v="2"/>
    <s v="15-10-2025 10:33:33"/>
    <s v="Completed"/>
    <n v="51000"/>
    <m/>
    <n v="0"/>
    <n v="12500"/>
    <n v="0"/>
    <n v="12500"/>
    <n v="38500"/>
    <n v="0"/>
    <n v="0"/>
    <n v="0"/>
    <n v="38500"/>
    <s v="Revenue_Report_01JWX0DSQC4PKWYFHDSKC7JXQ8_20251015.xlsx"/>
  </r>
  <r>
    <n v="11"/>
    <s v="01K7K2QHCGTJ74VPEPFQ3JVR2M"/>
    <s v="7255"/>
    <s v="01JWX0DSQC4PKWYFHDSKC7JXQ8"/>
    <x v="2"/>
    <s v="15-10-2025 11:57:23"/>
    <s v="Completed"/>
    <n v="152000"/>
    <m/>
    <n v="0"/>
    <n v="22500"/>
    <n v="0"/>
    <n v="22500"/>
    <n v="129500"/>
    <n v="0"/>
    <n v="0"/>
    <n v="0"/>
    <n v="129500"/>
    <s v="Revenue_Report_01JWX0DSQC4PKWYFHDSKC7JXQ8_20251015.xlsx"/>
  </r>
  <r>
    <n v="12"/>
    <s v="01K7KA2AVGHFFS8AGXWCTEGD3S"/>
    <s v="1051"/>
    <s v="01JWX0DSQC4PKWYFHDSKC7JXQ8"/>
    <x v="2"/>
    <s v="15-10-2025 14:11:46"/>
    <s v="Completed"/>
    <n v="139000"/>
    <m/>
    <n v="44000"/>
    <n v="15000"/>
    <n v="0"/>
    <n v="15000"/>
    <n v="80000"/>
    <n v="0"/>
    <n v="0"/>
    <n v="0"/>
    <n v="80000"/>
    <s v="Revenue_Report_01JWX0DSQC4PKWYFHDSKC7JXQ8_20251015.xlsx"/>
  </r>
  <r>
    <n v="13"/>
    <s v="01K7KA9GP0H5K1AYHAMT3493J7"/>
    <s v="0975"/>
    <s v="01JWX0DSQC4PKWYFHDSKC7JXQ8"/>
    <x v="2"/>
    <s v="15-10-2025 14:18:10"/>
    <s v="Completed"/>
    <n v="110000"/>
    <m/>
    <n v="22000"/>
    <n v="15000"/>
    <n v="0"/>
    <n v="15000"/>
    <n v="73000"/>
    <n v="0"/>
    <n v="0"/>
    <n v="0"/>
    <n v="73000"/>
    <s v="Revenue_Report_01JWX0DSQC4PKWYFHDSKC7JXQ8_20251015.xlsx"/>
  </r>
  <r>
    <n v="14"/>
    <s v="01K7KR7EE1JR0KTXVW3YV3V986"/>
    <s v="2595"/>
    <s v="01JWX0DSQC4PKWYFHDSKC7JXQ8"/>
    <x v="2"/>
    <s v="15-10-2025 18:19:57"/>
    <s v="Completed"/>
    <n v="44000"/>
    <m/>
    <n v="22000"/>
    <n v="0"/>
    <n v="0"/>
    <n v="0"/>
    <n v="22000"/>
    <n v="0"/>
    <n v="0"/>
    <n v="0"/>
    <n v="22000"/>
    <s v="Revenue_Report_01JWX0DSQC4PKWYFHDSKC7JXQ8_20251015.xlsx"/>
  </r>
  <r>
    <n v="15"/>
    <s v="01K7KXA5YS5Y8X2KX5B9VPY1K5"/>
    <s v="5047"/>
    <s v="01JWX0DSQC4PKWYFHDSKC7JXQ8"/>
    <x v="2"/>
    <s v="15-10-2025 19:45:17"/>
    <s v="Completed"/>
    <n v="139000"/>
    <m/>
    <n v="66000"/>
    <n v="12500"/>
    <n v="0"/>
    <n v="12500"/>
    <n v="60500"/>
    <n v="0"/>
    <n v="0"/>
    <n v="0"/>
    <n v="60500"/>
    <s v="Revenue_Report_01JWX0DSQC4PKWYFHDSKC7JXQ8_20251015.xlsx"/>
  </r>
  <r>
    <n v="1"/>
    <s v="01K7JQYGW37MP2JQGVT00Z6NJ9"/>
    <s v="5238"/>
    <s v="01JWZ2HF6FVW67J2CVWYA4F8Y1"/>
    <x v="3"/>
    <s v="15-10-2025 08:58:38"/>
    <s v="Completed"/>
    <n v="132000"/>
    <m/>
    <n v="66000"/>
    <n v="12500"/>
    <n v="0"/>
    <n v="12500"/>
    <n v="53500"/>
    <n v="0"/>
    <n v="0"/>
    <n v="0"/>
    <n v="53500"/>
    <s v="Revenue_Report_01JWZ2HF6FVW67J2CVWYA4F8Y1_20251015.xlsx"/>
  </r>
  <r>
    <n v="2"/>
    <s v="01K7JT9TMFRDFMXQEAS4Q9BCS6"/>
    <s v="4351"/>
    <s v="01JWZ2HF6FVW67J2CVWYA4F8Y1"/>
    <x v="3"/>
    <s v="15-10-2025 09:54:21"/>
    <s v="Completed"/>
    <n v="109000"/>
    <m/>
    <n v="22000"/>
    <n v="15000"/>
    <n v="0"/>
    <n v="15000"/>
    <n v="72000"/>
    <n v="0"/>
    <n v="0"/>
    <n v="0"/>
    <n v="72000"/>
    <s v="Revenue_Report_01JWZ2HF6FVW67J2CVWYA4F8Y1_20251015.xlsx"/>
  </r>
  <r>
    <n v="3"/>
    <s v="01K7JVAA978FAV3VTKC8AR7XGN"/>
    <s v="4078"/>
    <s v="01JWZ2HF6FVW67J2CVWYA4F8Y1"/>
    <x v="3"/>
    <s v="15-10-2025 10:18:34"/>
    <s v="Completed"/>
    <n v="116000"/>
    <m/>
    <n v="47000"/>
    <n v="12500"/>
    <n v="0"/>
    <n v="12500"/>
    <n v="56500"/>
    <n v="0"/>
    <n v="0"/>
    <n v="0"/>
    <n v="56500"/>
    <s v="Revenue_Report_01JWZ2HF6FVW67J2CVWYA4F8Y1_20251015.xlsx"/>
  </r>
  <r>
    <n v="4"/>
    <s v="01K7K6NZ7CPQTRVVQ7RS4WBJ22"/>
    <s v="6523"/>
    <s v="01JWZ2HF6FVW67J2CVWYA4F8Y1"/>
    <x v="3"/>
    <s v="15-10-2025 13:08:33"/>
    <s v="Completed"/>
    <n v="73000"/>
    <m/>
    <n v="22000"/>
    <n v="12500"/>
    <n v="0"/>
    <n v="12500"/>
    <n v="38500"/>
    <n v="0"/>
    <n v="0"/>
    <n v="0"/>
    <n v="38500"/>
    <s v="Revenue_Report_01JWZ2HF6FVW67J2CVWYA4F8Y1_20251015.xlsx"/>
  </r>
  <r>
    <n v="5"/>
    <s v="01K7KB8N813QBQWHP954JHP9HX"/>
    <s v="1861"/>
    <s v="01JWZ2HF6FVW67J2CVWYA4F8Y1"/>
    <x v="3"/>
    <s v="15-10-2025 14:33:21"/>
    <s v="Completed"/>
    <n v="79000"/>
    <m/>
    <n v="25000"/>
    <n v="12500"/>
    <n v="0"/>
    <n v="12500"/>
    <n v="41500"/>
    <n v="0"/>
    <n v="0"/>
    <n v="0"/>
    <n v="41500"/>
    <s v="Revenue_Report_01JWZ2HF6FVW67J2CVWYA4F8Y1_20251015.xlsx"/>
  </r>
  <r>
    <n v="6"/>
    <s v="01K7KCBGKA42JXD8QFN46EXHBZ"/>
    <s v="9934"/>
    <s v="01JWZ2HF6FVW67J2CVWYA4F8Y1"/>
    <x v="3"/>
    <s v="15-10-2025 14:49:26"/>
    <s v="Completed"/>
    <n v="73000"/>
    <m/>
    <n v="22000"/>
    <n v="12500"/>
    <n v="0"/>
    <n v="12500"/>
    <n v="38500"/>
    <n v="0"/>
    <n v="0"/>
    <n v="0"/>
    <n v="38500"/>
    <s v="Revenue_Report_01JWZ2HF6FVW67J2CVWYA4F8Y1_20251015.xlsx"/>
  </r>
  <r>
    <n v="7"/>
    <s v="01K7KCEQ9P0138H4N4ZWQ0E1KV"/>
    <s v="1787"/>
    <s v="01JWZ2HF6FVW67J2CVWYA4F8Y1"/>
    <x v="3"/>
    <s v="15-10-2025 14:57:41"/>
    <s v="Completed"/>
    <n v="44000"/>
    <m/>
    <n v="22000"/>
    <n v="0"/>
    <n v="0"/>
    <n v="0"/>
    <n v="22000"/>
    <n v="0"/>
    <n v="0"/>
    <n v="0"/>
    <n v="22000"/>
    <s v="Revenue_Report_01JWZ2HF6FVW67J2CVWYA4F8Y1_20251015.xlsx"/>
  </r>
  <r>
    <n v="8"/>
    <s v="01K7KVXM10NKQA3SWRR05HHKY2"/>
    <s v="9935"/>
    <s v="01JWZ2HF6FVW67J2CVWYA4F8Y1"/>
    <x v="3"/>
    <s v="15-10-2025 19:21:50"/>
    <s v="Completed"/>
    <n v="87000"/>
    <m/>
    <n v="0"/>
    <n v="15000"/>
    <n v="0"/>
    <n v="15000"/>
    <n v="72000"/>
    <n v="0"/>
    <n v="0"/>
    <n v="0"/>
    <n v="72000"/>
    <s v="Revenue_Report_01JWZ2HF6FVW67J2CVWYA4F8Y1_20251015.xlsx"/>
  </r>
  <r>
    <n v="1"/>
    <s v="01K7K8F846DMTW57TPFRHW1NED"/>
    <s v="9081"/>
    <s v="01K3JJFRMRDAGWC33HFQBENJDM"/>
    <x v="4"/>
    <s v="15-10-2025 13:36:39"/>
    <s v="Completed"/>
    <n v="158000"/>
    <m/>
    <n v="0"/>
    <n v="22500"/>
    <n v="0"/>
    <n v="22500"/>
    <n v="135500"/>
    <n v="21680"/>
    <n v="0"/>
    <n v="0"/>
    <n v="113820"/>
    <s v="Revenue_Report_01K3JJFRMRDAGWC33HFQBENJDM_20251015.xlsx"/>
  </r>
  <r>
    <n v="1"/>
    <s v="01K7JHT7GCYSCQ68Z3HCE6ZVEN"/>
    <s v="7468"/>
    <s v="01K3JJFRMRDAGWC33HFTZTACDP"/>
    <x v="5"/>
    <s v="15-10-2025 07:01:57"/>
    <s v="Completed"/>
    <n v="141000"/>
    <m/>
    <n v="0"/>
    <n v="22500"/>
    <n v="0"/>
    <n v="22500"/>
    <n v="118500"/>
    <n v="18960"/>
    <n v="0"/>
    <n v="0"/>
    <n v="99540"/>
    <s v="Revenue_Report_01K3JJFRMRDAGWC33HFTZTACDP_20251015.xlsx"/>
  </r>
  <r>
    <n v="2"/>
    <s v="01K7JM23FZ10TMTCAME9AGX2HY"/>
    <s v="7490"/>
    <s v="01K3JJFRMRDAGWC33HFTZTACDP"/>
    <x v="5"/>
    <s v="15-10-2025 07:38:48"/>
    <s v="Completed"/>
    <n v="101000"/>
    <m/>
    <n v="0"/>
    <n v="17500"/>
    <n v="0"/>
    <n v="17500"/>
    <n v="83500"/>
    <n v="13360"/>
    <n v="0"/>
    <n v="0"/>
    <n v="70140"/>
    <s v="Revenue_Report_01K3JJFRMRDAGWC33HFTZTACDP_20251015.xlsx"/>
  </r>
  <r>
    <n v="3"/>
    <s v="01K7JP8HHGZMNZ9WWXD8A5EGMW"/>
    <s v="4253"/>
    <s v="01K3JJFRMRDAGWC33HFTZTACDP"/>
    <x v="5"/>
    <s v="15-10-2025 08:24:33"/>
    <s v="Completed"/>
    <n v="130000"/>
    <m/>
    <n v="47000"/>
    <n v="15000"/>
    <n v="0"/>
    <n v="15000"/>
    <n v="68000"/>
    <n v="10880"/>
    <n v="0"/>
    <n v="0"/>
    <n v="57120"/>
    <s v="Revenue_Report_01K3JJFRMRDAGWC33HFTZTACDP_20251015.xlsx"/>
  </r>
  <r>
    <n v="4"/>
    <s v="01K7JPNRCSFXQ7WS5B7WR27KWE"/>
    <s v="3994"/>
    <s v="01K3JJFRMRDAGWC33HFTZTACDP"/>
    <x v="5"/>
    <s v="15-10-2025 08:23:03"/>
    <s v="Completed"/>
    <n v="51000"/>
    <m/>
    <n v="0"/>
    <n v="12500"/>
    <n v="0"/>
    <n v="12500"/>
    <n v="38500"/>
    <n v="6160"/>
    <n v="0"/>
    <n v="0"/>
    <n v="32340"/>
    <s v="Revenue_Report_01K3JJFRMRDAGWC33HFTZTACDP_20251015.xlsx"/>
  </r>
  <r>
    <n v="5"/>
    <s v="01K7JPW3N7FP4H4YJGX13E72RF"/>
    <s v="7308"/>
    <s v="01K3JJFRMRDAGWC33HFTZTACDP"/>
    <x v="5"/>
    <s v="15-10-2025 08:32:45"/>
    <s v="Completed"/>
    <n v="109000"/>
    <m/>
    <n v="22000"/>
    <n v="15000"/>
    <n v="0"/>
    <n v="15000"/>
    <n v="72000"/>
    <n v="11520"/>
    <n v="0"/>
    <n v="0"/>
    <n v="60480"/>
    <s v="Revenue_Report_01K3JJFRMRDAGWC33HFTZTACDP_20251015.xlsx"/>
  </r>
  <r>
    <n v="6"/>
    <s v="01K7JQM3E6SYEF160FHBMW2JKC"/>
    <s v="8894"/>
    <s v="01K3JJFRMRDAGWC33HFTZTACDP"/>
    <x v="5"/>
    <s v="15-10-2025 08:53:13"/>
    <s v="Completed"/>
    <n v="54000"/>
    <m/>
    <n v="0"/>
    <n v="12500"/>
    <n v="0"/>
    <n v="12500"/>
    <n v="41500"/>
    <n v="6640"/>
    <n v="0"/>
    <n v="0"/>
    <n v="34860"/>
    <s v="Revenue_Report_01K3JJFRMRDAGWC33HFTZTACDP_20251015.xlsx"/>
  </r>
  <r>
    <n v="7"/>
    <s v="01K7JS4YDB413H9SGFNQ13ZDHR"/>
    <s v="1797"/>
    <s v="01K3JJFRMRDAGWC33HFTZTACDP"/>
    <x v="5"/>
    <s v="15-10-2025 09:13:27"/>
    <s v="Completed"/>
    <n v="51000"/>
    <m/>
    <n v="0"/>
    <n v="12500"/>
    <n v="0"/>
    <n v="12500"/>
    <n v="38500"/>
    <n v="6160"/>
    <n v="0"/>
    <n v="0"/>
    <n v="32340"/>
    <s v="Revenue_Report_01K3JJFRMRDAGWC33HFTZTACDP_20251015.xlsx"/>
  </r>
  <r>
    <n v="8"/>
    <s v="01K7JSAK6CA7E07XYYRHN55H8J"/>
    <s v="1750"/>
    <s v="01K3JJFRMRDAGWC33HFTZTACDP"/>
    <x v="5"/>
    <s v="15-10-2025 09:17:07"/>
    <s v="Completed"/>
    <n v="54000"/>
    <m/>
    <n v="0"/>
    <n v="12500"/>
    <n v="0"/>
    <n v="12500"/>
    <n v="41500"/>
    <n v="6640"/>
    <n v="0"/>
    <n v="0"/>
    <n v="34860"/>
    <s v="Revenue_Report_01K3JJFRMRDAGWC33HFTZTACDP_20251015.xlsx"/>
  </r>
  <r>
    <n v="9"/>
    <s v="01K7JWZ16DAGR20KRB8CRPMH1J"/>
    <s v="9103"/>
    <s v="01K3JJFRMRDAGWC33HFTZTACDP"/>
    <x v="5"/>
    <s v="15-10-2025 10:15:44"/>
    <s v="Completed"/>
    <n v="87000"/>
    <m/>
    <n v="0"/>
    <n v="15000"/>
    <n v="0"/>
    <n v="15000"/>
    <n v="72000"/>
    <n v="11520"/>
    <n v="0"/>
    <n v="0"/>
    <n v="60480"/>
    <s v="Revenue_Report_01K3JJFRMRDAGWC33HFTZTACDP_20251015.xlsx"/>
  </r>
  <r>
    <n v="10"/>
    <s v="01K7JX83TFVQMDCSX9N07FRDQZ"/>
    <s v="9873"/>
    <s v="01K3JJFRMRDAGWC33HFTZTACDP"/>
    <x v="5"/>
    <s v="15-10-2025 10:24:12"/>
    <s v="Completed"/>
    <n v="50000"/>
    <m/>
    <n v="25000"/>
    <n v="0"/>
    <n v="0"/>
    <n v="0"/>
    <n v="25000"/>
    <n v="4000"/>
    <n v="0"/>
    <n v="0"/>
    <n v="21000"/>
    <s v="Revenue_Report_01K3JJFRMRDAGWC33HFTZTACDP_20251015.xlsx"/>
  </r>
  <r>
    <n v="11"/>
    <s v="01K7JXEZH19YCPFHDS7AH16RN7"/>
    <s v="7482"/>
    <s v="01K3JJFRMRDAGWC33HFTZTACDP"/>
    <x v="5"/>
    <s v="15-10-2025 10:34:45"/>
    <s v="Completed"/>
    <n v="152000"/>
    <m/>
    <n v="72000"/>
    <n v="15000"/>
    <n v="0"/>
    <n v="15000"/>
    <n v="65000"/>
    <n v="10400"/>
    <n v="0"/>
    <n v="0"/>
    <n v="54600"/>
    <s v="Revenue_Report_01K3JJFRMRDAGWC33HFTZTACDP_20251015.xlsx"/>
  </r>
  <r>
    <n v="12"/>
    <s v="01K7K0ATP54B5P31J5FNMMCRK6"/>
    <s v="2001"/>
    <s v="01K3JJFRMRDAGWC33HFTZTACDP"/>
    <x v="5"/>
    <s v="15-10-2025 11:13:32"/>
    <s v="Completed"/>
    <n v="76000"/>
    <m/>
    <n v="22000"/>
    <n v="12500"/>
    <n v="0"/>
    <n v="12500"/>
    <n v="41500"/>
    <n v="6640"/>
    <n v="0"/>
    <n v="0"/>
    <n v="34860"/>
    <s v="Revenue_Report_01K3JJFRMRDAGWC33HFTZTACDP_20251015.xlsx"/>
  </r>
  <r>
    <n v="13"/>
    <s v="01K7K0WXSSZXKSHRVRP04KC8TT"/>
    <s v="0287"/>
    <s v="01K3JJFRMRDAGWC33HFTZTACDP"/>
    <x v="5"/>
    <s v="15-10-2025 11:25:43"/>
    <s v="Completed"/>
    <n v="79000"/>
    <m/>
    <n v="25000"/>
    <n v="12500"/>
    <n v="0"/>
    <n v="12500"/>
    <n v="41500"/>
    <n v="6640"/>
    <n v="0"/>
    <n v="0"/>
    <n v="34860"/>
    <s v="Revenue_Report_01K3JJFRMRDAGWC33HFTZTACDP_20251015.xlsx"/>
  </r>
  <r>
    <n v="14"/>
    <s v="01K7K1Z4JZB9NYRP0EHFSM2GT4"/>
    <s v="9218"/>
    <s v="01K3JJFRMRDAGWC33HFTZTACDP"/>
    <x v="5"/>
    <s v="15-10-2025 11:42:41"/>
    <s v="Completed"/>
    <n v="65000"/>
    <m/>
    <n v="0"/>
    <n v="12500"/>
    <n v="0"/>
    <n v="12500"/>
    <n v="52500"/>
    <n v="8400"/>
    <n v="0"/>
    <n v="0"/>
    <n v="44100"/>
    <s v="Revenue_Report_01K3JJFRMRDAGWC33HFTZTACDP_20251015.xlsx"/>
  </r>
  <r>
    <n v="15"/>
    <s v="01K7KD3S7KTWMRMS5156E850ZB"/>
    <s v="5415"/>
    <s v="01K3JJFRMRDAGWC33HFTZTACDP"/>
    <x v="5"/>
    <s v="15-10-2025 15:03:25"/>
    <s v="Completed"/>
    <n v="96000"/>
    <m/>
    <n v="44000"/>
    <n v="12500"/>
    <n v="0"/>
    <n v="12500"/>
    <n v="39500"/>
    <n v="6320"/>
    <n v="0"/>
    <n v="0"/>
    <n v="33180"/>
    <s v="Revenue_Report_01K3JJFRMRDAGWC33HFTZTACDP_20251015.xlsx"/>
  </r>
  <r>
    <n v="16"/>
    <s v="01K7KYSQXR274X74FY3YQCF9KR"/>
    <s v="4089"/>
    <s v="01K3JJFRMRDAGWC33HFTZTACDP"/>
    <x v="5"/>
    <s v="15-10-2025 20:13:01"/>
    <s v="Completed"/>
    <n v="112000"/>
    <m/>
    <n v="0"/>
    <n v="15000"/>
    <n v="0"/>
    <n v="15000"/>
    <n v="97000"/>
    <n v="15520"/>
    <n v="0"/>
    <n v="0"/>
    <n v="81480"/>
    <s v="Revenue_Report_01K3JJFRMRDAGWC33HFTZTACDP_20251015.xlsx"/>
  </r>
  <r>
    <n v="1"/>
    <s v="01K7JMXVCB2QW8J81PN1Z2S2Q9"/>
    <s v="4594"/>
    <s v="01K3JJFRMRDAGWC33HFY4HC06E"/>
    <x v="6"/>
    <s v="15-10-2025 07:55:35"/>
    <s v="Completed"/>
    <n v="95000"/>
    <m/>
    <n v="44000"/>
    <n v="12500"/>
    <n v="0"/>
    <n v="12500"/>
    <n v="38500"/>
    <n v="6160"/>
    <n v="0"/>
    <n v="0"/>
    <n v="32340"/>
    <s v="Revenue_Report_01K3JJFRMRDAGWC33HFY4HC06E_20251015.xlsx"/>
  </r>
  <r>
    <n v="2"/>
    <s v="01K7JNSY4X4F6EXSJK5PCXCHEE"/>
    <s v="5973"/>
    <s v="01K3JJFRMRDAGWC33HFY4HC06E"/>
    <x v="6"/>
    <s v="15-10-2025 08:04:57"/>
    <s v="Completed"/>
    <n v="44000"/>
    <m/>
    <n v="22000"/>
    <n v="0"/>
    <n v="0"/>
    <n v="0"/>
    <n v="22000"/>
    <n v="3520"/>
    <n v="0"/>
    <n v="0"/>
    <n v="18480"/>
    <s v="Revenue_Report_01K3JJFRMRDAGWC33HFY4HC06E_20251015.xlsx"/>
  </r>
  <r>
    <n v="3"/>
    <s v="01K7KBYPAVQPHXDF76M6PT77WE"/>
    <s v="9661"/>
    <s v="01K3JJFRMRDAGWC33HFY4HC06E"/>
    <x v="6"/>
    <s v="15-10-2025 14:42:18"/>
    <s v="Completed"/>
    <n v="176000"/>
    <m/>
    <n v="88000"/>
    <n v="15000"/>
    <n v="0"/>
    <n v="15000"/>
    <n v="73000"/>
    <n v="11680"/>
    <n v="0"/>
    <n v="0"/>
    <n v="61320"/>
    <s v="Revenue_Report_01K3JJFRMRDAGWC33HFY4HC06E_20251015.xlsx"/>
  </r>
  <r>
    <n v="4"/>
    <s v="01K7KD9GMR1E6X469Q8NCXVJ8Y"/>
    <s v="0499"/>
    <s v="01K3JJFRMRDAGWC33HFY4HC06E"/>
    <x v="6"/>
    <s v="15-10-2025 15:26:53"/>
    <s v="Completed"/>
    <n v="88000"/>
    <m/>
    <n v="44000"/>
    <n v="0"/>
    <n v="0"/>
    <n v="0"/>
    <n v="44000"/>
    <n v="7040"/>
    <n v="0"/>
    <n v="0"/>
    <n v="36960"/>
    <s v="Revenue_Report_01K3JJFRMRDAGWC33HFY4HC06E_20251015.xlsx"/>
  </r>
  <r>
    <n v="1"/>
    <s v="01K7JR5BY5AE2QRFA2DB8XWSF4"/>
    <s v="7018"/>
    <s v="01K3JJFRMRDAGWC33HG0JKM51N"/>
    <x v="7"/>
    <s v="15-10-2025 08:51:55"/>
    <s v="Completed"/>
    <n v="29000"/>
    <m/>
    <n v="0"/>
    <n v="0"/>
    <n v="0"/>
    <n v="0"/>
    <n v="29000"/>
    <n v="4640"/>
    <n v="0"/>
    <n v="0"/>
    <n v="24360"/>
    <s v="Revenue_Report_01K3JJFRMRDAGWC33HG0JKM51N_20251015.xlsx"/>
  </r>
  <r>
    <n v="2"/>
    <s v="01K7JV9H9VFX7YHTBFQXCFQDWE"/>
    <s v="8587"/>
    <s v="01K3JJFRMRDAGWC33HG0JKM51N"/>
    <x v="7"/>
    <s v="15-10-2025 09:44:46"/>
    <s v="Completed"/>
    <n v="29000"/>
    <m/>
    <n v="0"/>
    <n v="0"/>
    <n v="0"/>
    <n v="0"/>
    <n v="29000"/>
    <n v="4640"/>
    <n v="0"/>
    <n v="0"/>
    <n v="24360"/>
    <s v="Revenue_Report_01K3JJFRMRDAGWC33HG0JKM51N_20251015.xlsx"/>
  </r>
  <r>
    <n v="3"/>
    <s v="01K7K2SMPQ0BWCGGFB9KS9EKX6"/>
    <s v="2780"/>
    <s v="01K3JJFRMRDAGWC33HG0JKM51N"/>
    <x v="7"/>
    <s v="15-10-2025 11:51:44"/>
    <s v="Completed"/>
    <n v="73000"/>
    <m/>
    <n v="22000"/>
    <n v="12500"/>
    <n v="0"/>
    <n v="12500"/>
    <n v="38500"/>
    <n v="6160"/>
    <n v="0"/>
    <n v="0"/>
    <n v="32340"/>
    <s v="Revenue_Report_01K3JJFRMRDAGWC33HG0JKM51N_20251015.xlsx"/>
  </r>
  <r>
    <n v="1"/>
    <s v="01K7KVC3X045HV1JGKJFPD7JDP"/>
    <s v="5206"/>
    <s v="01K3JJFRMRDAGWC33HG3ESQZKF"/>
    <x v="8"/>
    <s v="15-10-2025 19:02:38"/>
    <s v="Completed"/>
    <n v="50000"/>
    <m/>
    <n v="25000"/>
    <n v="0"/>
    <n v="0"/>
    <n v="0"/>
    <n v="25000"/>
    <n v="4000"/>
    <n v="0"/>
    <n v="0"/>
    <n v="21000"/>
    <s v="Revenue_Report_01K3JJFRMRDAGWC33HG3ESQZKF_20251015.xlsx"/>
  </r>
  <r>
    <n v="1"/>
    <s v="01K7JMTVG4N2JBP6XZ48B53NXX"/>
    <s v="8671"/>
    <s v="01K3JJFRMRDAGWC33HGCGSNCBZ"/>
    <x v="9"/>
    <s v="15-10-2025 08:06:04"/>
    <s v="Completed"/>
    <n v="44000"/>
    <m/>
    <n v="0"/>
    <n v="0"/>
    <n v="0"/>
    <n v="0"/>
    <n v="44000"/>
    <n v="7040"/>
    <n v="0"/>
    <n v="0"/>
    <n v="36960"/>
    <s v="Revenue_Report_01K3JJFRMRDAGWC33HGCGSNCBZ_20251015.xlsx"/>
  </r>
  <r>
    <n v="2"/>
    <s v="01K7JPG2AA8T3X3CX7F17N1Z03"/>
    <s v="1635"/>
    <s v="01K3JJFRMRDAGWC33HGCGSNCBZ"/>
    <x v="9"/>
    <s v="15-10-2025 08:49:36"/>
    <s v="Completed"/>
    <n v="50000"/>
    <m/>
    <n v="0"/>
    <n v="12500"/>
    <n v="0"/>
    <n v="12500"/>
    <n v="37500"/>
    <n v="6000"/>
    <n v="0"/>
    <n v="0"/>
    <n v="31500"/>
    <s v="Revenue_Report_01K3JJFRMRDAGWC33HGCGSNCBZ_20251015.xlsx"/>
  </r>
  <r>
    <n v="3"/>
    <s v="01K7JSDH9REF6J79D9XNZHEE7J"/>
    <s v="8242"/>
    <s v="01K3JJFRMRDAGWC33HGCGSNCBZ"/>
    <x v="9"/>
    <s v="15-10-2025 09:24:11"/>
    <s v="Completed"/>
    <n v="83000"/>
    <m/>
    <n v="0"/>
    <n v="15000"/>
    <n v="0"/>
    <n v="15000"/>
    <n v="68000"/>
    <n v="10880"/>
    <n v="0"/>
    <n v="0"/>
    <n v="57120"/>
    <s v="Revenue_Report_01K3JJFRMRDAGWC33HGCGSNCBZ_20251015.xlsx"/>
  </r>
  <r>
    <n v="4"/>
    <s v="01K7JY9D2PA98Q0SBDMAC1TSV4"/>
    <s v="8857"/>
    <s v="01K3JJFRMRDAGWC33HGCGSNCBZ"/>
    <x v="9"/>
    <s v="15-10-2025 11:10:37"/>
    <s v="Completed"/>
    <n v="79000"/>
    <m/>
    <n v="0"/>
    <n v="12500"/>
    <n v="0"/>
    <n v="12500"/>
    <n v="66500"/>
    <n v="10640"/>
    <n v="0"/>
    <n v="0"/>
    <n v="55860"/>
    <s v="Revenue_Report_01K3JJFRMRDAGWC33HGCGSNCBZ_20251015.xlsx"/>
  </r>
  <r>
    <n v="5"/>
    <s v="01K7JYQAA4YHA31MDWKN5D2RP0"/>
    <s v="0564"/>
    <s v="01K3JJFRMRDAGWC33HGCGSNCBZ"/>
    <x v="9"/>
    <s v="15-10-2025 11:01:59"/>
    <s v="Completed"/>
    <n v="123000"/>
    <m/>
    <n v="0"/>
    <n v="15000"/>
    <n v="0"/>
    <n v="15000"/>
    <n v="108000"/>
    <n v="17280"/>
    <n v="0"/>
    <n v="0"/>
    <n v="90720"/>
    <s v="Revenue_Report_01K3JJFRMRDAGWC33HGCGSNCBZ_20251015.xlsx"/>
  </r>
  <r>
    <n v="6"/>
    <s v="01K7JZT9DME5BMRZ4PW36D0PQP"/>
    <s v="2608"/>
    <s v="01K3JJFRMRDAGWC33HGCGSNCBZ"/>
    <x v="9"/>
    <s v="15-10-2025 11:21:37"/>
    <s v="Completed"/>
    <n v="65000"/>
    <m/>
    <n v="0"/>
    <n v="12500"/>
    <n v="0"/>
    <n v="12500"/>
    <n v="52500"/>
    <n v="8400"/>
    <n v="0"/>
    <n v="0"/>
    <n v="44100"/>
    <s v="Revenue_Report_01K3JJFRMRDAGWC33HGCGSNCBZ_20251015.xlsx"/>
  </r>
  <r>
    <n v="7"/>
    <s v="01K7K5JJSZ5TVMJDNFYZ7E8PRT"/>
    <s v="7063"/>
    <s v="01K3JJFRMRDAGWC33HGCGSNCBZ"/>
    <x v="9"/>
    <s v="15-10-2025 12:49:49"/>
    <s v="Completed"/>
    <n v="58000"/>
    <m/>
    <n v="0"/>
    <n v="12500"/>
    <n v="0"/>
    <n v="12500"/>
    <n v="45500"/>
    <n v="7280"/>
    <n v="0"/>
    <n v="0"/>
    <n v="38220"/>
    <s v="Revenue_Report_01K3JJFRMRDAGWC33HGCGSNCBZ_20251015.xlsx"/>
  </r>
  <r>
    <n v="8"/>
    <s v="01K7K8WRD9DX76V7S488CG5GQK"/>
    <s v="8906"/>
    <s v="01K3JJFRMRDAGWC33HGCGSNCBZ"/>
    <x v="9"/>
    <s v="15-10-2025 14:08:48"/>
    <s v="Completed"/>
    <n v="265000"/>
    <m/>
    <n v="0"/>
    <n v="27500"/>
    <n v="0"/>
    <n v="27500"/>
    <n v="237500"/>
    <n v="38000"/>
    <n v="0"/>
    <n v="0"/>
    <n v="199500"/>
    <s v="Revenue_Report_01K3JJFRMRDAGWC33HGCGSNCBZ_20251015.xlsx"/>
  </r>
  <r>
    <n v="9"/>
    <s v="01K7K9S2SPX81JCQQWTWN3VQZ4"/>
    <s v="0533"/>
    <s v="01K3JJFRMRDAGWC33HGCGSNCBZ"/>
    <x v="9"/>
    <s v="15-10-2025 14:11:20"/>
    <s v="Completed"/>
    <n v="50000"/>
    <m/>
    <n v="0"/>
    <n v="12500"/>
    <n v="0"/>
    <n v="12500"/>
    <n v="37500"/>
    <n v="6000"/>
    <n v="0"/>
    <n v="0"/>
    <n v="31500"/>
    <s v="Revenue_Report_01K3JJFRMRDAGWC33HGCGSNCBZ_20251015.xlsx"/>
  </r>
  <r>
    <n v="10"/>
    <s v="01K7KBH7NPHZB87NDB4ZVW2VER"/>
    <s v="8494"/>
    <s v="01K3JJFRMRDAGWC33HGCGSNCBZ"/>
    <x v="9"/>
    <s v="15-10-2025 14:45:45"/>
    <s v="Completed"/>
    <n v="87000"/>
    <m/>
    <n v="0"/>
    <n v="15000"/>
    <n v="0"/>
    <n v="15000"/>
    <n v="72000"/>
    <n v="11520"/>
    <n v="0"/>
    <n v="0"/>
    <n v="60480"/>
    <s v="Revenue_Report_01K3JJFRMRDAGWC33HGCGSNCBZ_20251015.xlsx"/>
  </r>
  <r>
    <n v="11"/>
    <s v="01K7KBZW3MFBA9K6KVDZSX9TBQ"/>
    <s v="7826"/>
    <s v="01K3JJFRMRDAGWC33HGCGSNCBZ"/>
    <x v="9"/>
    <s v="15-10-2025 14:52:42"/>
    <s v="Completed"/>
    <n v="102000"/>
    <m/>
    <n v="22000"/>
    <n v="15000"/>
    <n v="0"/>
    <n v="15000"/>
    <n v="65000"/>
    <n v="10400"/>
    <n v="0"/>
    <n v="0"/>
    <n v="54600"/>
    <s v="Revenue_Report_01K3JJFRMRDAGWC33HGCGSNCBZ_20251015.xlsx"/>
  </r>
  <r>
    <n v="12"/>
    <s v="01K7KCC22MN4DQKAVJ49Q030VQ"/>
    <s v="0201"/>
    <s v="01K3JJFRMRDAGWC33HGCGSNCBZ"/>
    <x v="9"/>
    <s v="15-10-2025 14:59:46"/>
    <s v="Completed"/>
    <n v="73000"/>
    <m/>
    <n v="22000"/>
    <n v="12500"/>
    <n v="0"/>
    <n v="12500"/>
    <n v="38500"/>
    <n v="6160"/>
    <n v="0"/>
    <n v="0"/>
    <n v="32340"/>
    <s v="Revenue_Report_01K3JJFRMRDAGWC33HGCGSNCBZ_20251015.xlsx"/>
  </r>
  <r>
    <n v="13"/>
    <s v="01K7KCPZ8C4WH6G1Q0QVEAJBAR"/>
    <s v="1883"/>
    <s v="01K3JJFRMRDAGWC33HGCGSNCBZ"/>
    <x v="9"/>
    <s v="15-10-2025 15:04:12"/>
    <s v="Completed"/>
    <n v="91000"/>
    <m/>
    <n v="22000"/>
    <n v="12500"/>
    <n v="0"/>
    <n v="12500"/>
    <n v="56500"/>
    <n v="9040"/>
    <n v="0"/>
    <n v="0"/>
    <n v="47460"/>
    <s v="Revenue_Report_01K3JJFRMRDAGWC33HGCGSNCBZ_20251015.xlsx"/>
  </r>
  <r>
    <n v="14"/>
    <s v="01K7KCR5AQFS7R3EKSS4BWBCXK"/>
    <s v="1824"/>
    <s v="01K3JJFRMRDAGWC33HGCGSNCBZ"/>
    <x v="9"/>
    <s v="15-10-2025 15:20:38"/>
    <s v="Completed"/>
    <n v="59000"/>
    <m/>
    <n v="22000"/>
    <n v="0"/>
    <n v="0"/>
    <n v="0"/>
    <n v="37000"/>
    <n v="5920"/>
    <n v="0"/>
    <n v="0"/>
    <n v="31080"/>
    <s v="Revenue_Report_01K3JJFRMRDAGWC33HGCGSNCBZ_20251015.xlsx"/>
  </r>
  <r>
    <n v="15"/>
    <s v="01K7KCVQW7M1BM3JF6AWAC9VWM"/>
    <s v="1922"/>
    <s v="01K3JJFRMRDAGWC33HGCGSNCBZ"/>
    <x v="9"/>
    <s v="15-10-2025 15:12:57"/>
    <s v="Completed"/>
    <n v="96000"/>
    <m/>
    <n v="44000"/>
    <n v="12500"/>
    <n v="0"/>
    <n v="12500"/>
    <n v="39500"/>
    <n v="6320"/>
    <n v="0"/>
    <n v="0"/>
    <n v="33180"/>
    <s v="Revenue_Report_01K3JJFRMRDAGWC33HGCGSNCBZ_20251015.xlsx"/>
  </r>
  <r>
    <n v="16"/>
    <s v="01K7KGXSX233M79FC60NSSNDN3"/>
    <s v="4906"/>
    <s v="01K3JJFRMRDAGWC33HGCGSNCBZ"/>
    <x v="9"/>
    <s v="15-10-2025 16:07:25"/>
    <s v="Completed"/>
    <n v="50000"/>
    <m/>
    <n v="0"/>
    <n v="12500"/>
    <n v="0"/>
    <n v="12500"/>
    <n v="37500"/>
    <n v="6000"/>
    <n v="0"/>
    <n v="0"/>
    <n v="31500"/>
    <s v="Revenue_Report_01K3JJFRMRDAGWC33HGCGSNCBZ_20251015.xlsx"/>
  </r>
  <r>
    <n v="1"/>
    <s v="01K7JMAEK04MC47W1ECVEGY74A"/>
    <s v="5245"/>
    <s v="01K4PAADXNNSQM4E6YYRX1GMAG"/>
    <x v="10"/>
    <s v="15-10-2025 08:12:34"/>
    <s v="Completed"/>
    <n v="176000"/>
    <m/>
    <n v="88000"/>
    <n v="15000"/>
    <n v="0"/>
    <n v="15000"/>
    <n v="73000"/>
    <n v="0"/>
    <n v="2190"/>
    <n v="1095"/>
    <n v="69715"/>
    <s v="Revenue_Report_01K4PAADXNNSQM4E6YYRX1GMAG_20251015.xlsx"/>
  </r>
  <r>
    <n v="2"/>
    <s v="01K7JRT8K9K3MRZF7XMC13NWT7"/>
    <s v="8953"/>
    <s v="01K4PAADXNNSQM4E6YYRX1GMAG"/>
    <x v="10"/>
    <s v="15-10-2025 09:09:17"/>
    <s v="Completed"/>
    <n v="109000"/>
    <m/>
    <n v="22000"/>
    <n v="15000"/>
    <n v="0"/>
    <n v="15000"/>
    <n v="72000"/>
    <n v="0"/>
    <n v="2160"/>
    <n v="1080"/>
    <n v="68760"/>
    <s v="Revenue_Report_01K4PAADXNNSQM4E6YYRX1GMAG_20251015.xlsx"/>
  </r>
  <r>
    <n v="3"/>
    <s v="01K7JTDZBGA79F4AKNBM7ACJ2G"/>
    <s v="4899"/>
    <s v="01K4PAADXNNSQM4E6YYRX1GMAG"/>
    <x v="10"/>
    <s v="15-10-2025 09:47:11"/>
    <s v="Completed"/>
    <n v="73000"/>
    <m/>
    <n v="22000"/>
    <n v="12500"/>
    <n v="0"/>
    <n v="12500"/>
    <n v="38500"/>
    <n v="0"/>
    <n v="1155"/>
    <n v="578"/>
    <n v="36767"/>
    <s v="Revenue_Report_01K4PAADXNNSQM4E6YYRX1GMAG_20251015.xlsx"/>
  </r>
  <r>
    <n v="4"/>
    <s v="01K7JXC0R3RVKN8P0CGJ54FVBF"/>
    <s v="5903"/>
    <s v="01K4PAADXNNSQM4E6YYRX1GMAG"/>
    <x v="10"/>
    <s v="15-10-2025 10:24:42"/>
    <s v="Completed"/>
    <n v="58000"/>
    <m/>
    <n v="0"/>
    <n v="12500"/>
    <n v="0"/>
    <n v="12500"/>
    <n v="45500"/>
    <n v="0"/>
    <n v="1365"/>
    <n v="683"/>
    <n v="43452"/>
    <s v="Revenue_Report_01K4PAADXNNSQM4E6YYRX1GMAG_20251015.xlsx"/>
  </r>
  <r>
    <n v="5"/>
    <s v="01K7K1T8XB4JR0WWKB5ADEPRQH"/>
    <s v="6949"/>
    <s v="01K4PAADXNNSQM4E6YYRX1GMAG"/>
    <x v="10"/>
    <s v="15-10-2025 11:47:08"/>
    <s v="Completed"/>
    <n v="108000"/>
    <m/>
    <n v="25000"/>
    <n v="15000"/>
    <n v="0"/>
    <n v="15000"/>
    <n v="68000"/>
    <n v="0"/>
    <n v="2040"/>
    <n v="1020"/>
    <n v="64940"/>
    <s v="Revenue_Report_01K4PAADXNNSQM4E6YYRX1GMAG_20251015.xlsx"/>
  </r>
  <r>
    <n v="6"/>
    <s v="01K7K2E5KNGB47R9WHRMYRJNVX"/>
    <s v="3446"/>
    <s v="01K4PAADXNNSQM4E6YYRX1GMAG"/>
    <x v="10"/>
    <s v="15-10-2025 11:50:04"/>
    <s v="Completed"/>
    <n v="58000"/>
    <m/>
    <n v="0"/>
    <n v="12500"/>
    <n v="0"/>
    <n v="12500"/>
    <n v="45500"/>
    <n v="0"/>
    <n v="1365"/>
    <n v="683"/>
    <n v="43452"/>
    <s v="Revenue_Report_01K4PAADXNNSQM4E6YYRX1GMAG_20251015.xlsx"/>
  </r>
  <r>
    <n v="7"/>
    <s v="01K7K3NYZG1Z7N8VVWHCKC6CCA"/>
    <s v="9798"/>
    <s v="01K4PAADXNNSQM4E6YYRX1GMAG"/>
    <x v="10"/>
    <s v="15-10-2025 12:19:51"/>
    <s v="Completed"/>
    <n v="65000"/>
    <m/>
    <n v="0"/>
    <n v="12500"/>
    <n v="0"/>
    <n v="12500"/>
    <n v="52500"/>
    <n v="0"/>
    <n v="1575"/>
    <n v="788"/>
    <n v="50137"/>
    <s v="Revenue_Report_01K4PAADXNNSQM4E6YYRX1GMAG_20251015.xlsx"/>
  </r>
  <r>
    <n v="8"/>
    <s v="01K7K7D83GZG9T6RRF1NK8YFCW"/>
    <s v="4316"/>
    <s v="01K4PAADXNNSQM4E6YYRX1GMAG"/>
    <x v="10"/>
    <s v="15-10-2025 13:13:53"/>
    <s v="Completed"/>
    <n v="73000"/>
    <m/>
    <n v="22000"/>
    <n v="12500"/>
    <n v="0"/>
    <n v="12500"/>
    <n v="38500"/>
    <n v="0"/>
    <n v="1155"/>
    <n v="578"/>
    <n v="36767"/>
    <s v="Revenue_Report_01K4PAADXNNSQM4E6YYRX1GMAG_20251015.xlsx"/>
  </r>
  <r>
    <n v="9"/>
    <s v="01K7K9MHSFM16Y1NJCEWTQK8AX"/>
    <s v="9391"/>
    <s v="01K4PAADXNNSQM4E6YYRX1GMAG"/>
    <x v="10"/>
    <s v="15-10-2025 14:08:13"/>
    <s v="Completed"/>
    <n v="97000"/>
    <m/>
    <n v="0"/>
    <n v="15000"/>
    <n v="0"/>
    <n v="15000"/>
    <n v="82000"/>
    <n v="0"/>
    <n v="2460"/>
    <n v="1230"/>
    <n v="78310"/>
    <s v="Revenue_Report_01K4PAADXNNSQM4E6YYRX1GMAG_20251015.xlsx"/>
  </r>
  <r>
    <n v="10"/>
    <s v="01K7K9Z2C4PBMTD99P7JPSNWN2"/>
    <s v="0536"/>
    <s v="01K4PAADXNNSQM4E6YYRX1GMAG"/>
    <x v="10"/>
    <s v="15-10-2025 14:04:22"/>
    <s v="Completed"/>
    <n v="51000"/>
    <m/>
    <n v="0"/>
    <n v="12500"/>
    <n v="0"/>
    <n v="12500"/>
    <n v="38500"/>
    <n v="0"/>
    <n v="1155"/>
    <n v="578"/>
    <n v="36767"/>
    <s v="Revenue_Report_01K4PAADXNNSQM4E6YYRX1GMAG_20251015.xlsx"/>
  </r>
  <r>
    <n v="1"/>
    <s v="01K7JGEPRFX9AN86ZR1XTRK0D8"/>
    <s v="4028"/>
    <s v="01K4RWRD4SWJ54N4C7JSEYX4X2"/>
    <x v="11"/>
    <s v="15-10-2025 06:37:35"/>
    <s v="Completed"/>
    <n v="101000"/>
    <m/>
    <n v="47000"/>
    <n v="12500"/>
    <n v="0"/>
    <n v="12500"/>
    <n v="41500"/>
    <n v="0"/>
    <n v="1245"/>
    <n v="623"/>
    <n v="39632"/>
    <s v="Revenue_Report_01K4RWRD4SWJ54N4C7JSEYX4X2_20251015.xlsx"/>
  </r>
  <r>
    <n v="2"/>
    <s v="01K7JP012AJJF3YQWA3QP0ZF9W"/>
    <s v="4323"/>
    <s v="01K4RWRD4SWJ54N4C7JSEYX4X2"/>
    <x v="11"/>
    <s v="15-10-2025 08:18:42"/>
    <s v="Completed"/>
    <n v="176000"/>
    <m/>
    <n v="88000"/>
    <n v="15000"/>
    <n v="0"/>
    <n v="15000"/>
    <n v="73000"/>
    <n v="0"/>
    <n v="2190"/>
    <n v="1095"/>
    <n v="69715"/>
    <s v="Revenue_Report_01K4RWRD4SWJ54N4C7JSEYX4X2_20251015.xlsx"/>
  </r>
  <r>
    <n v="3"/>
    <s v="01K7JTS70JJ4S5TT21Z2FAQN4P"/>
    <s v="4151"/>
    <s v="01K4RWRD4SWJ54N4C7JSEYX4X2"/>
    <x v="11"/>
    <s v="15-10-2025 09:37:14"/>
    <s v="Completed"/>
    <n v="58000"/>
    <m/>
    <n v="0"/>
    <n v="12500"/>
    <n v="0"/>
    <n v="12500"/>
    <n v="45500"/>
    <n v="0"/>
    <n v="1365"/>
    <n v="683"/>
    <n v="43452"/>
    <s v="Revenue_Report_01K4RWRD4SWJ54N4C7JSEYX4X2_20251015.xlsx"/>
  </r>
  <r>
    <n v="4"/>
    <s v="01K7JWX6YT86F43CKEANQH8F24"/>
    <s v="7421"/>
    <s v="01K4RWRD4SWJ54N4C7JSEYX4X2"/>
    <x v="11"/>
    <s v="15-10-2025 10:18:53"/>
    <s v="Completed"/>
    <n v="58000"/>
    <m/>
    <n v="0"/>
    <n v="12500"/>
    <n v="0"/>
    <n v="12500"/>
    <n v="45500"/>
    <n v="0"/>
    <n v="1365"/>
    <n v="683"/>
    <n v="43452"/>
    <s v="Revenue_Report_01K4RWRD4SWJ54N4C7JSEYX4X2_20251015.xlsx"/>
  </r>
  <r>
    <n v="5"/>
    <s v="01K7JX6BFEQN5QM8CH1G112HQ9"/>
    <s v="8700"/>
    <s v="01K4RWRD4SWJ54N4C7JSEYX4X2"/>
    <x v="11"/>
    <s v="15-10-2025 10:16:27"/>
    <s v="Completed"/>
    <n v="87000"/>
    <m/>
    <n v="0"/>
    <n v="12500"/>
    <n v="0"/>
    <n v="12500"/>
    <n v="74500"/>
    <n v="0"/>
    <n v="2235"/>
    <n v="1118"/>
    <n v="71147"/>
    <s v="Revenue_Report_01K4RWRD4SWJ54N4C7JSEYX4X2_20251015.xlsx"/>
  </r>
  <r>
    <n v="6"/>
    <s v="01K7K2X6SY1RKW2H91E607C1PY"/>
    <s v="3615"/>
    <s v="01K4RWRD4SWJ54N4C7JSEYX4X2"/>
    <x v="11"/>
    <s v="15-10-2025 11:53:31"/>
    <s v="Completed"/>
    <n v="119000"/>
    <m/>
    <n v="47000"/>
    <n v="12500"/>
    <n v="0"/>
    <n v="12500"/>
    <n v="59500"/>
    <n v="0"/>
    <n v="1785"/>
    <n v="893"/>
    <n v="56822"/>
    <s v="Revenue_Report_01K4RWRD4SWJ54N4C7JSEYX4X2_20251015.xlsx"/>
  </r>
  <r>
    <n v="7"/>
    <s v="01K7KFEKPJGNAFDPEB5D2Y2S0R"/>
    <s v="0527"/>
    <s v="01K4RWRD4SWJ54N4C7JSEYX4X2"/>
    <x v="11"/>
    <s v="15-10-2025 15:44:12"/>
    <s v="Completed"/>
    <n v="110000"/>
    <m/>
    <n v="44000"/>
    <n v="12500"/>
    <n v="0"/>
    <n v="12500"/>
    <n v="53500"/>
    <n v="0"/>
    <n v="1605"/>
    <n v="803"/>
    <n v="51092"/>
    <s v="Revenue_Report_01K4RWRD4SWJ54N4C7JSEYX4X2_20251015.xlsx"/>
  </r>
  <r>
    <n v="1"/>
    <s v="01K7JTWJJKSC8SZCY6YF22QR53"/>
    <s v="9730"/>
    <s v="01K5862ZBKPXVT9JBF1N4Q5S8W"/>
    <x v="12"/>
    <s v="15-10-2025 09:31:57"/>
    <s v="Completed"/>
    <n v="29000"/>
    <m/>
    <n v="0"/>
    <n v="0"/>
    <n v="0"/>
    <n v="0"/>
    <n v="29000"/>
    <n v="4640"/>
    <n v="0"/>
    <n v="0"/>
    <n v="24360"/>
    <s v="Revenue_Report_01K5862ZBKPXVT9JBF1N4Q5S8W_20251015.xlsx"/>
  </r>
  <r>
    <m/>
    <m/>
    <m/>
    <m/>
    <x v="13"/>
    <m/>
    <m/>
    <m/>
    <m/>
    <m/>
    <m/>
    <m/>
    <m/>
    <m/>
    <m/>
    <m/>
    <m/>
    <m/>
    <m/>
  </r>
</pivotCacheRecords>
</file>

<file path=xl/pivotCache/pivotCacheRecords6.xml><?xml version="1.0" encoding="utf-8"?>
<pivotCacheRecords xmlns="http://schemas.openxmlformats.org/spreadsheetml/2006/main" xmlns:r="http://schemas.openxmlformats.org/officeDocument/2006/relationships" count="547">
  <r>
    <x v="0"/>
    <n v="18000"/>
    <n v="99"/>
    <n v="17901"/>
  </r>
  <r>
    <x v="0"/>
    <n v="45000"/>
    <n v="248"/>
    <n v="44752"/>
  </r>
  <r>
    <x v="1"/>
    <n v="18000"/>
    <n v="99"/>
    <n v="17901"/>
  </r>
  <r>
    <x v="2"/>
    <n v="18000"/>
    <n v="99"/>
    <n v="17901"/>
  </r>
  <r>
    <x v="2"/>
    <n v="18000"/>
    <n v="99"/>
    <n v="17901"/>
  </r>
  <r>
    <x v="2"/>
    <n v="18000"/>
    <n v="99"/>
    <n v="17901"/>
  </r>
  <r>
    <x v="0"/>
    <n v="25000"/>
    <n v="138"/>
    <n v="24862"/>
  </r>
  <r>
    <x v="2"/>
    <n v="25000"/>
    <n v="138"/>
    <n v="24862"/>
  </r>
  <r>
    <x v="0"/>
    <n v="25000"/>
    <n v="138"/>
    <n v="24862"/>
  </r>
  <r>
    <x v="0"/>
    <n v="41000"/>
    <n v="226"/>
    <n v="40774"/>
  </r>
  <r>
    <x v="2"/>
    <n v="38000"/>
    <n v="209"/>
    <n v="37791"/>
  </r>
  <r>
    <x v="0"/>
    <n v="57000"/>
    <n v="314"/>
    <n v="56686"/>
  </r>
  <r>
    <x v="2"/>
    <n v="25000"/>
    <n v="138"/>
    <n v="24862"/>
  </r>
  <r>
    <x v="2"/>
    <n v="50000"/>
    <n v="275"/>
    <n v="49725"/>
  </r>
  <r>
    <x v="0"/>
    <n v="60000"/>
    <n v="330"/>
    <n v="59670"/>
  </r>
  <r>
    <x v="0"/>
    <n v="25000"/>
    <n v="138"/>
    <n v="24862"/>
  </r>
  <r>
    <x v="2"/>
    <n v="50000"/>
    <n v="275"/>
    <n v="49725"/>
  </r>
  <r>
    <x v="0"/>
    <n v="25000"/>
    <n v="138"/>
    <n v="24862"/>
  </r>
  <r>
    <x v="0"/>
    <n v="18000"/>
    <n v="99"/>
    <n v="17901"/>
  </r>
  <r>
    <x v="2"/>
    <n v="70000"/>
    <n v="385"/>
    <n v="69615"/>
  </r>
  <r>
    <x v="0"/>
    <n v="25000"/>
    <n v="138"/>
    <n v="24862"/>
  </r>
  <r>
    <x v="0"/>
    <n v="100000"/>
    <n v="550"/>
    <n v="99450"/>
  </r>
  <r>
    <x v="2"/>
    <n v="50000"/>
    <n v="275"/>
    <n v="49725"/>
  </r>
  <r>
    <x v="3"/>
    <n v="18000"/>
    <n v="99"/>
    <n v="17901"/>
  </r>
  <r>
    <x v="0"/>
    <n v="50000"/>
    <n v="275"/>
    <n v="49725"/>
  </r>
  <r>
    <x v="2"/>
    <n v="25000"/>
    <n v="138"/>
    <n v="24862"/>
  </r>
  <r>
    <x v="0"/>
    <n v="38000"/>
    <n v="209"/>
    <n v="37791"/>
  </r>
  <r>
    <x v="3"/>
    <n v="50000"/>
    <n v="275"/>
    <n v="49725"/>
  </r>
  <r>
    <x v="0"/>
    <n v="18000"/>
    <n v="99"/>
    <n v="17901"/>
  </r>
  <r>
    <x v="2"/>
    <n v="20000"/>
    <n v="110"/>
    <n v="19890"/>
  </r>
  <r>
    <x v="2"/>
    <n v="40000"/>
    <n v="220"/>
    <n v="39780"/>
  </r>
  <r>
    <x v="0"/>
    <n v="100000"/>
    <n v="550"/>
    <n v="99450"/>
  </r>
  <r>
    <x v="4"/>
    <n v="25000"/>
    <n v="138"/>
    <n v="24862"/>
  </r>
  <r>
    <x v="2"/>
    <n v="50000"/>
    <n v="275"/>
    <n v="49725"/>
  </r>
  <r>
    <x v="0"/>
    <n v="45000"/>
    <n v="248"/>
    <n v="44752"/>
  </r>
  <r>
    <x v="2"/>
    <n v="40000"/>
    <n v="220"/>
    <n v="39780"/>
  </r>
  <r>
    <x v="0"/>
    <n v="25000"/>
    <n v="138"/>
    <n v="24862"/>
  </r>
  <r>
    <x v="2"/>
    <n v="36000"/>
    <n v="198"/>
    <n v="35802"/>
  </r>
  <r>
    <x v="5"/>
    <n v="40000"/>
    <n v="220"/>
    <n v="39780"/>
  </r>
  <r>
    <x v="6"/>
    <n v="22000"/>
    <n v="121"/>
    <n v="21879"/>
  </r>
  <r>
    <x v="0"/>
    <n v="5000"/>
    <n v="28"/>
    <n v="4972"/>
  </r>
  <r>
    <x v="0"/>
    <n v="18000"/>
    <n v="99"/>
    <n v="17901"/>
  </r>
  <r>
    <x v="0"/>
    <n v="25000"/>
    <n v="138"/>
    <n v="24862"/>
  </r>
  <r>
    <x v="0"/>
    <n v="25000"/>
    <n v="138"/>
    <n v="24862"/>
  </r>
  <r>
    <x v="2"/>
    <n v="25000"/>
    <n v="138"/>
    <n v="24862"/>
  </r>
  <r>
    <x v="2"/>
    <n v="120000"/>
    <n v="660"/>
    <n v="119340"/>
  </r>
  <r>
    <x v="2"/>
    <n v="25000"/>
    <n v="138"/>
    <n v="24862"/>
  </r>
  <r>
    <x v="2"/>
    <n v="25000"/>
    <n v="138"/>
    <n v="24862"/>
  </r>
  <r>
    <x v="0"/>
    <n v="25000"/>
    <n v="138"/>
    <n v="24862"/>
  </r>
  <r>
    <x v="0"/>
    <n v="80000"/>
    <n v="440"/>
    <n v="79560"/>
  </r>
  <r>
    <x v="0"/>
    <n v="18000"/>
    <n v="99"/>
    <n v="17901"/>
  </r>
  <r>
    <x v="7"/>
    <n v="25000"/>
    <n v="138"/>
    <n v="24862"/>
  </r>
  <r>
    <x v="0"/>
    <n v="40000"/>
    <n v="220"/>
    <n v="39780"/>
  </r>
  <r>
    <x v="0"/>
    <n v="18000"/>
    <n v="99"/>
    <n v="17901"/>
  </r>
  <r>
    <x v="2"/>
    <n v="70000"/>
    <n v="385"/>
    <n v="69615"/>
  </r>
  <r>
    <x v="2"/>
    <n v="20000"/>
    <n v="110"/>
    <n v="19890"/>
  </r>
  <r>
    <x v="3"/>
    <n v="45000"/>
    <n v="248"/>
    <n v="44752"/>
  </r>
  <r>
    <x v="0"/>
    <n v="50000"/>
    <n v="275"/>
    <n v="49725"/>
  </r>
  <r>
    <x v="3"/>
    <n v="18000"/>
    <n v="99"/>
    <n v="17901"/>
  </r>
  <r>
    <x v="2"/>
    <n v="25000"/>
    <n v="138"/>
    <n v="24862"/>
  </r>
  <r>
    <x v="8"/>
    <n v="40000"/>
    <n v="220"/>
    <n v="39780"/>
  </r>
  <r>
    <x v="0"/>
    <n v="25000"/>
    <n v="138"/>
    <n v="24862"/>
  </r>
  <r>
    <x v="0"/>
    <n v="50000"/>
    <n v="275"/>
    <n v="49725"/>
  </r>
  <r>
    <x v="2"/>
    <n v="25000"/>
    <n v="138"/>
    <n v="24862"/>
  </r>
  <r>
    <x v="0"/>
    <n v="45000"/>
    <n v="248"/>
    <n v="44752"/>
  </r>
  <r>
    <x v="5"/>
    <n v="25000"/>
    <n v="138"/>
    <n v="24862"/>
  </r>
  <r>
    <x v="4"/>
    <n v="85000"/>
    <n v="468"/>
    <n v="84532"/>
  </r>
  <r>
    <x v="0"/>
    <n v="60000"/>
    <n v="330"/>
    <n v="59670"/>
  </r>
  <r>
    <x v="9"/>
    <n v="25000"/>
    <n v="138"/>
    <n v="24862"/>
  </r>
  <r>
    <x v="0"/>
    <n v="75000"/>
    <n v="413"/>
    <n v="74587"/>
  </r>
  <r>
    <x v="2"/>
    <n v="50000"/>
    <n v="275"/>
    <n v="49725"/>
  </r>
  <r>
    <x v="1"/>
    <n v="75000"/>
    <n v="413"/>
    <n v="74587"/>
  </r>
  <r>
    <x v="2"/>
    <n v="300000"/>
    <n v="1650"/>
    <n v="298350"/>
  </r>
  <r>
    <x v="0"/>
    <n v="20000"/>
    <n v="110"/>
    <n v="19890"/>
  </r>
  <r>
    <x v="2"/>
    <n v="23000"/>
    <n v="127"/>
    <n v="22873"/>
  </r>
  <r>
    <x v="3"/>
    <n v="50000"/>
    <n v="275"/>
    <n v="49725"/>
  </r>
  <r>
    <x v="3"/>
    <n v="100000"/>
    <n v="550"/>
    <n v="99450"/>
  </r>
  <r>
    <x v="10"/>
    <n v="25000"/>
    <n v="138"/>
    <n v="24862"/>
  </r>
  <r>
    <x v="1"/>
    <n v="17000"/>
    <n v="94"/>
    <n v="16906"/>
  </r>
  <r>
    <x v="11"/>
    <n v="78000"/>
    <n v="429"/>
    <n v="77571"/>
  </r>
  <r>
    <x v="8"/>
    <n v="18000"/>
    <n v="99"/>
    <n v="17901"/>
  </r>
  <r>
    <x v="0"/>
    <n v="40000"/>
    <n v="220"/>
    <n v="39780"/>
  </r>
  <r>
    <x v="9"/>
    <n v="25000"/>
    <n v="138"/>
    <n v="24862"/>
  </r>
  <r>
    <x v="2"/>
    <n v="18000"/>
    <n v="99"/>
    <n v="17901"/>
  </r>
  <r>
    <x v="0"/>
    <n v="45000"/>
    <n v="248"/>
    <n v="44752"/>
  </r>
  <r>
    <x v="0"/>
    <n v="20000"/>
    <n v="110"/>
    <n v="19890"/>
  </r>
  <r>
    <x v="2"/>
    <n v="120000"/>
    <n v="660"/>
    <n v="119340"/>
  </r>
  <r>
    <x v="1"/>
    <n v="20000"/>
    <n v="110"/>
    <n v="19890"/>
  </r>
  <r>
    <x v="0"/>
    <n v="25000"/>
    <n v="138"/>
    <n v="24862"/>
  </r>
  <r>
    <x v="4"/>
    <n v="15000"/>
    <n v="83"/>
    <n v="14917"/>
  </r>
  <r>
    <x v="0"/>
    <n v="25000"/>
    <n v="138"/>
    <n v="24862"/>
  </r>
  <r>
    <x v="10"/>
    <n v="18000"/>
    <n v="99"/>
    <n v="17901"/>
  </r>
  <r>
    <x v="7"/>
    <n v="50000"/>
    <n v="275"/>
    <n v="49725"/>
  </r>
  <r>
    <x v="0"/>
    <n v="50000"/>
    <n v="275"/>
    <n v="49725"/>
  </r>
  <r>
    <x v="0"/>
    <n v="60000"/>
    <n v="330"/>
    <n v="59670"/>
  </r>
  <r>
    <x v="9"/>
    <n v="18000"/>
    <n v="99"/>
    <n v="17901"/>
  </r>
  <r>
    <x v="3"/>
    <n v="15000"/>
    <n v="83"/>
    <n v="14917"/>
  </r>
  <r>
    <x v="2"/>
    <n v="25000"/>
    <n v="138"/>
    <n v="24862"/>
  </r>
  <r>
    <x v="0"/>
    <n v="25000"/>
    <n v="138"/>
    <n v="24862"/>
  </r>
  <r>
    <x v="2"/>
    <n v="25000"/>
    <n v="138"/>
    <n v="24862"/>
  </r>
  <r>
    <x v="9"/>
    <n v="25000"/>
    <n v="138"/>
    <n v="24862"/>
  </r>
  <r>
    <x v="3"/>
    <n v="15000"/>
    <n v="83"/>
    <n v="14917"/>
  </r>
  <r>
    <x v="2"/>
    <n v="60000"/>
    <n v="330"/>
    <n v="59670"/>
  </r>
  <r>
    <x v="2"/>
    <n v="20000"/>
    <n v="110"/>
    <n v="19890"/>
  </r>
  <r>
    <x v="3"/>
    <n v="25000"/>
    <n v="138"/>
    <n v="24862"/>
  </r>
  <r>
    <x v="8"/>
    <n v="18000"/>
    <n v="99"/>
    <n v="17901"/>
  </r>
  <r>
    <x v="6"/>
    <n v="54000"/>
    <n v="297"/>
    <n v="53703"/>
  </r>
  <r>
    <x v="8"/>
    <n v="30000"/>
    <n v="165"/>
    <n v="29835"/>
  </r>
  <r>
    <x v="0"/>
    <n v="36000"/>
    <n v="198"/>
    <n v="35802"/>
  </r>
  <r>
    <x v="0"/>
    <n v="45000"/>
    <n v="248"/>
    <n v="44752"/>
  </r>
  <r>
    <x v="0"/>
    <n v="25000"/>
    <n v="138"/>
    <n v="24862"/>
  </r>
  <r>
    <x v="3"/>
    <n v="18000"/>
    <n v="99"/>
    <n v="17901"/>
  </r>
  <r>
    <x v="8"/>
    <n v="18000"/>
    <n v="99"/>
    <n v="17901"/>
  </r>
  <r>
    <x v="0"/>
    <n v="120000"/>
    <n v="660"/>
    <n v="119340"/>
  </r>
  <r>
    <x v="2"/>
    <n v="25000"/>
    <n v="138"/>
    <n v="24862"/>
  </r>
  <r>
    <x v="0"/>
    <n v="20000"/>
    <n v="110"/>
    <n v="19890"/>
  </r>
  <r>
    <x v="0"/>
    <n v="50000"/>
    <n v="275"/>
    <n v="49725"/>
  </r>
  <r>
    <x v="9"/>
    <n v="18000"/>
    <n v="99"/>
    <n v="17901"/>
  </r>
  <r>
    <x v="2"/>
    <n v="60000"/>
    <n v="330"/>
    <n v="59670"/>
  </r>
  <r>
    <x v="0"/>
    <n v="20000"/>
    <n v="110"/>
    <n v="19890"/>
  </r>
  <r>
    <x v="2"/>
    <n v="45000"/>
    <n v="248"/>
    <n v="44752"/>
  </r>
  <r>
    <x v="2"/>
    <n v="45000"/>
    <n v="248"/>
    <n v="44752"/>
  </r>
  <r>
    <x v="6"/>
    <n v="25000"/>
    <n v="138"/>
    <n v="24862"/>
  </r>
  <r>
    <x v="12"/>
    <n v="25000"/>
    <n v="138"/>
    <n v="24862"/>
  </r>
  <r>
    <x v="0"/>
    <n v="20000"/>
    <n v="110"/>
    <n v="19890"/>
  </r>
  <r>
    <x v="0"/>
    <n v="40000"/>
    <n v="220"/>
    <n v="39780"/>
  </r>
  <r>
    <x v="0"/>
    <n v="50000"/>
    <n v="275"/>
    <n v="49725"/>
  </r>
  <r>
    <x v="3"/>
    <n v="40000"/>
    <n v="220"/>
    <n v="39780"/>
  </r>
  <r>
    <x v="9"/>
    <n v="18000"/>
    <n v="99"/>
    <n v="17901"/>
  </r>
  <r>
    <x v="7"/>
    <n v="18000"/>
    <n v="99"/>
    <n v="17901"/>
  </r>
  <r>
    <x v="2"/>
    <n v="18000"/>
    <n v="99"/>
    <n v="17901"/>
  </r>
  <r>
    <x v="0"/>
    <n v="50000"/>
    <n v="275"/>
    <n v="49725"/>
  </r>
  <r>
    <x v="0"/>
    <n v="45000"/>
    <n v="248"/>
    <n v="44752"/>
  </r>
  <r>
    <x v="4"/>
    <n v="75000"/>
    <n v="413"/>
    <n v="74587"/>
  </r>
  <r>
    <x v="7"/>
    <n v="25000"/>
    <n v="138"/>
    <n v="24862"/>
  </r>
  <r>
    <x v="2"/>
    <n v="18000"/>
    <n v="99"/>
    <n v="17901"/>
  </r>
  <r>
    <x v="0"/>
    <n v="299000"/>
    <n v="1645"/>
    <n v="297355"/>
  </r>
  <r>
    <x v="0"/>
    <n v="50000"/>
    <n v="275"/>
    <n v="49725"/>
  </r>
  <r>
    <x v="0"/>
    <n v="25000"/>
    <n v="138"/>
    <n v="24862"/>
  </r>
  <r>
    <x v="0"/>
    <n v="25000"/>
    <n v="138"/>
    <n v="24862"/>
  </r>
  <r>
    <x v="0"/>
    <n v="65000"/>
    <n v="358"/>
    <n v="64642"/>
  </r>
  <r>
    <x v="0"/>
    <n v="30000"/>
    <n v="165"/>
    <n v="29835"/>
  </r>
  <r>
    <x v="2"/>
    <n v="25000"/>
    <n v="138"/>
    <n v="24862"/>
  </r>
  <r>
    <x v="10"/>
    <n v="18000"/>
    <n v="99"/>
    <n v="17901"/>
  </r>
  <r>
    <x v="3"/>
    <n v="50000"/>
    <n v="275"/>
    <n v="49725"/>
  </r>
  <r>
    <x v="2"/>
    <n v="25000"/>
    <n v="138"/>
    <n v="24862"/>
  </r>
  <r>
    <x v="9"/>
    <n v="25000"/>
    <n v="138"/>
    <n v="24862"/>
  </r>
  <r>
    <x v="7"/>
    <n v="25000"/>
    <n v="138"/>
    <n v="24862"/>
  </r>
  <r>
    <x v="2"/>
    <n v="50000"/>
    <n v="275"/>
    <n v="49725"/>
  </r>
  <r>
    <x v="6"/>
    <n v="50000"/>
    <n v="275"/>
    <n v="49725"/>
  </r>
  <r>
    <x v="2"/>
    <n v="25000"/>
    <n v="138"/>
    <n v="24862"/>
  </r>
  <r>
    <x v="13"/>
    <n v="65000"/>
    <n v="358"/>
    <n v="64642"/>
  </r>
  <r>
    <x v="2"/>
    <n v="45000"/>
    <n v="248"/>
    <n v="44752"/>
  </r>
  <r>
    <x v="2"/>
    <n v="25000"/>
    <n v="138"/>
    <n v="24862"/>
  </r>
  <r>
    <x v="0"/>
    <n v="38000"/>
    <n v="209"/>
    <n v="37791"/>
  </r>
  <r>
    <x v="2"/>
    <n v="50000"/>
    <n v="275"/>
    <n v="49725"/>
  </r>
  <r>
    <x v="0"/>
    <n v="118000"/>
    <n v="649"/>
    <n v="117351"/>
  </r>
  <r>
    <x v="10"/>
    <n v="150000"/>
    <n v="825"/>
    <n v="149175"/>
  </r>
  <r>
    <x v="2"/>
    <n v="50000"/>
    <n v="275"/>
    <n v="49725"/>
  </r>
  <r>
    <x v="14"/>
    <n v="25000"/>
    <n v="138"/>
    <n v="24862"/>
  </r>
  <r>
    <x v="0"/>
    <n v="25000"/>
    <n v="138"/>
    <n v="24862"/>
  </r>
  <r>
    <x v="4"/>
    <n v="25000"/>
    <n v="138"/>
    <n v="24862"/>
  </r>
  <r>
    <x v="2"/>
    <n v="30000"/>
    <n v="165"/>
    <n v="29835"/>
  </r>
  <r>
    <x v="0"/>
    <n v="40000"/>
    <n v="220"/>
    <n v="39780"/>
  </r>
  <r>
    <x v="2"/>
    <n v="25000"/>
    <n v="138"/>
    <n v="24862"/>
  </r>
  <r>
    <x v="2"/>
    <n v="30000"/>
    <n v="165"/>
    <n v="29835"/>
  </r>
  <r>
    <x v="0"/>
    <n v="18000"/>
    <n v="99"/>
    <n v="17901"/>
  </r>
  <r>
    <x v="0"/>
    <n v="100000"/>
    <n v="550"/>
    <n v="99450"/>
  </r>
  <r>
    <x v="0"/>
    <n v="50000"/>
    <n v="275"/>
    <n v="49725"/>
  </r>
  <r>
    <x v="0"/>
    <n v="36000"/>
    <n v="198"/>
    <n v="35802"/>
  </r>
  <r>
    <x v="9"/>
    <n v="18000"/>
    <n v="99"/>
    <n v="17901"/>
  </r>
  <r>
    <x v="9"/>
    <n v="18000"/>
    <n v="99"/>
    <n v="17901"/>
  </r>
  <r>
    <x v="2"/>
    <n v="18000"/>
    <n v="99"/>
    <n v="17901"/>
  </r>
  <r>
    <x v="6"/>
    <n v="137000"/>
    <n v="754"/>
    <n v="136246"/>
  </r>
  <r>
    <x v="9"/>
    <n v="25000"/>
    <n v="138"/>
    <n v="24862"/>
  </r>
  <r>
    <x v="6"/>
    <n v="18000"/>
    <n v="99"/>
    <n v="17901"/>
  </r>
  <r>
    <x v="2"/>
    <n v="22000"/>
    <n v="121"/>
    <n v="21879"/>
  </r>
  <r>
    <x v="0"/>
    <n v="25000"/>
    <n v="138"/>
    <n v="24862"/>
  </r>
  <r>
    <x v="0"/>
    <n v="25000"/>
    <n v="138"/>
    <n v="24862"/>
  </r>
  <r>
    <x v="0"/>
    <n v="25000"/>
    <n v="138"/>
    <n v="24862"/>
  </r>
  <r>
    <x v="0"/>
    <n v="30000"/>
    <n v="165"/>
    <n v="29835"/>
  </r>
  <r>
    <x v="2"/>
    <n v="36000"/>
    <n v="198"/>
    <n v="35802"/>
  </r>
  <r>
    <x v="0"/>
    <n v="50000"/>
    <n v="275"/>
    <n v="49725"/>
  </r>
  <r>
    <x v="2"/>
    <n v="25000"/>
    <n v="138"/>
    <n v="24862"/>
  </r>
  <r>
    <x v="3"/>
    <n v="18000"/>
    <n v="99"/>
    <n v="17901"/>
  </r>
  <r>
    <x v="0"/>
    <n v="25000"/>
    <n v="138"/>
    <n v="24862"/>
  </r>
  <r>
    <x v="3"/>
    <n v="50000"/>
    <n v="275"/>
    <n v="49725"/>
  </r>
  <r>
    <x v="1"/>
    <n v="25000"/>
    <n v="138"/>
    <n v="24862"/>
  </r>
  <r>
    <x v="0"/>
    <n v="25000"/>
    <n v="138"/>
    <n v="24862"/>
  </r>
  <r>
    <x v="11"/>
    <n v="50000"/>
    <n v="275"/>
    <n v="49725"/>
  </r>
  <r>
    <x v="2"/>
    <n v="25000"/>
    <n v="138"/>
    <n v="24862"/>
  </r>
  <r>
    <x v="2"/>
    <n v="25000"/>
    <n v="138"/>
    <n v="24862"/>
  </r>
  <r>
    <x v="2"/>
    <n v="25000"/>
    <n v="138"/>
    <n v="24862"/>
  </r>
  <r>
    <x v="0"/>
    <n v="50000"/>
    <n v="275"/>
    <n v="49725"/>
  </r>
  <r>
    <x v="4"/>
    <n v="43000"/>
    <n v="237"/>
    <n v="42763"/>
  </r>
  <r>
    <x v="0"/>
    <n v="125000"/>
    <n v="688"/>
    <n v="124312"/>
  </r>
  <r>
    <x v="0"/>
    <n v="25000"/>
    <n v="138"/>
    <n v="24862"/>
  </r>
  <r>
    <x v="9"/>
    <n v="25000"/>
    <n v="138"/>
    <n v="24862"/>
  </r>
  <r>
    <x v="2"/>
    <n v="18000"/>
    <n v="99"/>
    <n v="17901"/>
  </r>
  <r>
    <x v="2"/>
    <n v="98000"/>
    <n v="539"/>
    <n v="97461"/>
  </r>
  <r>
    <x v="0"/>
    <n v="75000"/>
    <n v="413"/>
    <n v="74587"/>
  </r>
  <r>
    <x v="0"/>
    <n v="18000"/>
    <n v="99"/>
    <n v="17901"/>
  </r>
  <r>
    <x v="2"/>
    <n v="36000"/>
    <n v="198"/>
    <n v="35802"/>
  </r>
  <r>
    <x v="0"/>
    <n v="2000000"/>
    <n v="11000"/>
    <n v="1989000"/>
  </r>
  <r>
    <x v="0"/>
    <n v="50000"/>
    <n v="275"/>
    <n v="49725"/>
  </r>
  <r>
    <x v="2"/>
    <n v="50000"/>
    <n v="275"/>
    <n v="49725"/>
  </r>
  <r>
    <x v="0"/>
    <n v="25000"/>
    <n v="138"/>
    <n v="24862"/>
  </r>
  <r>
    <x v="2"/>
    <n v="71000"/>
    <n v="391"/>
    <n v="70609"/>
  </r>
  <r>
    <x v="0"/>
    <n v="25000"/>
    <n v="138"/>
    <n v="24862"/>
  </r>
  <r>
    <x v="10"/>
    <n v="18000"/>
    <n v="99"/>
    <n v="17901"/>
  </r>
  <r>
    <x v="8"/>
    <n v="18000"/>
    <n v="99"/>
    <n v="17901"/>
  </r>
  <r>
    <x v="4"/>
    <n v="75000"/>
    <n v="413"/>
    <n v="74587"/>
  </r>
  <r>
    <x v="0"/>
    <n v="25000"/>
    <n v="138"/>
    <n v="24862"/>
  </r>
  <r>
    <x v="2"/>
    <n v="18000"/>
    <n v="99"/>
    <n v="17901"/>
  </r>
  <r>
    <x v="15"/>
    <n v="20000"/>
    <n v="110"/>
    <n v="19890"/>
  </r>
  <r>
    <x v="0"/>
    <n v="25000"/>
    <n v="138"/>
    <n v="24862"/>
  </r>
  <r>
    <x v="2"/>
    <n v="25000"/>
    <n v="138"/>
    <n v="24862"/>
  </r>
  <r>
    <x v="2"/>
    <n v="74000"/>
    <n v="407"/>
    <n v="73593"/>
  </r>
  <r>
    <x v="0"/>
    <n v="103000"/>
    <n v="567"/>
    <n v="102433"/>
  </r>
  <r>
    <x v="2"/>
    <n v="25000"/>
    <n v="138"/>
    <n v="24862"/>
  </r>
  <r>
    <x v="0"/>
    <n v="25000"/>
    <n v="138"/>
    <n v="24862"/>
  </r>
  <r>
    <x v="2"/>
    <n v="25000"/>
    <n v="138"/>
    <n v="24862"/>
  </r>
  <r>
    <x v="2"/>
    <n v="100000"/>
    <n v="550"/>
    <n v="99450"/>
  </r>
  <r>
    <x v="2"/>
    <n v="20000"/>
    <n v="110"/>
    <n v="19890"/>
  </r>
  <r>
    <x v="0"/>
    <n v="43000"/>
    <n v="237"/>
    <n v="42763"/>
  </r>
  <r>
    <x v="0"/>
    <n v="18000"/>
    <n v="99"/>
    <n v="17901"/>
  </r>
  <r>
    <x v="0"/>
    <n v="18000"/>
    <n v="99"/>
    <n v="17901"/>
  </r>
  <r>
    <x v="0"/>
    <n v="38000"/>
    <n v="209"/>
    <n v="37791"/>
  </r>
  <r>
    <x v="0"/>
    <n v="18000"/>
    <n v="99"/>
    <n v="17901"/>
  </r>
  <r>
    <x v="0"/>
    <n v="25000"/>
    <n v="138"/>
    <n v="24862"/>
  </r>
  <r>
    <x v="2"/>
    <n v="30000"/>
    <n v="165"/>
    <n v="29835"/>
  </r>
  <r>
    <x v="2"/>
    <n v="36000"/>
    <n v="198"/>
    <n v="35802"/>
  </r>
  <r>
    <x v="0"/>
    <n v="60000"/>
    <n v="330"/>
    <n v="59670"/>
  </r>
  <r>
    <x v="0"/>
    <n v="25000"/>
    <n v="138"/>
    <n v="24862"/>
  </r>
  <r>
    <x v="0"/>
    <n v="45000"/>
    <n v="248"/>
    <n v="44752"/>
  </r>
  <r>
    <x v="0"/>
    <n v="50000"/>
    <n v="275"/>
    <n v="49725"/>
  </r>
  <r>
    <x v="2"/>
    <n v="25000"/>
    <n v="138"/>
    <n v="24862"/>
  </r>
  <r>
    <x v="0"/>
    <n v="50000"/>
    <n v="275"/>
    <n v="49725"/>
  </r>
  <r>
    <x v="3"/>
    <n v="4000"/>
    <n v="22"/>
    <n v="3978"/>
  </r>
  <r>
    <x v="0"/>
    <n v="25000"/>
    <n v="138"/>
    <n v="24862"/>
  </r>
  <r>
    <x v="0"/>
    <n v="25000"/>
    <n v="138"/>
    <n v="24862"/>
  </r>
  <r>
    <x v="3"/>
    <n v="18000"/>
    <n v="99"/>
    <n v="17901"/>
  </r>
  <r>
    <x v="2"/>
    <n v="20000"/>
    <n v="110"/>
    <n v="19890"/>
  </r>
  <r>
    <x v="2"/>
    <n v="50000"/>
    <n v="275"/>
    <n v="49725"/>
  </r>
  <r>
    <x v="0"/>
    <n v="45000"/>
    <n v="248"/>
    <n v="44752"/>
  </r>
  <r>
    <x v="2"/>
    <n v="25000"/>
    <n v="138"/>
    <n v="24862"/>
  </r>
  <r>
    <x v="0"/>
    <n v="17000"/>
    <n v="94"/>
    <n v="16906"/>
  </r>
  <r>
    <x v="0"/>
    <n v="23000"/>
    <n v="127"/>
    <n v="22873"/>
  </r>
  <r>
    <x v="2"/>
    <n v="25000"/>
    <n v="138"/>
    <n v="24862"/>
  </r>
  <r>
    <x v="0"/>
    <n v="18000"/>
    <n v="99"/>
    <n v="17901"/>
  </r>
  <r>
    <x v="0"/>
    <n v="55000"/>
    <n v="303"/>
    <n v="54697"/>
  </r>
  <r>
    <x v="0"/>
    <n v="25000"/>
    <n v="138"/>
    <n v="24862"/>
  </r>
  <r>
    <x v="2"/>
    <n v="50000"/>
    <n v="275"/>
    <n v="49725"/>
  </r>
  <r>
    <x v="2"/>
    <n v="18000"/>
    <n v="99"/>
    <n v="17901"/>
  </r>
  <r>
    <x v="2"/>
    <n v="36000"/>
    <n v="198"/>
    <n v="35802"/>
  </r>
  <r>
    <x v="2"/>
    <n v="20000"/>
    <n v="110"/>
    <n v="19890"/>
  </r>
  <r>
    <x v="0"/>
    <n v="1020000"/>
    <n v="5610"/>
    <n v="1014390"/>
  </r>
  <r>
    <x v="13"/>
    <n v="36000"/>
    <n v="198"/>
    <n v="35802"/>
  </r>
  <r>
    <x v="0"/>
    <n v="25000"/>
    <n v="138"/>
    <n v="24862"/>
  </r>
  <r>
    <x v="13"/>
    <n v="25000"/>
    <n v="138"/>
    <n v="24862"/>
  </r>
  <r>
    <x v="9"/>
    <n v="50000"/>
    <n v="275"/>
    <n v="49725"/>
  </r>
  <r>
    <x v="8"/>
    <n v="20000"/>
    <n v="110"/>
    <n v="19890"/>
  </r>
  <r>
    <x v="16"/>
    <n v="25000"/>
    <n v="138"/>
    <n v="24862"/>
  </r>
  <r>
    <x v="2"/>
    <n v="25000"/>
    <n v="138"/>
    <n v="24862"/>
  </r>
  <r>
    <x v="0"/>
    <n v="25000"/>
    <n v="138"/>
    <n v="24862"/>
  </r>
  <r>
    <x v="1"/>
    <n v="18000"/>
    <n v="99"/>
    <n v="17901"/>
  </r>
  <r>
    <x v="2"/>
    <n v="20000"/>
    <n v="110"/>
    <n v="19890"/>
  </r>
  <r>
    <x v="17"/>
    <n v="20000"/>
    <n v="110"/>
    <n v="19890"/>
  </r>
  <r>
    <x v="2"/>
    <n v="25000"/>
    <n v="138"/>
    <n v="24862"/>
  </r>
  <r>
    <x v="0"/>
    <n v="18000"/>
    <n v="99"/>
    <n v="17901"/>
  </r>
  <r>
    <x v="0"/>
    <n v="25000"/>
    <n v="138"/>
    <n v="24862"/>
  </r>
  <r>
    <x v="2"/>
    <n v="50000"/>
    <n v="275"/>
    <n v="49725"/>
  </r>
  <r>
    <x v="0"/>
    <n v="40000"/>
    <n v="220"/>
    <n v="39780"/>
  </r>
  <r>
    <x v="0"/>
    <n v="18000"/>
    <n v="99"/>
    <n v="17901"/>
  </r>
  <r>
    <x v="0"/>
    <n v="50000"/>
    <n v="275"/>
    <n v="49725"/>
  </r>
  <r>
    <x v="15"/>
    <n v="20000"/>
    <n v="110"/>
    <n v="19890"/>
  </r>
  <r>
    <x v="0"/>
    <n v="41000"/>
    <n v="226"/>
    <n v="40774"/>
  </r>
  <r>
    <x v="0"/>
    <n v="50000"/>
    <n v="275"/>
    <n v="49725"/>
  </r>
  <r>
    <x v="4"/>
    <n v="36000"/>
    <n v="198"/>
    <n v="35802"/>
  </r>
  <r>
    <x v="13"/>
    <n v="47000"/>
    <n v="259"/>
    <n v="46741"/>
  </r>
  <r>
    <x v="2"/>
    <n v="25000"/>
    <n v="138"/>
    <n v="24862"/>
  </r>
  <r>
    <x v="0"/>
    <n v="18000"/>
    <n v="99"/>
    <n v="17901"/>
  </r>
  <r>
    <x v="11"/>
    <n v="85000"/>
    <n v="468"/>
    <n v="84532"/>
  </r>
  <r>
    <x v="0"/>
    <n v="38000"/>
    <n v="209"/>
    <n v="37791"/>
  </r>
  <r>
    <x v="1"/>
    <n v="25000"/>
    <n v="138"/>
    <n v="24862"/>
  </r>
  <r>
    <x v="4"/>
    <n v="50000"/>
    <n v="275"/>
    <n v="49725"/>
  </r>
  <r>
    <x v="2"/>
    <n v="20000"/>
    <n v="110"/>
    <n v="19890"/>
  </r>
  <r>
    <x v="0"/>
    <n v="25000"/>
    <n v="138"/>
    <n v="24862"/>
  </r>
  <r>
    <x v="2"/>
    <n v="20000"/>
    <n v="110"/>
    <n v="19890"/>
  </r>
  <r>
    <x v="0"/>
    <n v="100000"/>
    <n v="550"/>
    <n v="99450"/>
  </r>
  <r>
    <x v="0"/>
    <n v="50000"/>
    <n v="275"/>
    <n v="49725"/>
  </r>
  <r>
    <x v="15"/>
    <n v="18000"/>
    <n v="99"/>
    <n v="17901"/>
  </r>
  <r>
    <x v="0"/>
    <n v="180000"/>
    <n v="990"/>
    <n v="179010"/>
  </r>
  <r>
    <x v="0"/>
    <n v="18000"/>
    <n v="99"/>
    <n v="17901"/>
  </r>
  <r>
    <x v="2"/>
    <n v="25000"/>
    <n v="138"/>
    <n v="24862"/>
  </r>
  <r>
    <x v="2"/>
    <n v="25000"/>
    <n v="138"/>
    <n v="24862"/>
  </r>
  <r>
    <x v="0"/>
    <n v="38000"/>
    <n v="209"/>
    <n v="37791"/>
  </r>
  <r>
    <x v="0"/>
    <n v="25000"/>
    <n v="138"/>
    <n v="24862"/>
  </r>
  <r>
    <x v="2"/>
    <n v="36000"/>
    <n v="198"/>
    <n v="35802"/>
  </r>
  <r>
    <x v="0"/>
    <n v="18000"/>
    <n v="99"/>
    <n v="17901"/>
  </r>
  <r>
    <x v="17"/>
    <n v="75000"/>
    <n v="413"/>
    <n v="74587"/>
  </r>
  <r>
    <x v="10"/>
    <n v="25000"/>
    <n v="138"/>
    <n v="24862"/>
  </r>
  <r>
    <x v="2"/>
    <n v="25000"/>
    <n v="138"/>
    <n v="24862"/>
  </r>
  <r>
    <x v="2"/>
    <n v="36000"/>
    <n v="198"/>
    <n v="35802"/>
  </r>
  <r>
    <x v="0"/>
    <n v="18000"/>
    <n v="99"/>
    <n v="17901"/>
  </r>
  <r>
    <x v="1"/>
    <n v="18000"/>
    <n v="99"/>
    <n v="17901"/>
  </r>
  <r>
    <x v="0"/>
    <n v="30000"/>
    <n v="165"/>
    <n v="29835"/>
  </r>
  <r>
    <x v="2"/>
    <n v="36000"/>
    <n v="198"/>
    <n v="35802"/>
  </r>
  <r>
    <x v="2"/>
    <n v="25000"/>
    <n v="138"/>
    <n v="24862"/>
  </r>
  <r>
    <x v="3"/>
    <n v="18000"/>
    <n v="99"/>
    <n v="17901"/>
  </r>
  <r>
    <x v="16"/>
    <n v="25000"/>
    <n v="138"/>
    <n v="24862"/>
  </r>
  <r>
    <x v="0"/>
    <n v="170000"/>
    <n v="935"/>
    <n v="169065"/>
  </r>
  <r>
    <x v="3"/>
    <n v="45000"/>
    <n v="248"/>
    <n v="44752"/>
  </r>
  <r>
    <x v="0"/>
    <n v="180000"/>
    <n v="990"/>
    <n v="179010"/>
  </r>
  <r>
    <x v="0"/>
    <n v="25000"/>
    <n v="138"/>
    <n v="24862"/>
  </r>
  <r>
    <x v="0"/>
    <n v="23000"/>
    <n v="127"/>
    <n v="22873"/>
  </r>
  <r>
    <x v="0"/>
    <n v="23000"/>
    <n v="127"/>
    <n v="22873"/>
  </r>
  <r>
    <x v="15"/>
    <n v="25000"/>
    <n v="138"/>
    <n v="24862"/>
  </r>
  <r>
    <x v="0"/>
    <n v="36000"/>
    <n v="198"/>
    <n v="35802"/>
  </r>
  <r>
    <x v="0"/>
    <n v="36000"/>
    <n v="198"/>
    <n v="35802"/>
  </r>
  <r>
    <x v="0"/>
    <n v="60000"/>
    <n v="330"/>
    <n v="59670"/>
  </r>
  <r>
    <x v="0"/>
    <n v="25000"/>
    <n v="138"/>
    <n v="24862"/>
  </r>
  <r>
    <x v="10"/>
    <n v="50000"/>
    <n v="275"/>
    <n v="49725"/>
  </r>
  <r>
    <x v="3"/>
    <n v="20000"/>
    <n v="110"/>
    <n v="19890"/>
  </r>
  <r>
    <x v="2"/>
    <n v="25000"/>
    <n v="138"/>
    <n v="24862"/>
  </r>
  <r>
    <x v="0"/>
    <n v="18000"/>
    <n v="99"/>
    <n v="17901"/>
  </r>
  <r>
    <x v="2"/>
    <n v="25000"/>
    <n v="138"/>
    <n v="24862"/>
  </r>
  <r>
    <x v="15"/>
    <n v="18000"/>
    <n v="99"/>
    <n v="17901"/>
  </r>
  <r>
    <x v="2"/>
    <n v="50000"/>
    <n v="275"/>
    <n v="49725"/>
  </r>
  <r>
    <x v="6"/>
    <n v="18000"/>
    <n v="99"/>
    <n v="17901"/>
  </r>
  <r>
    <x v="2"/>
    <n v="25000"/>
    <n v="138"/>
    <n v="24862"/>
  </r>
  <r>
    <x v="2"/>
    <n v="50000"/>
    <n v="275"/>
    <n v="49725"/>
  </r>
  <r>
    <x v="0"/>
    <n v="25000"/>
    <n v="138"/>
    <n v="24862"/>
  </r>
  <r>
    <x v="2"/>
    <n v="18000"/>
    <n v="99"/>
    <n v="17901"/>
  </r>
  <r>
    <x v="0"/>
    <n v="30000"/>
    <n v="165"/>
    <n v="29835"/>
  </r>
  <r>
    <x v="6"/>
    <n v="50000"/>
    <n v="275"/>
    <n v="49725"/>
  </r>
  <r>
    <x v="0"/>
    <n v="25000"/>
    <n v="138"/>
    <n v="24862"/>
  </r>
  <r>
    <x v="6"/>
    <n v="50000"/>
    <n v="275"/>
    <n v="49725"/>
  </r>
  <r>
    <x v="2"/>
    <n v="25000"/>
    <n v="138"/>
    <n v="24862"/>
  </r>
  <r>
    <x v="9"/>
    <n v="43000"/>
    <n v="237"/>
    <n v="42763"/>
  </r>
  <r>
    <x v="2"/>
    <n v="25000"/>
    <n v="138"/>
    <n v="24862"/>
  </r>
  <r>
    <x v="4"/>
    <n v="25000"/>
    <n v="138"/>
    <n v="24862"/>
  </r>
  <r>
    <x v="2"/>
    <n v="30000"/>
    <n v="165"/>
    <n v="29835"/>
  </r>
  <r>
    <x v="17"/>
    <n v="50000"/>
    <n v="275"/>
    <n v="49725"/>
  </r>
  <r>
    <x v="2"/>
    <n v="25000"/>
    <n v="138"/>
    <n v="24862"/>
  </r>
  <r>
    <x v="12"/>
    <n v="22000"/>
    <n v="242"/>
    <n v="21758"/>
  </r>
  <r>
    <x v="16"/>
    <n v="45000"/>
    <n v="248"/>
    <n v="44752"/>
  </r>
  <r>
    <x v="2"/>
    <n v="25000"/>
    <n v="138"/>
    <n v="24862"/>
  </r>
  <r>
    <x v="18"/>
    <n v="43000"/>
    <n v="237"/>
    <n v="42763"/>
  </r>
  <r>
    <x v="0"/>
    <n v="36000"/>
    <n v="198"/>
    <n v="35802"/>
  </r>
  <r>
    <x v="0"/>
    <n v="38000"/>
    <n v="209"/>
    <n v="37791"/>
  </r>
  <r>
    <x v="2"/>
    <n v="20000"/>
    <n v="110"/>
    <n v="19890"/>
  </r>
  <r>
    <x v="4"/>
    <n v="33000"/>
    <n v="182"/>
    <n v="32818"/>
  </r>
  <r>
    <x v="2"/>
    <n v="25000"/>
    <n v="138"/>
    <n v="24862"/>
  </r>
  <r>
    <x v="0"/>
    <n v="70000"/>
    <n v="385"/>
    <n v="69615"/>
  </r>
  <r>
    <x v="0"/>
    <n v="23000"/>
    <n v="127"/>
    <n v="22873"/>
  </r>
  <r>
    <x v="4"/>
    <n v="25000"/>
    <n v="138"/>
    <n v="24862"/>
  </r>
  <r>
    <x v="19"/>
    <n v="25000"/>
    <n v="138"/>
    <n v="24862"/>
  </r>
  <r>
    <x v="10"/>
    <n v="45000"/>
    <n v="248"/>
    <n v="44752"/>
  </r>
  <r>
    <x v="1"/>
    <n v="18000"/>
    <n v="99"/>
    <n v="17901"/>
  </r>
  <r>
    <x v="16"/>
    <n v="25000"/>
    <n v="138"/>
    <n v="24862"/>
  </r>
  <r>
    <x v="20"/>
    <n v="18000"/>
    <n v="99"/>
    <n v="17901"/>
  </r>
  <r>
    <x v="0"/>
    <n v="25000"/>
    <n v="138"/>
    <n v="24862"/>
  </r>
  <r>
    <x v="0"/>
    <n v="18000"/>
    <n v="99"/>
    <n v="17901"/>
  </r>
  <r>
    <x v="8"/>
    <n v="25000"/>
    <n v="138"/>
    <n v="24862"/>
  </r>
  <r>
    <x v="0"/>
    <n v="36000"/>
    <n v="198"/>
    <n v="35802"/>
  </r>
  <r>
    <x v="0"/>
    <n v="36000"/>
    <n v="198"/>
    <n v="35802"/>
  </r>
  <r>
    <x v="0"/>
    <n v="18000"/>
    <n v="99"/>
    <n v="17901"/>
  </r>
  <r>
    <x v="11"/>
    <n v="25000"/>
    <n v="138"/>
    <n v="24862"/>
  </r>
  <r>
    <x v="2"/>
    <n v="18000"/>
    <n v="99"/>
    <n v="17901"/>
  </r>
  <r>
    <x v="0"/>
    <n v="25000"/>
    <n v="138"/>
    <n v="24862"/>
  </r>
  <r>
    <x v="6"/>
    <n v="45000"/>
    <n v="248"/>
    <n v="44752"/>
  </r>
  <r>
    <x v="10"/>
    <n v="18000"/>
    <n v="99"/>
    <n v="17901"/>
  </r>
  <r>
    <x v="8"/>
    <n v="25000"/>
    <n v="138"/>
    <n v="24862"/>
  </r>
  <r>
    <x v="20"/>
    <n v="23000"/>
    <n v="253"/>
    <n v="22747"/>
  </r>
  <r>
    <x v="4"/>
    <n v="36000"/>
    <n v="198"/>
    <n v="35802"/>
  </r>
  <r>
    <x v="8"/>
    <n v="30000"/>
    <n v="165"/>
    <n v="29835"/>
  </r>
  <r>
    <x v="6"/>
    <n v="50000"/>
    <n v="275"/>
    <n v="49725"/>
  </r>
  <r>
    <x v="1"/>
    <n v="45000"/>
    <n v="248"/>
    <n v="44752"/>
  </r>
  <r>
    <x v="0"/>
    <n v="94000"/>
    <n v="517"/>
    <n v="93483"/>
  </r>
  <r>
    <x v="0"/>
    <n v="45000"/>
    <n v="248"/>
    <n v="44752"/>
  </r>
  <r>
    <x v="2"/>
    <n v="25000"/>
    <n v="138"/>
    <n v="24862"/>
  </r>
  <r>
    <x v="0"/>
    <n v="50000"/>
    <n v="275"/>
    <n v="49725"/>
  </r>
  <r>
    <x v="2"/>
    <n v="25000"/>
    <n v="138"/>
    <n v="24862"/>
  </r>
  <r>
    <x v="0"/>
    <n v="25000"/>
    <n v="138"/>
    <n v="24862"/>
  </r>
  <r>
    <x v="2"/>
    <n v="18000"/>
    <n v="99"/>
    <n v="17901"/>
  </r>
  <r>
    <x v="3"/>
    <n v="25000"/>
    <n v="138"/>
    <n v="24862"/>
  </r>
  <r>
    <x v="2"/>
    <n v="110000"/>
    <n v="605"/>
    <n v="109395"/>
  </r>
  <r>
    <x v="3"/>
    <n v="15000"/>
    <n v="83"/>
    <n v="14917"/>
  </r>
  <r>
    <x v="0"/>
    <n v="50000"/>
    <n v="275"/>
    <n v="49725"/>
  </r>
  <r>
    <x v="0"/>
    <n v="18000"/>
    <n v="99"/>
    <n v="17901"/>
  </r>
  <r>
    <x v="1"/>
    <n v="25000"/>
    <n v="138"/>
    <n v="24862"/>
  </r>
  <r>
    <x v="0"/>
    <n v="25000"/>
    <n v="138"/>
    <n v="24862"/>
  </r>
  <r>
    <x v="2"/>
    <n v="25000"/>
    <n v="138"/>
    <n v="24862"/>
  </r>
  <r>
    <x v="2"/>
    <n v="60000"/>
    <n v="330"/>
    <n v="59670"/>
  </r>
  <r>
    <x v="8"/>
    <n v="25000"/>
    <n v="138"/>
    <n v="24862"/>
  </r>
  <r>
    <x v="0"/>
    <n v="25000"/>
    <n v="138"/>
    <n v="24862"/>
  </r>
  <r>
    <x v="2"/>
    <n v="25000"/>
    <n v="138"/>
    <n v="24862"/>
  </r>
  <r>
    <x v="3"/>
    <n v="18000"/>
    <n v="99"/>
    <n v="17901"/>
  </r>
  <r>
    <x v="0"/>
    <n v="36000"/>
    <n v="198"/>
    <n v="35802"/>
  </r>
  <r>
    <x v="2"/>
    <n v="43000"/>
    <n v="237"/>
    <n v="42763"/>
  </r>
  <r>
    <x v="21"/>
    <n v="25000"/>
    <n v="138"/>
    <n v="24862"/>
  </r>
  <r>
    <x v="0"/>
    <n v="25000"/>
    <n v="138"/>
    <n v="24862"/>
  </r>
  <r>
    <x v="1"/>
    <n v="22000"/>
    <n v="121"/>
    <n v="21879"/>
  </r>
  <r>
    <x v="2"/>
    <n v="36000"/>
    <n v="198"/>
    <n v="35802"/>
  </r>
  <r>
    <x v="0"/>
    <n v="25000"/>
    <n v="138"/>
    <n v="24862"/>
  </r>
  <r>
    <x v="0"/>
    <n v="50000"/>
    <n v="275"/>
    <n v="49725"/>
  </r>
  <r>
    <x v="0"/>
    <n v="30000"/>
    <n v="165"/>
    <n v="29835"/>
  </r>
  <r>
    <x v="7"/>
    <n v="30000"/>
    <n v="165"/>
    <n v="29835"/>
  </r>
  <r>
    <x v="0"/>
    <n v="25000"/>
    <n v="138"/>
    <n v="24862"/>
  </r>
  <r>
    <x v="3"/>
    <n v="18000"/>
    <n v="99"/>
    <n v="17901"/>
  </r>
  <r>
    <x v="0"/>
    <n v="25000"/>
    <n v="138"/>
    <n v="24862"/>
  </r>
  <r>
    <x v="2"/>
    <n v="25000"/>
    <n v="138"/>
    <n v="24862"/>
  </r>
  <r>
    <x v="0"/>
    <n v="25000"/>
    <n v="138"/>
    <n v="24862"/>
  </r>
  <r>
    <x v="0"/>
    <n v="25000"/>
    <n v="138"/>
    <n v="24862"/>
  </r>
  <r>
    <x v="2"/>
    <n v="18000"/>
    <n v="99"/>
    <n v="17901"/>
  </r>
  <r>
    <x v="1"/>
    <n v="25000"/>
    <n v="138"/>
    <n v="24862"/>
  </r>
  <r>
    <x v="0"/>
    <n v="25000"/>
    <n v="138"/>
    <n v="24862"/>
  </r>
  <r>
    <x v="2"/>
    <n v="18000"/>
    <n v="99"/>
    <n v="17901"/>
  </r>
  <r>
    <x v="2"/>
    <n v="69000"/>
    <n v="380"/>
    <n v="68620"/>
  </r>
  <r>
    <x v="0"/>
    <n v="23000"/>
    <n v="127"/>
    <n v="22873"/>
  </r>
  <r>
    <x v="2"/>
    <n v="25000"/>
    <n v="138"/>
    <n v="24862"/>
  </r>
  <r>
    <x v="0"/>
    <n v="38000"/>
    <n v="209"/>
    <n v="37791"/>
  </r>
  <r>
    <x v="0"/>
    <n v="30000"/>
    <n v="165"/>
    <n v="29835"/>
  </r>
  <r>
    <x v="2"/>
    <n v="50000"/>
    <n v="275"/>
    <n v="49725"/>
  </r>
  <r>
    <x v="0"/>
    <n v="25000"/>
    <n v="138"/>
    <n v="24862"/>
  </r>
  <r>
    <x v="2"/>
    <n v="36000"/>
    <n v="198"/>
    <n v="35802"/>
  </r>
  <r>
    <x v="2"/>
    <n v="25000"/>
    <n v="138"/>
    <n v="24862"/>
  </r>
  <r>
    <x v="0"/>
    <n v="18000"/>
    <n v="99"/>
    <n v="17901"/>
  </r>
  <r>
    <x v="2"/>
    <n v="56000"/>
    <n v="308"/>
    <n v="55692"/>
  </r>
  <r>
    <x v="0"/>
    <n v="43000"/>
    <n v="237"/>
    <n v="42763"/>
  </r>
  <r>
    <x v="19"/>
    <n v="50000"/>
    <n v="275"/>
    <n v="49725"/>
  </r>
  <r>
    <x v="10"/>
    <n v="18000"/>
    <n v="99"/>
    <n v="17901"/>
  </r>
  <r>
    <x v="2"/>
    <n v="25000"/>
    <n v="138"/>
    <n v="24862"/>
  </r>
  <r>
    <x v="6"/>
    <n v="25000"/>
    <n v="138"/>
    <n v="24862"/>
  </r>
  <r>
    <x v="10"/>
    <n v="100000"/>
    <n v="550"/>
    <n v="99450"/>
  </r>
  <r>
    <x v="0"/>
    <n v="20000"/>
    <n v="110"/>
    <n v="19890"/>
  </r>
  <r>
    <x v="6"/>
    <n v="25000"/>
    <n v="138"/>
    <n v="24862"/>
  </r>
  <r>
    <x v="0"/>
    <n v="25000"/>
    <n v="138"/>
    <n v="24862"/>
  </r>
  <r>
    <x v="13"/>
    <n v="100000"/>
    <n v="550"/>
    <n v="99450"/>
  </r>
  <r>
    <x v="2"/>
    <n v="25000"/>
    <n v="138"/>
    <n v="24862"/>
  </r>
  <r>
    <x v="2"/>
    <n v="25000"/>
    <n v="138"/>
    <n v="24862"/>
  </r>
  <r>
    <x v="2"/>
    <n v="36000"/>
    <n v="198"/>
    <n v="35802"/>
  </r>
  <r>
    <x v="0"/>
    <n v="18000"/>
    <n v="99"/>
    <n v="17901"/>
  </r>
  <r>
    <x v="2"/>
    <n v="50000"/>
    <n v="275"/>
    <n v="49725"/>
  </r>
  <r>
    <x v="2"/>
    <n v="36000"/>
    <n v="198"/>
    <n v="35802"/>
  </r>
  <r>
    <x v="0"/>
    <n v="25000"/>
    <n v="138"/>
    <n v="24862"/>
  </r>
  <r>
    <x v="0"/>
    <n v="25000"/>
    <n v="138"/>
    <n v="24862"/>
  </r>
  <r>
    <x v="0"/>
    <n v="25000"/>
    <n v="138"/>
    <n v="24862"/>
  </r>
  <r>
    <x v="2"/>
    <n v="18000"/>
    <n v="99"/>
    <n v="17901"/>
  </r>
  <r>
    <x v="4"/>
    <n v="50000"/>
    <n v="275"/>
    <n v="49725"/>
  </r>
  <r>
    <x v="0"/>
    <n v="25000"/>
    <n v="138"/>
    <n v="24862"/>
  </r>
  <r>
    <x v="4"/>
    <n v="185000"/>
    <n v="1018"/>
    <n v="183982"/>
  </r>
  <r>
    <x v="2"/>
    <n v="45000"/>
    <n v="248"/>
    <n v="44752"/>
  </r>
  <r>
    <x v="0"/>
    <n v="18000"/>
    <n v="99"/>
    <n v="17901"/>
  </r>
  <r>
    <x v="2"/>
    <n v="18000"/>
    <n v="99"/>
    <n v="17901"/>
  </r>
  <r>
    <x v="0"/>
    <n v="25000"/>
    <n v="138"/>
    <n v="24862"/>
  </r>
  <r>
    <x v="0"/>
    <n v="25000"/>
    <n v="138"/>
    <n v="24862"/>
  </r>
  <r>
    <x v="2"/>
    <n v="25000"/>
    <n v="138"/>
    <n v="24862"/>
  </r>
  <r>
    <x v="0"/>
    <n v="25000"/>
    <n v="275"/>
    <n v="24725"/>
  </r>
  <r>
    <x v="7"/>
    <n v="25000"/>
    <n v="138"/>
    <n v="24862"/>
  </r>
  <r>
    <x v="2"/>
    <n v="18000"/>
    <n v="99"/>
    <n v="17901"/>
  </r>
  <r>
    <x v="0"/>
    <n v="45000"/>
    <n v="248"/>
    <n v="44752"/>
  </r>
  <r>
    <x v="2"/>
    <n v="25000"/>
    <n v="138"/>
    <n v="24862"/>
  </r>
  <r>
    <x v="2"/>
    <n v="25000"/>
    <n v="138"/>
    <n v="24862"/>
  </r>
  <r>
    <x v="0"/>
    <n v="25000"/>
    <n v="138"/>
    <n v="24862"/>
  </r>
  <r>
    <x v="0"/>
    <n v="20000"/>
    <n v="110"/>
    <n v="19890"/>
  </r>
  <r>
    <x v="0"/>
    <n v="18000"/>
    <n v="99"/>
    <n v="17901"/>
  </r>
  <r>
    <x v="2"/>
    <n v="18000"/>
    <n v="99"/>
    <n v="17901"/>
  </r>
  <r>
    <x v="0"/>
    <n v="18000"/>
    <n v="99"/>
    <n v="17901"/>
  </r>
  <r>
    <x v="10"/>
    <n v="36000"/>
    <n v="198"/>
    <n v="35802"/>
  </r>
  <r>
    <x v="0"/>
    <n v="25000"/>
    <n v="138"/>
    <n v="24862"/>
  </r>
  <r>
    <x v="8"/>
    <n v="25000"/>
    <n v="138"/>
    <n v="24862"/>
  </r>
  <r>
    <x v="10"/>
    <n v="25000"/>
    <n v="138"/>
    <n v="24862"/>
  </r>
  <r>
    <x v="1"/>
    <n v="23000"/>
    <n v="127"/>
    <n v="22873"/>
  </r>
  <r>
    <x v="0"/>
    <n v="25000"/>
    <n v="138"/>
    <n v="24862"/>
  </r>
  <r>
    <x v="2"/>
    <n v="25000"/>
    <n v="138"/>
    <n v="24862"/>
  </r>
  <r>
    <x v="0"/>
    <n v="25000"/>
    <n v="138"/>
    <n v="24862"/>
  </r>
  <r>
    <x v="21"/>
    <n v="25000"/>
    <n v="138"/>
    <n v="24862"/>
  </r>
  <r>
    <x v="2"/>
    <n v="36000"/>
    <n v="198"/>
    <n v="35802"/>
  </r>
  <r>
    <x v="0"/>
    <n v="25000"/>
    <n v="138"/>
    <n v="24862"/>
  </r>
  <r>
    <x v="0"/>
    <n v="50000"/>
    <n v="275"/>
    <n v="49725"/>
  </r>
  <r>
    <x v="6"/>
    <n v="18000"/>
    <n v="99"/>
    <n v="17901"/>
  </r>
  <r>
    <x v="3"/>
    <n v="25000"/>
    <n v="138"/>
    <n v="24862"/>
  </r>
  <r>
    <x v="3"/>
    <n v="75000"/>
    <n v="413"/>
    <n v="74587"/>
  </r>
  <r>
    <x v="2"/>
    <n v="25000"/>
    <n v="138"/>
    <n v="24862"/>
  </r>
  <r>
    <x v="13"/>
    <n v="43000"/>
    <n v="237"/>
    <n v="42763"/>
  </r>
  <r>
    <x v="0"/>
    <n v="50000"/>
    <n v="275"/>
    <n v="49725"/>
  </r>
  <r>
    <x v="2"/>
    <n v="45000"/>
    <n v="248"/>
    <n v="44752"/>
  </r>
  <r>
    <x v="10"/>
    <n v="50000"/>
    <n v="275"/>
    <n v="49725"/>
  </r>
  <r>
    <x v="0"/>
    <n v="100000"/>
    <n v="550"/>
    <n v="99450"/>
  </r>
  <r>
    <x v="0"/>
    <n v="18000"/>
    <n v="99"/>
    <n v="17901"/>
  </r>
  <r>
    <x v="0"/>
    <n v="84000"/>
    <n v="462"/>
    <n v="83538"/>
  </r>
  <r>
    <x v="0"/>
    <n v="25000"/>
    <n v="138"/>
    <n v="24862"/>
  </r>
  <r>
    <x v="4"/>
    <n v="18000"/>
    <n v="99"/>
    <n v="17901"/>
  </r>
  <r>
    <x v="4"/>
    <n v="25000"/>
    <n v="138"/>
    <n v="24862"/>
  </r>
  <r>
    <x v="6"/>
    <n v="25000"/>
    <n v="138"/>
    <n v="24862"/>
  </r>
  <r>
    <x v="10"/>
    <n v="35000"/>
    <n v="193"/>
    <n v="34807"/>
  </r>
  <r>
    <x v="11"/>
    <n v="54000"/>
    <n v="297"/>
    <n v="53703"/>
  </r>
  <r>
    <x v="1"/>
    <n v="22000"/>
    <n v="121"/>
    <n v="21879"/>
  </r>
  <r>
    <x v="21"/>
    <n v="25000"/>
    <n v="138"/>
    <n v="24862"/>
  </r>
  <r>
    <x v="0"/>
    <n v="25000"/>
    <n v="138"/>
    <n v="24862"/>
  </r>
  <r>
    <x v="2"/>
    <n v="50000"/>
    <n v="275"/>
    <n v="49725"/>
  </r>
  <r>
    <x v="0"/>
    <n v="25000"/>
    <n v="138"/>
    <n v="24862"/>
  </r>
  <r>
    <x v="0"/>
    <n v="23000"/>
    <n v="127"/>
    <n v="22873"/>
  </r>
  <r>
    <x v="0"/>
    <n v="36000"/>
    <n v="198"/>
    <n v="35802"/>
  </r>
  <r>
    <x v="1"/>
    <n v="72000"/>
    <n v="396"/>
    <n v="71604"/>
  </r>
  <r>
    <x v="10"/>
    <n v="120000"/>
    <n v="660"/>
    <n v="119340"/>
  </r>
  <r>
    <x v="6"/>
    <n v="45000"/>
    <n v="248"/>
    <n v="44752"/>
  </r>
  <r>
    <x v="10"/>
    <n v="25000"/>
    <n v="138"/>
    <n v="24862"/>
  </r>
  <r>
    <x v="11"/>
    <n v="25000"/>
    <n v="138"/>
    <n v="24862"/>
  </r>
  <r>
    <x v="0"/>
    <n v="36000"/>
    <n v="198"/>
    <n v="35802"/>
  </r>
  <r>
    <x v="2"/>
    <n v="18000"/>
    <n v="99"/>
    <n v="17901"/>
  </r>
  <r>
    <x v="2"/>
    <n v="25000"/>
    <n v="275"/>
    <n v="24725"/>
  </r>
  <r>
    <x v="13"/>
    <n v="100000"/>
    <n v="550"/>
    <n v="99450"/>
  </r>
  <r>
    <x v="3"/>
    <n v="20000"/>
    <n v="110"/>
    <n v="19890"/>
  </r>
  <r>
    <x v="0"/>
    <n v="44000"/>
    <n v="242"/>
    <n v="43758"/>
  </r>
  <r>
    <x v="4"/>
    <n v="25000"/>
    <n v="138"/>
    <n v="24862"/>
  </r>
  <r>
    <x v="2"/>
    <n v="25000"/>
    <n v="138"/>
    <n v="24862"/>
  </r>
  <r>
    <x v="0"/>
    <n v="25000"/>
    <n v="138"/>
    <n v="24862"/>
  </r>
  <r>
    <x v="6"/>
    <n v="18000"/>
    <n v="99"/>
    <n v="17901"/>
  </r>
  <r>
    <x v="0"/>
    <n v="40000"/>
    <n v="220"/>
    <n v="39780"/>
  </r>
  <r>
    <x v="0"/>
    <n v="23000"/>
    <n v="127"/>
    <n v="22873"/>
  </r>
  <r>
    <x v="21"/>
    <n v="25000"/>
    <n v="138"/>
    <n v="24862"/>
  </r>
  <r>
    <x v="2"/>
    <n v="75000"/>
    <n v="413"/>
    <n v="74587"/>
  </r>
  <r>
    <x v="2"/>
    <n v="25000"/>
    <n v="138"/>
    <n v="24862"/>
  </r>
  <r>
    <x v="0"/>
    <n v="25000"/>
    <n v="138"/>
    <n v="24862"/>
  </r>
  <r>
    <x v="0"/>
    <n v="43000"/>
    <n v="237"/>
    <n v="42763"/>
  </r>
  <r>
    <x v="2"/>
    <n v="25000"/>
    <n v="138"/>
    <n v="24862"/>
  </r>
  <r>
    <x v="0"/>
    <n v="25000"/>
    <n v="138"/>
    <n v="24862"/>
  </r>
  <r>
    <x v="2"/>
    <n v="25000"/>
    <n v="138"/>
    <n v="24862"/>
  </r>
  <r>
    <x v="2"/>
    <n v="50000"/>
    <n v="275"/>
    <n v="49725"/>
  </r>
  <r>
    <x v="2"/>
    <n v="25000"/>
    <n v="138"/>
    <n v="24862"/>
  </r>
  <r>
    <x v="2"/>
    <n v="20000"/>
    <n v="110"/>
    <n v="19890"/>
  </r>
  <r>
    <x v="17"/>
    <n v="18000"/>
    <n v="99"/>
    <n v="17901"/>
  </r>
  <r>
    <x v="2"/>
    <n v="25000"/>
    <n v="138"/>
    <n v="24862"/>
  </r>
  <r>
    <x v="4"/>
    <n v="25000"/>
    <n v="138"/>
    <n v="24862"/>
  </r>
  <r>
    <x v="2"/>
    <n v="50000"/>
    <n v="275"/>
    <n v="49725"/>
  </r>
  <r>
    <x v="2"/>
    <n v="18000"/>
    <n v="99"/>
    <n v="17901"/>
  </r>
  <r>
    <x v="1"/>
    <n v="36000"/>
    <n v="198"/>
    <n v="35802"/>
  </r>
  <r>
    <x v="6"/>
    <n v="18000"/>
    <n v="99"/>
    <n v="17901"/>
  </r>
  <r>
    <x v="18"/>
    <n v="36000"/>
    <n v="198"/>
    <n v="35802"/>
  </r>
  <r>
    <x v="2"/>
    <n v="18000"/>
    <n v="99"/>
    <n v="17901"/>
  </r>
  <r>
    <x v="18"/>
    <n v="25000"/>
    <n v="138"/>
    <n v="24862"/>
  </r>
  <r>
    <x v="18"/>
    <n v="40000"/>
    <n v="220"/>
    <n v="39780"/>
  </r>
  <r>
    <x v="14"/>
    <n v="25000"/>
    <n v="138"/>
    <n v="24862"/>
  </r>
  <r>
    <x v="0"/>
    <n v="23000"/>
    <n v="127"/>
    <n v="22873"/>
  </r>
</pivotCacheRecords>
</file>

<file path=xl/pivotCache/pivotCacheRecords7.xml><?xml version="1.0" encoding="utf-8"?>
<pivotCacheRecords xmlns="http://schemas.openxmlformats.org/spreadsheetml/2006/main" xmlns:r="http://schemas.openxmlformats.org/officeDocument/2006/relationships" count="67">
  <r>
    <n v="1"/>
    <s v="15/10/2025 21:01:52"/>
    <n v="776066822"/>
    <x v="0"/>
    <s v="CPMCL019"/>
    <s v="CPMCLONGHOANGDIEU 01"/>
    <s v="FT25289024664037"/>
    <s v=""/>
    <s v=""/>
    <s v="210142262GdLZjkL"/>
    <s v=""/>
    <s v=""/>
    <s v=""/>
    <s v="000xxxx775"/>
    <s v="TRUONG *** VIET"/>
    <s v="197900xxxx0979"/>
    <m/>
    <s v=""/>
    <s v=""/>
    <s v=""/>
    <m/>
    <n v="18000"/>
    <n v="0"/>
    <n v="18000"/>
    <n v="18000"/>
    <s v="15/10/2025 21:01:52"/>
    <n v="158"/>
    <n v="17842"/>
    <s v="15/10/2025 21:01:52"/>
    <s v="1: \1\18000"/>
    <s v=""/>
    <s v="TECHCOMBANK"/>
    <s v="Tài khoản nội địa"/>
    <m/>
    <s v="Thẻ nội địa/tài khoản ngân hàng"/>
    <s v="QR"/>
    <s v="QR-Offline"/>
    <s v="Không"/>
    <s v=""/>
    <s v=""/>
    <m/>
    <s v=""/>
    <s v="Thành công"/>
    <s v="16/10/2025 21:01:52"/>
    <s v=""/>
    <s v=""/>
    <s v="00"/>
    <s v=""/>
  </r>
  <r>
    <n v="2"/>
    <s v="15/10/2025 20:47:22"/>
    <n v="776051543"/>
    <x v="1"/>
    <s v="CPMCL056"/>
    <s v="CPMCL BL 01"/>
    <s v="FT25288460359009"/>
    <s v=""/>
    <s v=""/>
    <s v="204710717lSy8lZG"/>
    <s v=""/>
    <s v=""/>
    <s v=""/>
    <s v="000xxxx300"/>
    <s v="NGUYEN *** **** QUYEN"/>
    <s v="190300xxxx0011"/>
    <m/>
    <s v=""/>
    <s v=""/>
    <s v=""/>
    <m/>
    <n v="22000"/>
    <n v="0"/>
    <n v="22000"/>
    <n v="22000"/>
    <s v="15/10/2025 20:47:22"/>
    <n v="194"/>
    <n v="21806"/>
    <s v="15/10/2025 20:47:22"/>
    <s v="1: \1\22000"/>
    <s v=""/>
    <s v="TECHCOMBANK"/>
    <s v="Tài khoản nội địa"/>
    <m/>
    <s v="Thẻ nội địa/tài khoản ngân hàng"/>
    <s v="QR"/>
    <s v="QR-Offline"/>
    <s v="Không"/>
    <s v=""/>
    <s v=""/>
    <m/>
    <s v=""/>
    <s v="Thành công"/>
    <s v="16/10/2025 20:47:22"/>
    <s v=""/>
    <s v=""/>
    <s v="00"/>
    <s v=""/>
  </r>
  <r>
    <n v="3"/>
    <s v="15/10/2025 20:45:11"/>
    <n v="776049248"/>
    <x v="2"/>
    <s v="CPMCL049"/>
    <s v="CPMCL 1414 TL8 01"/>
    <s v="11322123390"/>
    <s v=""/>
    <s v=""/>
    <s v="84645"/>
    <s v=""/>
    <s v=""/>
    <s v=""/>
    <s v="079xxxx973"/>
    <s v="0000000000"/>
    <s v="xxxxxxx000"/>
    <m/>
    <s v=""/>
    <s v=""/>
    <s v=""/>
    <m/>
    <n v="25000"/>
    <n v="0"/>
    <n v="25000"/>
    <n v="25000"/>
    <s v="15/10/2025 20:45:11"/>
    <n v="220"/>
    <n v="24780"/>
    <s v="15/10/2025 20:45:11"/>
    <s v="1: \1\25000"/>
    <s v=""/>
    <s v="VIETCOMBANK"/>
    <s v="Tài khoản nội địa"/>
    <m/>
    <s v="Thẻ nội địa/tài khoản ngân hàng"/>
    <s v="QR"/>
    <s v="QR-Offline"/>
    <s v="Không"/>
    <s v=""/>
    <s v=""/>
    <m/>
    <s v=""/>
    <s v="Thành công"/>
    <s v="16/10/2025 20:45:11"/>
    <s v=""/>
    <s v=""/>
    <s v="00"/>
    <s v=""/>
  </r>
  <r>
    <n v="4"/>
    <s v="15/10/2025 20:17:35"/>
    <n v="776019210"/>
    <x v="3"/>
    <s v="CPMCL004"/>
    <s v="CPMCHULONGVUNGTAU 01"/>
    <s v="11321670790"/>
    <s v=""/>
    <s v=""/>
    <s v="77260"/>
    <s v=""/>
    <s v=""/>
    <s v=""/>
    <s v="096xxxx074"/>
    <s v="0000000000"/>
    <s v="xxxxxxx000"/>
    <m/>
    <s v=""/>
    <s v=""/>
    <s v=""/>
    <m/>
    <n v="50000"/>
    <n v="0"/>
    <n v="50000"/>
    <n v="50000"/>
    <s v="15/10/2025 20:17:35"/>
    <n v="440"/>
    <n v="49560"/>
    <s v="15/10/2025 20:17:35"/>
    <s v="1: \1\50000"/>
    <s v=""/>
    <s v="VIETCOMBANK"/>
    <s v="Tài khoản nội địa"/>
    <m/>
    <s v="Thẻ nội địa/tài khoản ngân hàng"/>
    <s v="QR"/>
    <s v="QR-Offline"/>
    <s v="Không"/>
    <s v=""/>
    <s v=""/>
    <m/>
    <s v=""/>
    <s v="Thành công"/>
    <s v="16/10/2025 20:17:35"/>
    <s v=""/>
    <s v=""/>
    <s v="00"/>
    <s v=""/>
  </r>
  <r>
    <n v="5"/>
    <s v="15/10/2025 20:16:00"/>
    <n v="776017388"/>
    <x v="2"/>
    <s v="CPMCL049"/>
    <s v="CPMCL 1414 TL8 01"/>
    <s v="11321653503"/>
    <s v=""/>
    <s v=""/>
    <s v="76774"/>
    <s v=""/>
    <s v=""/>
    <s v=""/>
    <s v="086xxxx774"/>
    <s v="0000000000"/>
    <s v="xxxxxxx000"/>
    <m/>
    <s v=""/>
    <s v=""/>
    <s v=""/>
    <m/>
    <n v="18000"/>
    <n v="0"/>
    <n v="18000"/>
    <n v="18000"/>
    <s v="15/10/2025 20:16:00"/>
    <n v="158"/>
    <n v="17842"/>
    <s v="15/10/2025 20:16:00"/>
    <s v="1: \1\18000"/>
    <s v=""/>
    <s v="VIETCOMBANK"/>
    <s v="Tài khoản nội địa"/>
    <m/>
    <s v="Thẻ nội địa/tài khoản ngân hàng"/>
    <s v="QR"/>
    <s v="QR-Offline"/>
    <s v="Không"/>
    <s v=""/>
    <s v=""/>
    <m/>
    <s v=""/>
    <s v="Thành công"/>
    <s v="16/10/2025 20:16:00"/>
    <s v=""/>
    <s v=""/>
    <s v="00"/>
    <s v=""/>
  </r>
  <r>
    <n v="6"/>
    <s v="15/10/2025 19:32:09"/>
    <n v="775970201"/>
    <x v="2"/>
    <s v="CPMCL049"/>
    <s v="CPMCL 1414 TL8 01"/>
    <s v="XTF1486353227589"/>
    <s v=""/>
    <s v=""/>
    <s v="TF251015266117732"/>
    <s v=""/>
    <s v=""/>
    <s v=""/>
    <s v="096xxxx441"/>
    <s v="NGUYEN ***** **** MY"/>
    <s v="902102xxx5699"/>
    <m/>
    <s v=""/>
    <s v=""/>
    <s v=""/>
    <m/>
    <n v="38000"/>
    <n v="0"/>
    <n v="38000"/>
    <n v="38000"/>
    <s v="15/10/2025 19:32:10"/>
    <n v="334"/>
    <n v="37666"/>
    <s v="15/10/2025 19:32:10"/>
    <s v="1: \1\38000"/>
    <s v=""/>
    <s v="TIMOBVB"/>
    <s v="Tài khoản nội địa"/>
    <m/>
    <s v="Thẻ nội địa/tài khoản ngân hàng"/>
    <s v="QR"/>
    <s v="QR-Offline"/>
    <s v="Không"/>
    <s v=""/>
    <s v=""/>
    <m/>
    <s v=""/>
    <s v="Thành công"/>
    <s v="16/10/2025 19:32:09"/>
    <s v=""/>
    <s v=""/>
    <s v="00"/>
    <s v=""/>
  </r>
  <r>
    <n v="7"/>
    <s v="15/10/2025 19:16:02"/>
    <n v="775953003"/>
    <x v="3"/>
    <s v="CPMCL004"/>
    <s v="CPMCHULONGVUNGTAU 01"/>
    <s v="XTF8462120299214"/>
    <s v=""/>
    <s v=""/>
    <s v="TF251015246110683"/>
    <s v=""/>
    <s v=""/>
    <s v=""/>
    <s v="039xxxx035"/>
    <s v="PHAM *** ***** HUYEN"/>
    <s v="902181xxx9866"/>
    <m/>
    <s v=""/>
    <s v=""/>
    <s v=""/>
    <m/>
    <n v="40000"/>
    <n v="0"/>
    <n v="40000"/>
    <n v="40000"/>
    <s v="15/10/2025 19:16:02"/>
    <n v="352"/>
    <n v="39648"/>
    <s v="15/10/2025 19:16:02"/>
    <s v="1: \1\40000"/>
    <s v=""/>
    <s v="TIMOBVB"/>
    <s v="Tài khoản nội địa"/>
    <m/>
    <s v="Thẻ nội địa/tài khoản ngân hàng"/>
    <s v="QR"/>
    <s v="QR-Offline"/>
    <s v="Không"/>
    <s v=""/>
    <s v=""/>
    <m/>
    <s v=""/>
    <s v="Thành công"/>
    <s v="16/10/2025 19:16:02"/>
    <s v=""/>
    <s v=""/>
    <s v="00"/>
    <s v=""/>
  </r>
  <r>
    <n v="8"/>
    <s v="15/10/2025 18:52:58"/>
    <n v="775930186"/>
    <x v="4"/>
    <s v="CPMCL039"/>
    <s v="CPMCLONG LEVANSY 01"/>
    <s v="1780358925288185253584254"/>
    <s v=""/>
    <s v=""/>
    <s v="24045507970"/>
    <s v=""/>
    <s v=""/>
    <s v=""/>
    <s v="091xxxx778"/>
    <s v="NGUYEN **** ANH"/>
    <s v="xxxxxxx530"/>
    <m/>
    <s v=""/>
    <s v=""/>
    <s v=""/>
    <m/>
    <n v="25000"/>
    <n v="0"/>
    <n v="25000"/>
    <n v="25000"/>
    <s v="15/10/2025 18:52:58"/>
    <n v="220"/>
    <n v="24780"/>
    <s v="15/10/2025 18:52:58"/>
    <s v="1: \1\25000"/>
    <s v=""/>
    <s v="BIDV"/>
    <s v="Tài khoản nội địa"/>
    <m/>
    <s v="Thẻ nội địa/tài khoản ngân hàng"/>
    <s v="QR"/>
    <s v="QR-Offline"/>
    <s v="Không"/>
    <s v=""/>
    <s v=""/>
    <m/>
    <s v=""/>
    <s v="Thành công"/>
    <s v="16/10/2025 18:52:58"/>
    <s v=""/>
    <s v=""/>
    <s v="00"/>
    <s v=""/>
  </r>
  <r>
    <n v="9"/>
    <s v="15/10/2025 18:45:23"/>
    <n v="775922879"/>
    <x v="3"/>
    <s v="CPMCL004"/>
    <s v="CPMCHULONGVUNGTAU 01"/>
    <s v="FT25288806116075"/>
    <s v=""/>
    <s v=""/>
    <s v="184517639JngCCHU"/>
    <s v=""/>
    <s v=""/>
    <s v=""/>
    <s v="000xxxx985"/>
    <s v="NGUYEN *** THANH"/>
    <s v="190300xxxx0019"/>
    <m/>
    <s v=""/>
    <s v=""/>
    <s v=""/>
    <m/>
    <n v="36000"/>
    <n v="0"/>
    <n v="36000"/>
    <n v="36000"/>
    <s v="15/10/2025 18:45:23"/>
    <n v="317"/>
    <n v="35683"/>
    <s v="15/10/2025 18:45:23"/>
    <s v="1: \1\36000"/>
    <s v=""/>
    <s v="TECHCOMBANK"/>
    <s v="Tài khoản nội địa"/>
    <m/>
    <s v="Thẻ nội địa/tài khoản ngân hàng"/>
    <s v="QR"/>
    <s v="QR-Offline"/>
    <s v="Không"/>
    <s v=""/>
    <s v=""/>
    <m/>
    <s v=""/>
    <s v="Thành công"/>
    <s v="16/10/2025 18:45:23"/>
    <s v=""/>
    <s v=""/>
    <s v="00"/>
    <s v=""/>
  </r>
  <r>
    <n v="10"/>
    <s v="15/10/2025 18:37:03"/>
    <n v="775914838"/>
    <x v="3"/>
    <s v="CPMCL004"/>
    <s v="CPMCHULONGVUNGTAU 01"/>
    <s v="11319922883"/>
    <s v=""/>
    <s v=""/>
    <s v="50280"/>
    <s v=""/>
    <s v=""/>
    <s v=""/>
    <s v="077xxxx064"/>
    <s v="0000000000"/>
    <s v="xxxxxxx000"/>
    <m/>
    <s v=""/>
    <s v=""/>
    <s v=""/>
    <m/>
    <n v="25000"/>
    <n v="0"/>
    <n v="25000"/>
    <n v="25000"/>
    <s v="15/10/2025 18:37:03"/>
    <n v="220"/>
    <n v="24780"/>
    <s v="15/10/2025 18:37:03"/>
    <s v="1: \1\25000"/>
    <s v=""/>
    <s v="VIETCOMBANK"/>
    <s v="Tài khoản nội địa"/>
    <m/>
    <s v="Thẻ nội địa/tài khoản ngân hàng"/>
    <s v="QR"/>
    <s v="QR-Offline"/>
    <s v="Không"/>
    <s v=""/>
    <s v=""/>
    <m/>
    <s v=""/>
    <s v="Thành công"/>
    <s v="16/10/2025 18:37:03"/>
    <s v=""/>
    <s v=""/>
    <s v="00"/>
    <s v=""/>
  </r>
  <r>
    <n v="11"/>
    <s v="15/10/2025 17:10:55"/>
    <n v="775828963"/>
    <x v="2"/>
    <s v="CPMCL049"/>
    <s v="CPMCL 1414 TL8 01"/>
    <s v="11318299372"/>
    <s v=""/>
    <s v=""/>
    <s v="28441"/>
    <s v=""/>
    <s v=""/>
    <s v=""/>
    <s v="070xxxx682"/>
    <s v="0000000000"/>
    <s v="xxxxxxx000"/>
    <m/>
    <s v=""/>
    <s v=""/>
    <s v=""/>
    <m/>
    <n v="25000"/>
    <n v="0"/>
    <n v="25000"/>
    <n v="25000"/>
    <s v="15/10/2025 17:10:55"/>
    <n v="220"/>
    <n v="24780"/>
    <s v="15/10/2025 17:10:55"/>
    <s v="1: \1\25000"/>
    <s v=""/>
    <s v="VIETCOMBANK"/>
    <s v="Tài khoản nội địa"/>
    <m/>
    <s v="Thẻ nội địa/tài khoản ngân hàng"/>
    <s v="QR"/>
    <s v="QR-Offline"/>
    <s v="Không"/>
    <s v=""/>
    <s v=""/>
    <m/>
    <s v=""/>
    <s v="Thành công"/>
    <s v="16/10/2025 17:10:55"/>
    <s v=""/>
    <s v=""/>
    <s v="00"/>
    <s v=""/>
  </r>
  <r>
    <n v="12"/>
    <s v="15/10/2025 17:07:17"/>
    <n v="775825657"/>
    <x v="3"/>
    <s v="CPMCL004"/>
    <s v="CPMCHULONGVUNGTAU 01"/>
    <s v="11318229055"/>
    <s v=""/>
    <s v=""/>
    <s v="27507"/>
    <s v=""/>
    <s v=""/>
    <s v=""/>
    <s v="093xxxx900"/>
    <s v="0000000000"/>
    <s v="xxxxxxx000"/>
    <m/>
    <s v=""/>
    <s v=""/>
    <s v=""/>
    <m/>
    <n v="40000"/>
    <n v="0"/>
    <n v="40000"/>
    <n v="40000"/>
    <s v="15/10/2025 17:07:18"/>
    <n v="352"/>
    <n v="39648"/>
    <s v="15/10/2025 17:07:18"/>
    <s v="1: \1\40000"/>
    <s v=""/>
    <s v="VIETCOMBANK"/>
    <s v="Tài khoản nội địa"/>
    <m/>
    <s v="Thẻ nội địa/tài khoản ngân hàng"/>
    <s v="QR"/>
    <s v="QR-Offline"/>
    <s v="Không"/>
    <s v=""/>
    <s v=""/>
    <m/>
    <s v=""/>
    <s v="Thành công"/>
    <s v="16/10/2025 17:07:17"/>
    <s v=""/>
    <s v=""/>
    <s v="00"/>
    <s v=""/>
  </r>
  <r>
    <n v="13"/>
    <s v="15/10/2025 17:03:44"/>
    <n v="775822260"/>
    <x v="3"/>
    <s v="CPMCL004"/>
    <s v="CPMCHULONGVUNGTAU 01"/>
    <s v="FT25288873233264"/>
    <s v=""/>
    <s v=""/>
    <s v="BP00022p7r04"/>
    <s v=""/>
    <s v=""/>
    <s v=""/>
    <s v="037xxxx832"/>
    <s v="NGUYEN *** *** HA"/>
    <s v="xxxxxxx832"/>
    <m/>
    <s v=""/>
    <s v=""/>
    <s v=""/>
    <m/>
    <n v="45000"/>
    <n v="0"/>
    <n v="45000"/>
    <n v="45000"/>
    <s v="15/10/2025 17:03:44"/>
    <n v="396"/>
    <n v="44604"/>
    <s v="15/10/2025 17:03:44"/>
    <s v="1: \1\45000"/>
    <s v="THANH TOAN QR PAY"/>
    <s v="MBBANK"/>
    <s v="Tài khoản nội địa"/>
    <m/>
    <s v="Thẻ nội địa/tài khoản ngân hàng"/>
    <s v="QR"/>
    <s v="QR-Offline"/>
    <s v="Không"/>
    <s v=""/>
    <s v=""/>
    <m/>
    <s v=""/>
    <s v="Thành công"/>
    <s v="16/10/2025 17:03:44"/>
    <s v="THANH TOAN QR PAY"/>
    <s v="THANH TOAN QR PAY"/>
    <s v="00"/>
    <s v=""/>
  </r>
  <r>
    <n v="14"/>
    <s v="15/10/2025 15:58:45"/>
    <n v="775770668"/>
    <x v="4"/>
    <s v="CPMCL039"/>
    <s v="CPMCLONG LEVANSY 01"/>
    <s v="272CTMB252880307"/>
    <s v=""/>
    <s v=""/>
    <s v="272CTMB252880307"/>
    <s v=""/>
    <s v=""/>
    <s v=""/>
    <s v="914xxxx311"/>
    <s v="DAO *** TINH"/>
    <s v="*****5x4716"/>
    <m/>
    <s v=""/>
    <s v=""/>
    <s v=""/>
    <m/>
    <n v="25000"/>
    <n v="0"/>
    <n v="25000"/>
    <n v="25000"/>
    <s v="15/10/2025 15:58:45"/>
    <n v="220"/>
    <n v="24780"/>
    <s v="15/10/2025 15:58:45"/>
    <s v="1: \1\25000"/>
    <s v=""/>
    <s v="TPBANK"/>
    <s v="Tài khoản nội địa"/>
    <m/>
    <s v="Thẻ nội địa/tài khoản ngân hàng"/>
    <s v="QR"/>
    <s v="QR-Offline"/>
    <s v="Không"/>
    <s v=""/>
    <s v=""/>
    <m/>
    <s v=""/>
    <s v="Thành công"/>
    <s v="16/10/2025 15:58:45"/>
    <s v=""/>
    <s v=""/>
    <s v="00"/>
    <s v=""/>
  </r>
  <r>
    <n v="15"/>
    <s v="15/10/2025 15:31:00"/>
    <n v="775751423"/>
    <x v="3"/>
    <s v="CPMCL004"/>
    <s v="CPMCHULONGVUNGTAU 01"/>
    <s v="11316692058"/>
    <s v=""/>
    <s v=""/>
    <s v="8231"/>
    <s v=""/>
    <s v=""/>
    <s v=""/>
    <s v="034xxxx440"/>
    <s v="0000000000"/>
    <s v="xxxxxxx000"/>
    <m/>
    <s v=""/>
    <s v=""/>
    <s v=""/>
    <m/>
    <n v="18000"/>
    <n v="0"/>
    <n v="18000"/>
    <n v="18000"/>
    <s v="15/10/2025 15:31:01"/>
    <n v="158"/>
    <n v="17842"/>
    <s v="15/10/2025 15:31:01"/>
    <s v="1: \1\18000"/>
    <s v=""/>
    <s v="VIETCOMBANK"/>
    <s v="Tài khoản nội địa"/>
    <m/>
    <s v="Thẻ nội địa/tài khoản ngân hàng"/>
    <s v="QR"/>
    <s v="QR-Offline"/>
    <s v="Không"/>
    <s v=""/>
    <s v=""/>
    <m/>
    <s v=""/>
    <s v="Thành công"/>
    <s v="16/10/2025 15:31:00"/>
    <s v=""/>
    <s v=""/>
    <s v="00"/>
    <s v=""/>
  </r>
  <r>
    <n v="16"/>
    <s v="15/10/2025 14:58:20"/>
    <n v="775728125"/>
    <x v="5"/>
    <s v="CPMCL008"/>
    <s v="CPMCHULONG BA RIA 01"/>
    <s v="1607701925288145816147299"/>
    <s v=""/>
    <s v=""/>
    <s v="24043230775"/>
    <s v=""/>
    <s v=""/>
    <s v=""/>
    <s v="090xxxx354"/>
    <s v="NGUYEN *** THANH"/>
    <s v="xxxxxxx200"/>
    <m/>
    <s v=""/>
    <s v=""/>
    <s v=""/>
    <m/>
    <n v="18000"/>
    <n v="0"/>
    <n v="18000"/>
    <n v="18000"/>
    <s v="15/10/2025 14:58:20"/>
    <n v="158"/>
    <n v="17842"/>
    <s v="15/10/2025 14:58:20"/>
    <s v="1: \1\18000"/>
    <s v=""/>
    <s v="BIDV"/>
    <s v="Tài khoản nội địa"/>
    <m/>
    <s v="Thẻ nội địa/tài khoản ngân hàng"/>
    <s v="QR"/>
    <s v="QR-Offline"/>
    <s v="Không"/>
    <s v=""/>
    <s v=""/>
    <m/>
    <s v=""/>
    <s v="Thành công"/>
    <s v="16/10/2025 14:58:20"/>
    <s v=""/>
    <s v=""/>
    <s v="00"/>
    <s v=""/>
  </r>
  <r>
    <n v="17"/>
    <s v="15/10/2025 14:05:24"/>
    <n v="775692706"/>
    <x v="5"/>
    <s v="CPMCL008"/>
    <s v="CPMCHULONG BA RIA 01"/>
    <s v="11315589699"/>
    <s v=""/>
    <s v=""/>
    <s v="92847"/>
    <s v=""/>
    <s v=""/>
    <s v=""/>
    <s v="097xxxx343"/>
    <s v="0000000000"/>
    <s v="xxxxxxx000"/>
    <m/>
    <s v=""/>
    <s v=""/>
    <s v=""/>
    <m/>
    <n v="43000"/>
    <n v="0"/>
    <n v="43000"/>
    <n v="43000"/>
    <s v="15/10/2025 14:05:24"/>
    <n v="378"/>
    <n v="42622"/>
    <s v="15/10/2025 14:05:24"/>
    <s v="1: \1\43000"/>
    <s v=""/>
    <s v="VIETCOMBANK"/>
    <s v="Tài khoản nội địa"/>
    <m/>
    <s v="Thẻ nội địa/tài khoản ngân hàng"/>
    <s v="QR"/>
    <s v="QR-Offline"/>
    <s v="Không"/>
    <s v=""/>
    <s v=""/>
    <m/>
    <s v=""/>
    <s v="Thành công"/>
    <s v="16/10/2025 14:05:24"/>
    <s v=""/>
    <s v=""/>
    <s v="00"/>
    <s v=""/>
  </r>
  <r>
    <n v="18"/>
    <s v="15/10/2025 13:36:48"/>
    <n v="775674510"/>
    <x v="0"/>
    <s v="CPMCL019"/>
    <s v="CPMCLONGHOANGDIEU 01"/>
    <s v="FT25288240286802"/>
    <s v=""/>
    <s v=""/>
    <s v="FT25288240286802"/>
    <s v=""/>
    <s v=""/>
    <s v=""/>
    <s v="032xxxx083"/>
    <s v="0326741083"/>
    <s v="xxxxxxx468"/>
    <m/>
    <s v=""/>
    <s v=""/>
    <s v=""/>
    <m/>
    <n v="18000"/>
    <n v="0"/>
    <n v="18000"/>
    <n v="18000"/>
    <s v="15/10/2025 13:36:48"/>
    <n v="158"/>
    <n v="17842"/>
    <s v="15/10/2025 13:36:48"/>
    <s v="1: \1\18000"/>
    <s v=""/>
    <s v="VPBANK"/>
    <s v="Tài khoản nội địa"/>
    <m/>
    <s v="Thẻ nội địa/tài khoản ngân hàng"/>
    <s v="QR"/>
    <s v="QR-Offline"/>
    <s v="Không"/>
    <s v=""/>
    <s v=""/>
    <m/>
    <s v=""/>
    <s v="Thành công"/>
    <s v="16/10/2025 13:36:48"/>
    <s v=""/>
    <s v=""/>
    <s v="00"/>
    <s v=""/>
  </r>
  <r>
    <n v="19"/>
    <s v="15/10/2025 13:10:52"/>
    <n v="775657012"/>
    <x v="0"/>
    <s v="CPMCL019"/>
    <s v="CPMCLONGHOANGDIEU 01"/>
    <s v="60160199000000161798770"/>
    <s v=""/>
    <s v=""/>
    <s v="000000161798770"/>
    <s v=""/>
    <s v=""/>
    <s v=""/>
    <s v="098xxxx638"/>
    <s v="NGUYEN *** NGA"/>
    <s v="109871xx5561"/>
    <m/>
    <s v=""/>
    <s v=""/>
    <s v=""/>
    <m/>
    <n v="40000"/>
    <n v="0"/>
    <n v="40000"/>
    <n v="40000"/>
    <s v="15/10/2025 13:10:52"/>
    <n v="352"/>
    <n v="39648"/>
    <s v="15/10/2025 13:10:52"/>
    <s v="1: \1\40000"/>
    <s v=""/>
    <s v="VIETINBANK"/>
    <s v="Tài khoản nội địa"/>
    <m/>
    <s v="Thẻ nội địa/tài khoản ngân hàng"/>
    <s v="QR"/>
    <s v="QR-Offline"/>
    <s v="Không"/>
    <s v=""/>
    <s v=""/>
    <m/>
    <s v=""/>
    <s v="Thành công"/>
    <s v="16/10/2025 13:10:52"/>
    <s v=""/>
    <s v=""/>
    <s v="00"/>
    <s v=""/>
  </r>
  <r>
    <n v="20"/>
    <s v="15/10/2025 13:03:18"/>
    <n v="775651289"/>
    <x v="0"/>
    <s v="CPMCL019"/>
    <s v="CPMCLONGHOANGDIEU 01"/>
    <s v="1832436925288130312841551"/>
    <s v=""/>
    <s v=""/>
    <s v="24042498632"/>
    <s v=""/>
    <s v=""/>
    <s v=""/>
    <s v="034xxxx280"/>
    <s v="VO ****** VU"/>
    <s v="xxxxxxx662"/>
    <m/>
    <s v=""/>
    <s v=""/>
    <s v=""/>
    <m/>
    <n v="25000"/>
    <n v="0"/>
    <n v="25000"/>
    <n v="25000"/>
    <s v="15/10/2025 13:03:18"/>
    <n v="220"/>
    <n v="24780"/>
    <s v="15/10/2025 13:03:18"/>
    <s v="1: \1\25000"/>
    <s v=""/>
    <s v="BIDV"/>
    <s v="Tài khoản nội địa"/>
    <m/>
    <s v="Thẻ nội địa/tài khoản ngân hàng"/>
    <s v="QR"/>
    <s v="QR-Offline"/>
    <s v="Không"/>
    <s v=""/>
    <s v=""/>
    <m/>
    <s v=""/>
    <s v="Thành công"/>
    <s v="16/10/2025 13:03:18"/>
    <s v=""/>
    <s v=""/>
    <s v="00"/>
    <s v=""/>
  </r>
  <r>
    <n v="21"/>
    <s v="15/10/2025 12:22:47"/>
    <n v="775614493"/>
    <x v="5"/>
    <s v="CPMCL008"/>
    <s v="CPMCHULONG BA RIA 01"/>
    <s v="FT25288225609629"/>
    <s v=""/>
    <s v=""/>
    <s v="BP00022ok3gu"/>
    <s v=""/>
    <s v=""/>
    <s v=""/>
    <s v="093xxxx770"/>
    <s v="BUI *** DUNG"/>
    <s v="001231xxx6789"/>
    <m/>
    <s v=""/>
    <s v=""/>
    <s v=""/>
    <m/>
    <n v="18000"/>
    <n v="0"/>
    <n v="18000"/>
    <n v="18000"/>
    <s v="15/10/2025 12:22:47"/>
    <n v="158"/>
    <n v="17842"/>
    <s v="15/10/2025 12:22:47"/>
    <s v="1: \1\18000"/>
    <s v="THANH TOAN QR PAY"/>
    <s v="MBBANK"/>
    <s v="Tài khoản nội địa"/>
    <m/>
    <s v="Thẻ nội địa/tài khoản ngân hàng"/>
    <s v="QR"/>
    <s v="QR-Offline"/>
    <s v="Không"/>
    <s v=""/>
    <s v=""/>
    <m/>
    <s v=""/>
    <s v="Thành công"/>
    <s v="16/10/2025 12:22:47"/>
    <s v="THANH TOAN QR PAY"/>
    <s v="THANH TOAN QR PAY"/>
    <s v="00"/>
    <s v=""/>
  </r>
  <r>
    <n v="22"/>
    <s v="15/10/2025 12:04:34"/>
    <n v="775593947"/>
    <x v="0"/>
    <s v="CPMCL019"/>
    <s v="CPMCLONGHOANGDIEU 01"/>
    <s v="FT25288843124808"/>
    <s v=""/>
    <s v=""/>
    <s v="BP00022oidu0"/>
    <s v=""/>
    <s v=""/>
    <s v=""/>
    <s v="037xxxx003"/>
    <s v="LE *** TRAN"/>
    <s v="xxxxxxx003"/>
    <m/>
    <s v=""/>
    <s v=""/>
    <s v=""/>
    <m/>
    <n v="15000"/>
    <n v="0"/>
    <n v="15000"/>
    <n v="15000"/>
    <s v="15/10/2025 12:04:34"/>
    <n v="132"/>
    <n v="14868"/>
    <s v="15/10/2025 12:04:34"/>
    <s v="1: \1\15000"/>
    <s v="THANH TOAN QR PAY"/>
    <s v="MBBANK"/>
    <s v="Tài khoản nội địa"/>
    <m/>
    <s v="Thẻ nội địa/tài khoản ngân hàng"/>
    <s v="QR"/>
    <s v="QR-Offline"/>
    <s v="Không"/>
    <s v=""/>
    <s v=""/>
    <m/>
    <s v=""/>
    <s v="Thành công"/>
    <s v="16/10/2025 12:04:34"/>
    <s v="THANH TOAN QR PAY"/>
    <s v="THANH TOAN QR PAY"/>
    <s v="00"/>
    <s v=""/>
  </r>
  <r>
    <n v="23"/>
    <s v="15/10/2025 12:02:57"/>
    <n v="775592273"/>
    <x v="5"/>
    <s v="CPMCL008"/>
    <s v="CPMCHULONG BA RIA 01"/>
    <s v="FT25288579000854"/>
    <s v=""/>
    <s v=""/>
    <s v="BP00022oi92e"/>
    <s v=""/>
    <s v=""/>
    <s v=""/>
    <s v="090xxxx749"/>
    <s v="TRAN **** DAT"/>
    <s v="666668xx8879"/>
    <m/>
    <s v=""/>
    <s v=""/>
    <s v=""/>
    <m/>
    <n v="80000"/>
    <n v="0"/>
    <n v="80000"/>
    <n v="80000"/>
    <s v="15/10/2025 12:02:57"/>
    <n v="704"/>
    <n v="79296"/>
    <s v="15/10/2025 12:02:57"/>
    <s v="1: \1\80000"/>
    <s v="THANH TOAN QR PAY"/>
    <s v="MBBANK"/>
    <s v="Tài khoản nội địa"/>
    <m/>
    <s v="Thẻ nội địa/tài khoản ngân hàng"/>
    <s v="QR"/>
    <s v="QR-Offline"/>
    <s v="Không"/>
    <s v=""/>
    <s v=""/>
    <m/>
    <s v=""/>
    <s v="Thành công"/>
    <s v="16/10/2025 12:02:57"/>
    <s v="THANH TOAN QR PAY"/>
    <s v="THANH TOAN QR PAY"/>
    <s v="00"/>
    <s v=""/>
  </r>
  <r>
    <n v="24"/>
    <s v="15/10/2025 11:59:13"/>
    <n v="775588220"/>
    <x v="3"/>
    <s v="CPMCL004"/>
    <s v="CPMCHULONGVUNGTAU 01"/>
    <s v="FT25288000700761"/>
    <s v=""/>
    <s v=""/>
    <s v="115904369B0w21oM"/>
    <s v=""/>
    <s v=""/>
    <s v=""/>
    <s v="000xxxx453"/>
    <s v="NGUYEN ****** LOAN"/>
    <s v="190300xxxx0015"/>
    <m/>
    <s v=""/>
    <s v=""/>
    <s v=""/>
    <m/>
    <n v="45000"/>
    <n v="0"/>
    <n v="45000"/>
    <n v="45000"/>
    <s v="15/10/2025 11:59:13"/>
    <n v="396"/>
    <n v="44604"/>
    <s v="15/10/2025 11:59:13"/>
    <s v="1: \1\45000"/>
    <s v=""/>
    <s v="TECHCOMBANK"/>
    <s v="Tài khoản nội địa"/>
    <m/>
    <s v="Thẻ nội địa/tài khoản ngân hàng"/>
    <s v="QR"/>
    <s v="QR-Offline"/>
    <s v="Không"/>
    <s v=""/>
    <s v=""/>
    <m/>
    <s v=""/>
    <s v="Thành công"/>
    <s v="16/10/2025 11:59:13"/>
    <s v=""/>
    <s v=""/>
    <s v="00"/>
    <s v=""/>
  </r>
  <r>
    <n v="25"/>
    <s v="15/10/2025 11:37:02"/>
    <n v="775565075"/>
    <x v="0"/>
    <s v="CPMCL019"/>
    <s v="CPMCLONGHOANGDIEU 01"/>
    <s v="11313736210"/>
    <s v=""/>
    <s v=""/>
    <s v="62836"/>
    <s v=""/>
    <s v=""/>
    <s v=""/>
    <s v="090xxxx707"/>
    <s v="0000000000"/>
    <s v="xxxxxxx000"/>
    <m/>
    <s v=""/>
    <s v=""/>
    <s v=""/>
    <m/>
    <n v="17000"/>
    <n v="0"/>
    <n v="17000"/>
    <n v="17000"/>
    <s v="15/10/2025 11:37:02"/>
    <n v="150"/>
    <n v="16850"/>
    <s v="15/10/2025 11:37:02"/>
    <s v="1: \1\17000"/>
    <s v=""/>
    <s v="VIETCOMBANK"/>
    <s v="Tài khoản nội địa"/>
    <m/>
    <s v="Thẻ nội địa/tài khoản ngân hàng"/>
    <s v="QR"/>
    <s v="QR-Offline"/>
    <s v="Không"/>
    <s v=""/>
    <s v=""/>
    <m/>
    <s v=""/>
    <s v="Thành công"/>
    <s v="16/10/2025 11:37:02"/>
    <s v=""/>
    <s v=""/>
    <s v="00"/>
    <s v=""/>
  </r>
  <r>
    <n v="26"/>
    <s v="15/10/2025 11:34:45"/>
    <n v="775562952"/>
    <x v="3"/>
    <s v="CPMCL004"/>
    <s v="CPMCHULONGVUNGTAU 01"/>
    <s v="FT25288816616604"/>
    <s v=""/>
    <s v=""/>
    <s v="113440219I9cUVck"/>
    <s v=""/>
    <s v=""/>
    <s v=""/>
    <s v="000xxxx679"/>
    <s v="NGUYEN **** HUNG"/>
    <s v="190300xxxx0013"/>
    <m/>
    <s v=""/>
    <s v=""/>
    <s v=""/>
    <m/>
    <n v="25000"/>
    <n v="0"/>
    <n v="25000"/>
    <n v="25000"/>
    <s v="15/10/2025 11:34:45"/>
    <n v="220"/>
    <n v="24780"/>
    <s v="15/10/2025 11:34:45"/>
    <s v="1: \1\25000"/>
    <s v=""/>
    <s v="TECHCOMBANK"/>
    <s v="Tài khoản nội địa"/>
    <m/>
    <s v="Thẻ nội địa/tài khoản ngân hàng"/>
    <s v="QR"/>
    <s v="QR-Offline"/>
    <s v="Không"/>
    <s v=""/>
    <s v=""/>
    <m/>
    <s v=""/>
    <s v="Thành công"/>
    <s v="16/10/2025 11:34:45"/>
    <s v=""/>
    <s v=""/>
    <s v="00"/>
    <s v=""/>
  </r>
  <r>
    <n v="27"/>
    <s v="15/10/2025 11:16:19"/>
    <n v="775546438"/>
    <x v="0"/>
    <s v="CPMCL019"/>
    <s v="CPMCLONGHOANGDIEU 01"/>
    <s v="001CTMB252880877"/>
    <s v=""/>
    <s v=""/>
    <s v="001CTMB252880877"/>
    <s v=""/>
    <s v=""/>
    <s v=""/>
    <s v="145xxxx011"/>
    <s v="TRAN *** **** LY"/>
    <s v="*****1x7501"/>
    <m/>
    <s v=""/>
    <s v=""/>
    <s v=""/>
    <m/>
    <n v="20000"/>
    <n v="0"/>
    <n v="20000"/>
    <n v="20000"/>
    <s v="15/10/2025 11:16:19"/>
    <n v="176"/>
    <n v="19824"/>
    <s v="15/10/2025 11:16:19"/>
    <s v="1: \1\20000"/>
    <s v=""/>
    <s v="TPBANK"/>
    <s v="Tài khoản nội địa"/>
    <m/>
    <s v="Thẻ nội địa/tài khoản ngân hàng"/>
    <s v="QR"/>
    <s v="QR-Offline"/>
    <s v="Không"/>
    <s v=""/>
    <s v=""/>
    <m/>
    <s v=""/>
    <s v="Thành công"/>
    <s v="16/10/2025 11:16:19"/>
    <s v=""/>
    <s v=""/>
    <s v="00"/>
    <s v=""/>
  </r>
  <r>
    <n v="28"/>
    <s v="15/10/2025 11:15:35"/>
    <n v="775545825"/>
    <x v="1"/>
    <s v="CPMCL056"/>
    <s v="CPMCL BL 01"/>
    <s v="2025101506134674"/>
    <s v=""/>
    <s v=""/>
    <s v="172376"/>
    <s v=""/>
    <s v=""/>
    <s v=""/>
    <s v="090xxxx673"/>
    <m/>
    <s v="xxxxxxx673"/>
    <m/>
    <s v=""/>
    <s v=""/>
    <s v=""/>
    <m/>
    <n v="25000"/>
    <n v="0"/>
    <n v="25000"/>
    <n v="25000"/>
    <s v="15/10/2025 11:15:35"/>
    <n v="220"/>
    <n v="24780"/>
    <s v="15/10/2025 11:15:35"/>
    <s v="1: \1\25000"/>
    <s v="LE PHUOC LONG thanh toan QRCODE tai CA PHE MUOI CHU LONG"/>
    <s v="VIB"/>
    <s v="Tài khoản nội địa"/>
    <m/>
    <s v="Thẻ nội địa/tài khoản ngân hàng"/>
    <s v="QR"/>
    <s v="QR-Offline"/>
    <s v="Không"/>
    <s v=""/>
    <s v=""/>
    <m/>
    <s v=""/>
    <s v="Thành công"/>
    <s v="16/10/2025 11:15:35"/>
    <s v="LE PHUOC LONG thanh toan QRCODE tai CA PHE MUOI CHU LONG"/>
    <s v="LE PHUOC LONG thanh toan QRCODE tai CA PHE MUOI CHU LONG"/>
    <s v="00"/>
    <s v=""/>
  </r>
  <r>
    <n v="29"/>
    <s v="15/10/2025 11:15:14"/>
    <n v="775545412"/>
    <x v="3"/>
    <s v="CPMCL004"/>
    <s v="CPMCHULONGVUNGTAU 01"/>
    <s v="FT25288075101607"/>
    <s v=""/>
    <s v=""/>
    <s v="BP00022oe1hs"/>
    <s v=""/>
    <s v=""/>
    <s v=""/>
    <s v="035xxxx779"/>
    <s v="HUYNH ***** TUAN"/>
    <s v="xxxxxxx779"/>
    <m/>
    <s v=""/>
    <s v=""/>
    <s v=""/>
    <m/>
    <n v="40000"/>
    <n v="0"/>
    <n v="40000"/>
    <n v="40000"/>
    <s v="15/10/2025 11:15:14"/>
    <n v="352"/>
    <n v="39648"/>
    <s v="15/10/2025 11:15:14"/>
    <s v="1: \1\40000"/>
    <s v="THANH TOAN QR PAY"/>
    <s v="MBBANK"/>
    <s v="Tài khoản nội địa"/>
    <m/>
    <s v="Thẻ nội địa/tài khoản ngân hàng"/>
    <s v="QR"/>
    <s v="QR-Offline"/>
    <s v="Không"/>
    <s v=""/>
    <s v=""/>
    <m/>
    <s v=""/>
    <s v="Thành công"/>
    <s v="16/10/2025 11:15:14"/>
    <s v="THANH TOAN QR PAY"/>
    <s v="THANH TOAN QR PAY"/>
    <s v="00"/>
    <s v=""/>
  </r>
  <r>
    <n v="30"/>
    <s v="15/10/2025 11:14:38"/>
    <n v="775544923"/>
    <x v="1"/>
    <s v="CPMCL056"/>
    <s v="CPMCL BL 01"/>
    <s v="11313398905"/>
    <s v=""/>
    <s v=""/>
    <s v="57748"/>
    <s v=""/>
    <s v=""/>
    <s v=""/>
    <s v="093xxxx405"/>
    <s v="0000000000"/>
    <s v="xxxxxxx000"/>
    <m/>
    <s v=""/>
    <s v=""/>
    <s v=""/>
    <m/>
    <n v="55000"/>
    <n v="0"/>
    <n v="55000"/>
    <n v="55000"/>
    <s v="15/10/2025 11:14:38"/>
    <n v="484"/>
    <n v="54516"/>
    <s v="15/10/2025 11:14:38"/>
    <s v="1: \1\55000"/>
    <s v=""/>
    <s v="VIETCOMBANK"/>
    <s v="Tài khoản nội địa"/>
    <m/>
    <s v="Thẻ nội địa/tài khoản ngân hàng"/>
    <s v="QR"/>
    <s v="QR-Offline"/>
    <s v="Không"/>
    <s v=""/>
    <s v=""/>
    <m/>
    <s v=""/>
    <s v="Thành công"/>
    <s v="16/10/2025 11:14:38"/>
    <s v=""/>
    <s v=""/>
    <s v="00"/>
    <s v=""/>
  </r>
  <r>
    <n v="31"/>
    <s v="15/10/2025 10:41:51"/>
    <n v="775519154"/>
    <x v="3"/>
    <s v="CPMCL004"/>
    <s v="CPMCHULONGVUNGTAU 01"/>
    <s v="1611329825288104144560386"/>
    <s v=""/>
    <s v=""/>
    <s v="24041360132"/>
    <s v=""/>
    <s v=""/>
    <s v=""/>
    <s v="085xxxx592"/>
    <s v="KHONG **** DAT"/>
    <s v="xxxxxxx313"/>
    <m/>
    <s v=""/>
    <s v=""/>
    <s v=""/>
    <m/>
    <n v="25000"/>
    <n v="0"/>
    <n v="25000"/>
    <n v="25000"/>
    <s v="15/10/2025 10:41:51"/>
    <n v="220"/>
    <n v="24780"/>
    <s v="15/10/2025 10:41:51"/>
    <s v="1: \1\25000"/>
    <s v=""/>
    <s v="BIDV"/>
    <s v="Tài khoản nội địa"/>
    <m/>
    <s v="Thẻ nội địa/tài khoản ngân hàng"/>
    <s v="QR"/>
    <s v="QR-Offline"/>
    <s v="Không"/>
    <s v=""/>
    <s v=""/>
    <m/>
    <s v=""/>
    <s v="Thành công"/>
    <s v="16/10/2025 10:41:51"/>
    <s v=""/>
    <s v=""/>
    <s v="00"/>
    <s v=""/>
  </r>
  <r>
    <n v="32"/>
    <s v="15/10/2025 10:21:07"/>
    <n v="775504234"/>
    <x v="0"/>
    <s v="CPMCL019"/>
    <s v="CPMCLONGHOANGDIEU 01"/>
    <s v="FT25288402261707"/>
    <s v=""/>
    <s v=""/>
    <s v="BP00022o9rdq"/>
    <s v=""/>
    <s v=""/>
    <s v=""/>
    <s v="035xxxx527"/>
    <s v="NGUYEN *** *** TIEN"/>
    <s v="xxxxxxx527"/>
    <m/>
    <s v=""/>
    <s v=""/>
    <s v=""/>
    <m/>
    <n v="40000"/>
    <n v="0"/>
    <n v="40000"/>
    <n v="40000"/>
    <s v="15/10/2025 10:21:07"/>
    <n v="352"/>
    <n v="39648"/>
    <s v="15/10/2025 10:21:07"/>
    <s v="1: \1\40000"/>
    <s v="THANH TOAN QR PAY"/>
    <s v="MBBANK"/>
    <s v="Tài khoản nội địa"/>
    <m/>
    <s v="Thẻ nội địa/tài khoản ngân hàng"/>
    <s v="QR"/>
    <s v="QR-Offline"/>
    <s v="Không"/>
    <s v=""/>
    <s v=""/>
    <m/>
    <s v=""/>
    <s v="Thành công"/>
    <s v="16/10/2025 10:21:07"/>
    <s v="THANH TOAN QR PAY"/>
    <s v="THANH TOAN QR PAY"/>
    <s v="00"/>
    <s v=""/>
  </r>
  <r>
    <n v="33"/>
    <s v="15/10/2025 10:16:58"/>
    <n v="775501334"/>
    <x v="6"/>
    <s v="CPMCL011"/>
    <s v="CPMCLONGKHAVANCAN 01"/>
    <s v="FT25288989305676"/>
    <s v=""/>
    <s v=""/>
    <s v="BP00022o9gmo"/>
    <s v=""/>
    <s v=""/>
    <s v=""/>
    <s v="038xxxx794"/>
    <s v="VO *** **** VY"/>
    <s v="xxxxxxx794"/>
    <m/>
    <s v=""/>
    <s v=""/>
    <s v=""/>
    <m/>
    <n v="65000"/>
    <n v="0"/>
    <n v="65000"/>
    <n v="65000"/>
    <s v="15/10/2025 10:16:58"/>
    <n v="572"/>
    <n v="64428"/>
    <s v="15/10/2025 10:16:58"/>
    <s v="1: \1\65000"/>
    <s v="THANH TOAN QR PAY"/>
    <s v="MBBANK"/>
    <s v="Tài khoản nội địa"/>
    <m/>
    <s v="Thẻ nội địa/tài khoản ngân hàng"/>
    <s v="QR"/>
    <s v="QR-Offline"/>
    <s v="Không"/>
    <s v=""/>
    <s v=""/>
    <m/>
    <s v=""/>
    <s v="Thành công"/>
    <s v="16/10/2025 10:16:58"/>
    <s v="THANH TOAN QR PAY"/>
    <s v="THANH TOAN QR PAY"/>
    <s v="00"/>
    <s v=""/>
  </r>
  <r>
    <n v="34"/>
    <s v="15/10/2025 10:09:25"/>
    <n v="775495664"/>
    <x v="3"/>
    <s v="CPMCL004"/>
    <s v="CPMCHULONGVUNGTAU 01"/>
    <s v="11312517898"/>
    <s v=""/>
    <s v=""/>
    <s v="44634"/>
    <s v=""/>
    <s v=""/>
    <s v=""/>
    <s v="093xxxx048"/>
    <s v="0000000000"/>
    <s v="xxxxxxx000"/>
    <m/>
    <s v=""/>
    <s v=""/>
    <s v=""/>
    <m/>
    <n v="100000"/>
    <n v="0"/>
    <n v="100000"/>
    <n v="100000"/>
    <s v="15/10/2025 10:09:26"/>
    <n v="880"/>
    <n v="99120"/>
    <s v="15/10/2025 10:09:26"/>
    <s v="1: \1\100000"/>
    <s v=""/>
    <s v="VIETCOMBANK"/>
    <s v="Tài khoản nội địa"/>
    <m/>
    <s v="Thẻ nội địa/tài khoản ngân hàng"/>
    <s v="QR"/>
    <s v="QR-Offline"/>
    <s v="Không"/>
    <s v=""/>
    <s v=""/>
    <m/>
    <s v=""/>
    <s v="Thành công"/>
    <s v="16/10/2025 10:09:25"/>
    <s v=""/>
    <s v=""/>
    <s v="00"/>
    <s v=""/>
  </r>
  <r>
    <n v="35"/>
    <s v="15/10/2025 10:04:53"/>
    <n v="775492102"/>
    <x v="3"/>
    <s v="CPMCL004"/>
    <s v="CPMCHULONGVUNGTAU 01"/>
    <s v="FT25288186987514"/>
    <s v=""/>
    <s v=""/>
    <s v="BP00022o8hac"/>
    <s v=""/>
    <s v=""/>
    <s v=""/>
    <s v="033xxxx078"/>
    <s v="VU **** DUC"/>
    <s v="000362xxxx1606"/>
    <m/>
    <s v=""/>
    <s v=""/>
    <s v=""/>
    <m/>
    <n v="43000"/>
    <n v="0"/>
    <n v="43000"/>
    <n v="43000"/>
    <s v="15/10/2025 10:04:53"/>
    <n v="378"/>
    <n v="42622"/>
    <s v="15/10/2025 10:04:53"/>
    <s v="1: \1\43000"/>
    <s v="THANH TOAN QR PAY"/>
    <s v="MBBANK"/>
    <s v="Tài khoản nội địa"/>
    <m/>
    <s v="Thẻ nội địa/tài khoản ngân hàng"/>
    <s v="QR"/>
    <s v="QR-Offline"/>
    <s v="Không"/>
    <s v=""/>
    <s v=""/>
    <m/>
    <s v=""/>
    <s v="Thành công"/>
    <s v="16/10/2025 10:04:53"/>
    <s v="THANH TOAN QR PAY"/>
    <s v="THANH TOAN QR PAY"/>
    <s v="00"/>
    <s v=""/>
  </r>
  <r>
    <n v="36"/>
    <s v="15/10/2025 10:03:10"/>
    <n v="775490665"/>
    <x v="3"/>
    <s v="CPMCL004"/>
    <s v="CPMCHULONGVUNGTAU 01"/>
    <s v="550CTMB252880085"/>
    <s v=""/>
    <s v=""/>
    <s v="550CTMB252880085"/>
    <s v=""/>
    <s v=""/>
    <s v=""/>
    <s v="714xxxx111"/>
    <s v="TRAN ****** *** THY"/>
    <s v="*****2x4109"/>
    <m/>
    <s v=""/>
    <s v=""/>
    <s v=""/>
    <m/>
    <n v="25000"/>
    <n v="0"/>
    <n v="25000"/>
    <n v="25000"/>
    <s v="15/10/2025 10:03:10"/>
    <n v="220"/>
    <n v="24780"/>
    <s v="15/10/2025 10:03:10"/>
    <s v="1: \1\25000"/>
    <s v=""/>
    <s v="TPBANK"/>
    <s v="Tài khoản nội địa"/>
    <m/>
    <s v="Thẻ nội địa/tài khoản ngân hàng"/>
    <s v="QR"/>
    <s v="QR-Offline"/>
    <s v="Không"/>
    <s v=""/>
    <s v=""/>
    <m/>
    <s v=""/>
    <s v="Thành công"/>
    <s v="16/10/2025 10:03:10"/>
    <s v=""/>
    <s v=""/>
    <s v="00"/>
    <s v=""/>
  </r>
  <r>
    <n v="37"/>
    <s v="15/10/2025 09:49:22"/>
    <n v="775480335"/>
    <x v="3"/>
    <s v="CPMCL004"/>
    <s v="CPMCHULONGVUNGTAU 01"/>
    <s v="1476640125288094915060683"/>
    <s v=""/>
    <s v=""/>
    <s v="24040946638"/>
    <s v=""/>
    <s v=""/>
    <s v=""/>
    <s v="039xxxx030"/>
    <s v="NGUYEN *** ***** NHU"/>
    <s v="xxxxxxx947"/>
    <m/>
    <s v=""/>
    <s v=""/>
    <s v=""/>
    <m/>
    <n v="100000"/>
    <n v="0"/>
    <n v="100000"/>
    <n v="100000"/>
    <s v="15/10/2025 09:49:22"/>
    <n v="880"/>
    <n v="99120"/>
    <s v="15/10/2025 09:49:22"/>
    <s v="1: \1\100000"/>
    <s v=""/>
    <s v="BIDV"/>
    <s v="Tài khoản nội địa"/>
    <m/>
    <s v="Thẻ nội địa/tài khoản ngân hàng"/>
    <s v="QR"/>
    <s v="QR-Offline"/>
    <s v="Không"/>
    <s v=""/>
    <s v=""/>
    <m/>
    <s v=""/>
    <s v="Thành công"/>
    <s v="16/10/2025 09:49:22"/>
    <s v=""/>
    <s v=""/>
    <s v="00"/>
    <s v=""/>
  </r>
  <r>
    <n v="38"/>
    <s v="15/10/2025 09:47:06"/>
    <n v="775478665"/>
    <x v="5"/>
    <s v="CPMCL008"/>
    <s v="CPMCHULONG BA RIA 01"/>
    <s v="FT25288014612743"/>
    <s v=""/>
    <s v=""/>
    <s v="BP00022o6vg4"/>
    <s v=""/>
    <s v=""/>
    <s v=""/>
    <s v="033xxxx339"/>
    <s v="NGUYEN *** THANH"/>
    <s v="xxxxxxx339"/>
    <m/>
    <s v=""/>
    <s v=""/>
    <s v=""/>
    <m/>
    <n v="50000"/>
    <n v="0"/>
    <n v="50000"/>
    <n v="50000"/>
    <s v="15/10/2025 09:47:07"/>
    <n v="440"/>
    <n v="49560"/>
    <s v="15/10/2025 09:47:07"/>
    <s v="1: \1\50000"/>
    <s v="THANH TOAN QR PAY"/>
    <s v="MBBANK"/>
    <s v="Tài khoản nội địa"/>
    <m/>
    <s v="Thẻ nội địa/tài khoản ngân hàng"/>
    <s v="QR"/>
    <s v="QR-Offline"/>
    <s v="Không"/>
    <s v=""/>
    <s v=""/>
    <m/>
    <s v=""/>
    <s v="Thành công"/>
    <s v="16/10/2025 09:47:06"/>
    <s v="THANH TOAN QR PAY"/>
    <s v="THANH TOAN QR PAY"/>
    <s v="00"/>
    <s v=""/>
  </r>
  <r>
    <n v="39"/>
    <s v="15/10/2025 09:38:29"/>
    <n v="775472172"/>
    <x v="3"/>
    <s v="CPMCL004"/>
    <s v="CPMCHULONGVUNGTAU 01"/>
    <s v="11312103822"/>
    <s v=""/>
    <s v=""/>
    <s v="38111"/>
    <s v=""/>
    <s v=""/>
    <s v=""/>
    <s v="033xxxx777"/>
    <s v="0000000000"/>
    <s v="xxxxxxx000"/>
    <m/>
    <s v=""/>
    <s v=""/>
    <s v=""/>
    <m/>
    <n v="25000"/>
    <n v="0"/>
    <n v="25000"/>
    <n v="25000"/>
    <s v="15/10/2025 09:38:29"/>
    <n v="220"/>
    <n v="24780"/>
    <s v="15/10/2025 09:38:29"/>
    <s v="1: \1\25000"/>
    <s v=""/>
    <s v="VIETCOMBANK"/>
    <s v="Tài khoản nội địa"/>
    <m/>
    <s v="Thẻ nội địa/tài khoản ngân hàng"/>
    <s v="QR"/>
    <s v="QR-Offline"/>
    <s v="Không"/>
    <s v=""/>
    <s v=""/>
    <m/>
    <s v=""/>
    <s v="Thành công"/>
    <s v="16/10/2025 09:38:29"/>
    <s v=""/>
    <s v=""/>
    <s v="00"/>
    <s v=""/>
  </r>
  <r>
    <n v="40"/>
    <s v="15/10/2025 09:37:40"/>
    <n v="775471550"/>
    <x v="3"/>
    <s v="CPMCL004"/>
    <s v="CPMCHULONGVUNGTAU 01"/>
    <s v="FT25288659005561"/>
    <s v=""/>
    <s v=""/>
    <s v="093730514Ura0KSQ"/>
    <s v=""/>
    <s v=""/>
    <s v=""/>
    <s v="000xxxx779"/>
    <s v="NGUYEN ***** THINH"/>
    <s v="899900xx0797"/>
    <m/>
    <s v=""/>
    <s v=""/>
    <s v=""/>
    <m/>
    <n v="25000"/>
    <n v="0"/>
    <n v="25000"/>
    <n v="25000"/>
    <s v="15/10/2025 09:37:40"/>
    <n v="220"/>
    <n v="24780"/>
    <s v="15/10/2025 09:37:40"/>
    <s v="1: \1\25000"/>
    <s v=""/>
    <s v="TECHCOMBANK"/>
    <s v="Tài khoản nội địa"/>
    <m/>
    <s v="Thẻ nội địa/tài khoản ngân hàng"/>
    <s v="QR"/>
    <s v="QR-Offline"/>
    <s v="Không"/>
    <s v=""/>
    <s v=""/>
    <m/>
    <s v=""/>
    <s v="Thành công"/>
    <s v="16/10/2025 09:37:40"/>
    <s v=""/>
    <s v=""/>
    <s v="00"/>
    <s v=""/>
  </r>
  <r>
    <n v="41"/>
    <s v="15/10/2025 09:36:49"/>
    <n v="775470939"/>
    <x v="5"/>
    <s v="CPMCL008"/>
    <s v="CPMCHULONG BA RIA 01"/>
    <s v="1760495804705"/>
    <s v=""/>
    <s v=""/>
    <s v="202510150936498248451448"/>
    <s v=""/>
    <s v=""/>
    <s v=""/>
    <s v="033xxxx227"/>
    <s v="LE ***** PHUC"/>
    <s v="xxxxxxx227"/>
    <m/>
    <s v=""/>
    <s v=""/>
    <s v=""/>
    <m/>
    <n v="75000"/>
    <n v="0"/>
    <n v="75000"/>
    <n v="75000"/>
    <s v="15/10/2025 09:36:50"/>
    <n v="660"/>
    <n v="74340"/>
    <s v="15/10/2025 09:36:50"/>
    <s v="1: \1\75000"/>
    <s v=""/>
    <s v="ABBANK"/>
    <s v="Tài khoản nội địa"/>
    <m/>
    <s v="Thẻ nội địa/tài khoản ngân hàng"/>
    <s v="QR"/>
    <s v="QR-Offline"/>
    <s v="Không"/>
    <s v=""/>
    <s v=""/>
    <m/>
    <s v=""/>
    <s v="Thành công"/>
    <s v="16/10/2025 09:36:49"/>
    <s v=""/>
    <s v=""/>
    <s v="00"/>
    <s v=""/>
  </r>
  <r>
    <n v="42"/>
    <s v="15/10/2025 09:35:23"/>
    <n v="775469801"/>
    <x v="0"/>
    <s v="CPMCL019"/>
    <s v="CPMCLONGHOANGDIEU 01"/>
    <s v="FT25288506290868"/>
    <s v=""/>
    <s v=""/>
    <s v="BP00022o5tfm"/>
    <s v=""/>
    <s v=""/>
    <s v=""/>
    <s v="093xxxx006"/>
    <s v="NGUYEN *** *** LAN"/>
    <s v="xxxxxxx006"/>
    <m/>
    <s v=""/>
    <s v=""/>
    <s v=""/>
    <m/>
    <n v="18000"/>
    <n v="0"/>
    <n v="18000"/>
    <n v="18000"/>
    <s v="15/10/2025 09:35:23"/>
    <n v="158"/>
    <n v="17842"/>
    <s v="15/10/2025 09:35:23"/>
    <s v="1: \1\18000"/>
    <s v="THANH TOAN QR PAY"/>
    <s v="MBBANK"/>
    <s v="Tài khoản nội địa"/>
    <m/>
    <s v="Thẻ nội địa/tài khoản ngân hàng"/>
    <s v="QR"/>
    <s v="QR-Offline"/>
    <s v="Không"/>
    <s v=""/>
    <s v=""/>
    <m/>
    <s v=""/>
    <s v="Thành công"/>
    <s v="16/10/2025 09:35:23"/>
    <s v="THANH TOAN QR PAY"/>
    <s v="THANH TOAN QR PAY"/>
    <s v="00"/>
    <s v=""/>
  </r>
  <r>
    <n v="43"/>
    <s v="15/10/2025 09:28:22"/>
    <n v="775464551"/>
    <x v="3"/>
    <s v="CPMCL004"/>
    <s v="CPMCHULONGVUNGTAU 01"/>
    <s v="11311967985"/>
    <s v=""/>
    <s v=""/>
    <s v="35963"/>
    <s v=""/>
    <s v=""/>
    <s v=""/>
    <s v="079xxxx589"/>
    <s v="0000000000"/>
    <s v="xxxxxxx000"/>
    <m/>
    <s v=""/>
    <s v=""/>
    <s v=""/>
    <m/>
    <n v="47000"/>
    <n v="0"/>
    <n v="47000"/>
    <n v="47000"/>
    <s v="15/10/2025 09:28:22"/>
    <n v="414"/>
    <n v="46586"/>
    <s v="15/10/2025 09:28:22"/>
    <s v="1: \1\47000"/>
    <s v=""/>
    <s v="VIETCOMBANK"/>
    <s v="Tài khoản nội địa"/>
    <m/>
    <s v="Thẻ nội địa/tài khoản ngân hàng"/>
    <s v="QR"/>
    <s v="QR-Offline"/>
    <s v="Không"/>
    <s v=""/>
    <s v=""/>
    <m/>
    <s v=""/>
    <s v="Thành công"/>
    <s v="16/10/2025 09:28:22"/>
    <s v=""/>
    <s v=""/>
    <s v="00"/>
    <s v=""/>
  </r>
  <r>
    <n v="44"/>
    <s v="15/10/2025 09:19:21"/>
    <n v="775457671"/>
    <x v="0"/>
    <s v="CPMCL019"/>
    <s v="CPMCLONGHOANGDIEU 01"/>
    <s v="11311856962"/>
    <s v=""/>
    <s v=""/>
    <s v="34105"/>
    <s v=""/>
    <s v=""/>
    <s v=""/>
    <s v="036xxxx182"/>
    <s v="0000000000"/>
    <s v="xxxxxxx000"/>
    <m/>
    <s v=""/>
    <s v=""/>
    <s v=""/>
    <m/>
    <n v="56000"/>
    <n v="0"/>
    <n v="56000"/>
    <n v="56000"/>
    <s v="15/10/2025 09:19:21"/>
    <n v="493"/>
    <n v="55507"/>
    <s v="15/10/2025 09:19:21"/>
    <s v="1: \1\56000"/>
    <s v=""/>
    <s v="VIETCOMBANK"/>
    <s v="Tài khoản nội địa"/>
    <m/>
    <s v="Thẻ nội địa/tài khoản ngân hàng"/>
    <s v="QR"/>
    <s v="QR-Offline"/>
    <s v="Không"/>
    <s v=""/>
    <s v=""/>
    <m/>
    <s v=""/>
    <s v="Thành công"/>
    <s v="16/10/2025 09:19:21"/>
    <s v=""/>
    <s v=""/>
    <s v="00"/>
    <s v=""/>
  </r>
  <r>
    <n v="45"/>
    <s v="15/10/2025 09:08:35"/>
    <n v="775449363"/>
    <x v="3"/>
    <s v="CPMCL004"/>
    <s v="CPMCHULONGVUNGTAU 01"/>
    <s v="2025101505845749"/>
    <s v=""/>
    <s v=""/>
    <s v="445560"/>
    <s v=""/>
    <s v=""/>
    <s v=""/>
    <s v="097xxxx516"/>
    <m/>
    <s v="xxxxxxx516"/>
    <m/>
    <s v=""/>
    <s v=""/>
    <s v=""/>
    <m/>
    <n v="25000"/>
    <n v="0"/>
    <n v="25000"/>
    <n v="25000"/>
    <s v="15/10/2025 09:08:35"/>
    <n v="220"/>
    <n v="24780"/>
    <s v="15/10/2025 09:08:35"/>
    <s v="1: \1\25000"/>
    <s v="HO DUONG KHANH LINH thanh toan QRCODE tai CA PHE MUOI CHU LONG"/>
    <s v="VIB"/>
    <s v="Master"/>
    <m/>
    <s v="Thẻ quốc tế phát hành trong nước"/>
    <s v="QR"/>
    <s v="QR-Offline"/>
    <s v="Không"/>
    <s v=""/>
    <s v=""/>
    <m/>
    <s v=""/>
    <s v="Thành công"/>
    <s v="16/10/2025 09:08:35"/>
    <s v="HO DUONG KHANH LINH thanh toan QRCODE tai CA PHE MUOI CHU LONG"/>
    <s v="HO DUONG KHANH LINH thanh toan QRCODE tai CA PHE MUOI CHU LONG"/>
    <s v="00"/>
    <s v=""/>
  </r>
  <r>
    <n v="46"/>
    <s v="15/10/2025 09:02:59"/>
    <n v="775444997"/>
    <x v="5"/>
    <s v="CPMCL008"/>
    <s v="CPMCHULONG BA RIA 01"/>
    <s v="11311656606"/>
    <s v=""/>
    <s v=""/>
    <s v="30560"/>
    <s v=""/>
    <s v=""/>
    <s v=""/>
    <s v="092xxxx475"/>
    <s v="0000000000"/>
    <s v="xxxxxxx000"/>
    <m/>
    <s v=""/>
    <s v=""/>
    <s v=""/>
    <m/>
    <n v="70000"/>
    <n v="0"/>
    <n v="70000"/>
    <n v="70000"/>
    <s v="15/10/2025 09:02:59"/>
    <n v="616"/>
    <n v="69384"/>
    <s v="15/10/2025 09:02:59"/>
    <s v="1: \1\70000"/>
    <s v=""/>
    <s v="VIETCOMBANK"/>
    <s v="Tài khoản nội địa"/>
    <m/>
    <s v="Thẻ nội địa/tài khoản ngân hàng"/>
    <s v="QR"/>
    <s v="QR-Offline"/>
    <s v="Không"/>
    <s v=""/>
    <s v=""/>
    <m/>
    <s v=""/>
    <s v="Thành công"/>
    <s v="16/10/2025 09:02:59"/>
    <s v=""/>
    <s v=""/>
    <s v="00"/>
    <s v=""/>
  </r>
  <r>
    <n v="47"/>
    <s v="15/10/2025 08:56:54"/>
    <n v="775440034"/>
    <x v="3"/>
    <s v="CPMCL004"/>
    <s v="CPMCHULONGVUNGTAU 01"/>
    <s v="2025101505821390"/>
    <s v=""/>
    <s v=""/>
    <s v="385979"/>
    <s v=""/>
    <s v=""/>
    <s v=""/>
    <s v="097xxxx499"/>
    <m/>
    <s v="xxxxxxx499"/>
    <m/>
    <s v=""/>
    <s v=""/>
    <s v=""/>
    <m/>
    <n v="36000"/>
    <n v="0"/>
    <n v="36000"/>
    <n v="36000"/>
    <s v="15/10/2025 08:56:54"/>
    <n v="317"/>
    <n v="35683"/>
    <s v="15/10/2025 08:56:54"/>
    <s v="1: \1\36000"/>
    <s v="TRAN ANH THIEN thanh toan QRCODE tai CA PHE MUOI CHU LONG"/>
    <s v="VIB"/>
    <s v="Tài khoản nội địa"/>
    <m/>
    <s v="Thẻ nội địa/tài khoản ngân hàng"/>
    <s v="QR"/>
    <s v="QR-Offline"/>
    <s v="Không"/>
    <s v=""/>
    <s v=""/>
    <m/>
    <s v=""/>
    <s v="Thành công"/>
    <s v="16/10/2025 08:56:54"/>
    <s v="TRAN ANH THIEN thanh toan QRCODE tai CA PHE MUOI CHU LONG"/>
    <s v="TRAN ANH THIEN thanh toan QRCODE tai CA PHE MUOI CHU LONG"/>
    <s v="00"/>
    <s v=""/>
  </r>
  <r>
    <n v="48"/>
    <s v="15/10/2025 08:48:47"/>
    <n v="775433600"/>
    <x v="5"/>
    <s v="CPMCL008"/>
    <s v="CPMCHULONG BA RIA 01"/>
    <s v="1259447625288084839086288"/>
    <s v=""/>
    <s v=""/>
    <s v="24040482166"/>
    <s v=""/>
    <s v=""/>
    <s v=""/>
    <s v="077xxxx678"/>
    <s v="LAM *** DUC"/>
    <s v="xxxxxxx487"/>
    <m/>
    <s v=""/>
    <s v=""/>
    <s v=""/>
    <m/>
    <n v="25000"/>
    <n v="0"/>
    <n v="25000"/>
    <n v="25000"/>
    <s v="15/10/2025 08:48:47"/>
    <n v="220"/>
    <n v="24780"/>
    <s v="15/10/2025 08:48:47"/>
    <s v="1: \1\25000"/>
    <s v=""/>
    <s v="BIDV"/>
    <s v="Tài khoản nội địa"/>
    <m/>
    <s v="Thẻ nội địa/tài khoản ngân hàng"/>
    <s v="QR"/>
    <s v="QR-Offline"/>
    <s v="Không"/>
    <s v=""/>
    <s v=""/>
    <m/>
    <s v=""/>
    <s v="Thành công"/>
    <s v="16/10/2025 08:48:47"/>
    <s v=""/>
    <s v=""/>
    <s v="00"/>
    <s v=""/>
  </r>
  <r>
    <n v="49"/>
    <s v="15/10/2025 08:42:45"/>
    <n v="775429070"/>
    <x v="5"/>
    <s v="CPMCL008"/>
    <s v="CPMCHULONG BA RIA 01"/>
    <s v="FT25288045970708"/>
    <s v=""/>
    <s v=""/>
    <s v="BP00022o0opk"/>
    <s v=""/>
    <s v=""/>
    <s v=""/>
    <s v="079xxxx789"/>
    <s v="TRAN **** HOANG"/>
    <s v="xxxxxx868"/>
    <m/>
    <s v=""/>
    <s v=""/>
    <s v=""/>
    <m/>
    <n v="25000"/>
    <n v="0"/>
    <n v="25000"/>
    <n v="25000"/>
    <s v="15/10/2025 08:42:45"/>
    <n v="220"/>
    <n v="24780"/>
    <s v="15/10/2025 08:42:46"/>
    <s v="1: \1\25000"/>
    <s v="THANH TOAN QR PAY"/>
    <s v="MBBANK"/>
    <s v="Tài khoản nội địa"/>
    <m/>
    <s v="Thẻ nội địa/tài khoản ngân hàng"/>
    <s v="QR"/>
    <s v="QR-Offline"/>
    <s v="Không"/>
    <s v=""/>
    <s v=""/>
    <m/>
    <s v=""/>
    <s v="Thành công"/>
    <s v="16/10/2025 08:42:45"/>
    <s v="THANH TOAN QR PAY"/>
    <s v="THANH TOAN QR PAY"/>
    <s v="00"/>
    <s v=""/>
  </r>
  <r>
    <n v="50"/>
    <s v="15/10/2025 08:40:53"/>
    <n v="775427633"/>
    <x v="1"/>
    <s v="CPMCL056"/>
    <s v="CPMCL BL 01"/>
    <s v="11311393931"/>
    <s v=""/>
    <s v=""/>
    <s v="25882"/>
    <s v=""/>
    <s v=""/>
    <s v=""/>
    <s v="098xxxx851"/>
    <s v="0000000000"/>
    <s v="xxxxxxx000"/>
    <m/>
    <s v=""/>
    <s v=""/>
    <s v=""/>
    <m/>
    <n v="25000"/>
    <n v="0"/>
    <n v="25000"/>
    <n v="25000"/>
    <s v="15/10/2025 08:40:53"/>
    <n v="220"/>
    <n v="24780"/>
    <s v="15/10/2025 08:40:53"/>
    <s v="1: \1\25000"/>
    <s v=""/>
    <s v="VIETCOMBANK"/>
    <s v="Tài khoản nội địa"/>
    <m/>
    <s v="Thẻ nội địa/tài khoản ngân hàng"/>
    <s v="QR"/>
    <s v="QR-Offline"/>
    <s v="Không"/>
    <s v=""/>
    <s v=""/>
    <m/>
    <s v=""/>
    <s v="Thành công"/>
    <s v="16/10/2025 08:40:53"/>
    <s v=""/>
    <s v=""/>
    <s v="00"/>
    <s v=""/>
  </r>
  <r>
    <n v="51"/>
    <s v="15/10/2025 08:14:07"/>
    <n v="775407481"/>
    <x v="1"/>
    <s v="CPMCL056"/>
    <s v="CPMCL BL 01"/>
    <s v="FT25288565524973"/>
    <s v=""/>
    <s v=""/>
    <s v="081400316M05nKeK"/>
    <s v=""/>
    <s v=""/>
    <s v=""/>
    <s v="000xxxx088"/>
    <s v="NGUYEN *** **** TRAM"/>
    <s v="190300xxxx0017"/>
    <m/>
    <s v=""/>
    <s v=""/>
    <s v=""/>
    <m/>
    <n v="25000"/>
    <n v="0"/>
    <n v="25000"/>
    <n v="25000"/>
    <s v="15/10/2025 08:14:07"/>
    <n v="220"/>
    <n v="24780"/>
    <s v="15/10/2025 08:14:07"/>
    <s v="1: \1\25000"/>
    <s v=""/>
    <s v="TECHCOMBANK"/>
    <s v="Tài khoản nội địa"/>
    <m/>
    <s v="Thẻ nội địa/tài khoản ngân hàng"/>
    <s v="QR"/>
    <s v="QR-Offline"/>
    <s v="Không"/>
    <s v=""/>
    <s v=""/>
    <m/>
    <s v=""/>
    <s v="Thành công"/>
    <s v="16/10/2025 08:14:07"/>
    <s v=""/>
    <s v=""/>
    <s v="00"/>
    <s v=""/>
  </r>
  <r>
    <n v="52"/>
    <s v="15/10/2025 08:01:19"/>
    <n v="775398012"/>
    <x v="3"/>
    <s v="CPMCL004"/>
    <s v="CPMCHULONGVUNGTAU 01"/>
    <s v="FT25288380620033"/>
    <s v=""/>
    <s v=""/>
    <s v="BP00022np9t6"/>
    <s v=""/>
    <s v=""/>
    <s v=""/>
    <s v="081xxxx079"/>
    <s v="SURACHAI **** SRI"/>
    <s v="xxxxxxx128"/>
    <m/>
    <s v=""/>
    <s v=""/>
    <s v=""/>
    <m/>
    <n v="50000"/>
    <n v="0"/>
    <n v="50000"/>
    <n v="50000"/>
    <s v="15/10/2025 08:01:19"/>
    <n v="440"/>
    <n v="49560"/>
    <s v="15/10/2025 08:01:19"/>
    <s v="1: \1\50000"/>
    <s v="THANH TOAN QR PAY"/>
    <s v="MBBANK"/>
    <s v="Tài khoản nội địa"/>
    <m/>
    <s v="Thẻ nội địa/tài khoản ngân hàng"/>
    <s v="QR"/>
    <s v="QR-Offline"/>
    <s v="Không"/>
    <s v=""/>
    <s v=""/>
    <m/>
    <s v=""/>
    <s v="Thành công"/>
    <s v="16/10/2025 08:01:19"/>
    <s v="THANH TOAN QR PAY"/>
    <s v="THANH TOAN QR PAY"/>
    <s v="00"/>
    <s v=""/>
  </r>
  <r>
    <n v="53"/>
    <s v="15/10/2025 07:50:44"/>
    <n v="775390409"/>
    <x v="1"/>
    <s v="CPMCL056"/>
    <s v="CPMCL BL 01"/>
    <s v="FT25288657936015"/>
    <s v=""/>
    <s v=""/>
    <s v="BP00022nofp4"/>
    <s v=""/>
    <s v=""/>
    <s v=""/>
    <s v="096xxxx905"/>
    <s v="LE *** *** HA"/>
    <s v="xxxxxxx905"/>
    <m/>
    <s v=""/>
    <s v=""/>
    <s v=""/>
    <m/>
    <n v="25000"/>
    <n v="0"/>
    <n v="25000"/>
    <n v="25000"/>
    <s v="15/10/2025 07:50:44"/>
    <n v="220"/>
    <n v="24780"/>
    <s v="15/10/2025 07:50:44"/>
    <s v="1: \1\25000"/>
    <s v="THANH TOAN QR PAY"/>
    <s v="MBBANK"/>
    <s v="Tài khoản nội địa"/>
    <m/>
    <s v="Thẻ nội địa/tài khoản ngân hàng"/>
    <s v="QR"/>
    <s v="QR-Offline"/>
    <s v="Không"/>
    <s v=""/>
    <s v=""/>
    <m/>
    <s v=""/>
    <s v="Thành công"/>
    <s v="16/10/2025 07:50:44"/>
    <s v="THANH TOAN QR PAY"/>
    <s v="THANH TOAN QR PAY"/>
    <s v="00"/>
    <s v=""/>
  </r>
  <r>
    <n v="54"/>
    <s v="15/10/2025 07:48:41"/>
    <n v="775388989"/>
    <x v="0"/>
    <s v="CPMCL019"/>
    <s v="CPMCLONGHOANGDIEU 01"/>
    <s v="11310791623"/>
    <s v=""/>
    <s v=""/>
    <s v="14893"/>
    <s v=""/>
    <s v=""/>
    <s v=""/>
    <s v="096xxxx789"/>
    <s v="0000000000"/>
    <s v="xxxxxxx000"/>
    <m/>
    <s v=""/>
    <s v=""/>
    <s v=""/>
    <m/>
    <n v="54000"/>
    <n v="0"/>
    <n v="54000"/>
    <n v="54000"/>
    <s v="15/10/2025 07:48:42"/>
    <n v="475"/>
    <n v="53525"/>
    <s v="15/10/2025 07:48:42"/>
    <s v="1: \1\54000"/>
    <s v=""/>
    <s v="VIETCOMBANK"/>
    <s v="Tài khoản nội địa"/>
    <m/>
    <s v="Thẻ nội địa/tài khoản ngân hàng"/>
    <s v="QR"/>
    <s v="QR-Offline"/>
    <s v="Không"/>
    <s v=""/>
    <s v=""/>
    <m/>
    <s v=""/>
    <s v="Thành công"/>
    <s v="16/10/2025 07:48:41"/>
    <s v=""/>
    <s v=""/>
    <s v="00"/>
    <s v=""/>
  </r>
  <r>
    <n v="55"/>
    <s v="15/10/2025 07:45:40"/>
    <n v="775386820"/>
    <x v="5"/>
    <s v="CPMCL008"/>
    <s v="CPMCHULONG BA RIA 01"/>
    <s v="11310752340"/>
    <s v=""/>
    <s v=""/>
    <s v="14310"/>
    <s v=""/>
    <s v=""/>
    <s v=""/>
    <s v="037xxxx187"/>
    <s v="0000000000"/>
    <s v="xxxxxxx000"/>
    <m/>
    <s v=""/>
    <s v=""/>
    <s v=""/>
    <m/>
    <n v="25000"/>
    <n v="0"/>
    <n v="25000"/>
    <n v="25000"/>
    <s v="15/10/2025 07:45:40"/>
    <n v="220"/>
    <n v="24780"/>
    <s v="15/10/2025 07:45:40"/>
    <s v="1: \1\25000"/>
    <s v=""/>
    <s v="VIETCOMBANK"/>
    <s v="Tài khoản nội địa"/>
    <m/>
    <s v="Thẻ nội địa/tài khoản ngân hàng"/>
    <s v="QR"/>
    <s v="QR-Offline"/>
    <s v="Không"/>
    <s v=""/>
    <s v=""/>
    <m/>
    <s v=""/>
    <s v="Thành công"/>
    <s v="16/10/2025 07:45:40"/>
    <s v=""/>
    <s v=""/>
    <s v="00"/>
    <s v=""/>
  </r>
  <r>
    <n v="56"/>
    <s v="15/10/2025 07:40:43"/>
    <n v="775383299"/>
    <x v="0"/>
    <s v="CPMCL019"/>
    <s v="CPMCLONGHOANGDIEU 01"/>
    <s v="FT25288736029320"/>
    <s v=""/>
    <s v=""/>
    <s v="FT25288736029320"/>
    <s v=""/>
    <s v=""/>
    <s v=""/>
    <s v="090xxxx928"/>
    <s v="0905884928"/>
    <s v="xxxxxxx928"/>
    <m/>
    <s v=""/>
    <s v=""/>
    <s v=""/>
    <m/>
    <n v="72000"/>
    <n v="0"/>
    <n v="72000"/>
    <n v="72000"/>
    <s v="15/10/2025 07:40:43"/>
    <n v="634"/>
    <n v="71366"/>
    <s v="15/10/2025 07:40:43"/>
    <s v="1: \1\72000"/>
    <s v=""/>
    <s v="VPBANK"/>
    <s v="Tài khoản nội địa"/>
    <m/>
    <s v="Thẻ nội địa/tài khoản ngân hàng"/>
    <s v="QR"/>
    <s v="QR-Offline"/>
    <s v="Không"/>
    <s v=""/>
    <s v=""/>
    <m/>
    <s v=""/>
    <s v="Thành công"/>
    <s v="16/10/2025 07:40:43"/>
    <s v=""/>
    <s v=""/>
    <s v="00"/>
    <s v=""/>
  </r>
  <r>
    <n v="57"/>
    <s v="15/10/2025 07:39:27"/>
    <n v="775382462"/>
    <x v="0"/>
    <s v="CPMCL019"/>
    <s v="CPMCLONGHOANGDIEU 01"/>
    <s v="11310672737"/>
    <s v=""/>
    <s v=""/>
    <s v="13118"/>
    <s v=""/>
    <s v=""/>
    <s v=""/>
    <s v="090xxxx995"/>
    <s v="0000000000"/>
    <s v="xxxxxxx000"/>
    <m/>
    <s v=""/>
    <s v=""/>
    <s v=""/>
    <m/>
    <n v="25000"/>
    <n v="0"/>
    <n v="25000"/>
    <n v="25000"/>
    <s v="15/10/2025 07:39:27"/>
    <n v="220"/>
    <n v="24780"/>
    <s v="15/10/2025 07:39:27"/>
    <s v="1: \1\25000"/>
    <s v=""/>
    <s v="VIETCOMBANK"/>
    <s v="Tài khoản nội địa"/>
    <m/>
    <s v="Thẻ nội địa/tài khoản ngân hàng"/>
    <s v="QR"/>
    <s v="QR-Offline"/>
    <s v="Không"/>
    <s v=""/>
    <s v=""/>
    <m/>
    <s v=""/>
    <s v="Thành công"/>
    <s v="16/10/2025 07:39:27"/>
    <s v=""/>
    <s v=""/>
    <s v="00"/>
    <s v=""/>
  </r>
  <r>
    <n v="58"/>
    <s v="15/10/2025 07:29:54"/>
    <n v="775376191"/>
    <x v="0"/>
    <s v="CPMCL019"/>
    <s v="CPMCLONGHOANGDIEU 01"/>
    <s v="FT25288475179007"/>
    <s v=""/>
    <s v=""/>
    <s v="BP00022nmr9e"/>
    <s v=""/>
    <s v=""/>
    <s v=""/>
    <s v="037xxxx003"/>
    <s v="LE *** TRAN"/>
    <s v="xxxxxxx003"/>
    <m/>
    <s v=""/>
    <s v=""/>
    <s v=""/>
    <m/>
    <n v="18000"/>
    <n v="0"/>
    <n v="18000"/>
    <n v="18000"/>
    <s v="15/10/2025 07:29:54"/>
    <n v="158"/>
    <n v="17842"/>
    <s v="15/10/2025 07:29:54"/>
    <s v="1: \1\18000"/>
    <s v="THANH TOAN QR PAY"/>
    <s v="MBBANK"/>
    <s v="Tài khoản nội địa"/>
    <m/>
    <s v="Thẻ nội địa/tài khoản ngân hàng"/>
    <s v="QR"/>
    <s v="QR-Offline"/>
    <s v="Không"/>
    <s v=""/>
    <s v=""/>
    <m/>
    <s v=""/>
    <s v="Thành công"/>
    <s v="16/10/2025 07:29:54"/>
    <s v="THANH TOAN QR PAY"/>
    <s v="THANH TOAN QR PAY"/>
    <s v="00"/>
    <s v=""/>
  </r>
  <r>
    <n v="59"/>
    <s v="15/10/2025 07:20:16"/>
    <n v="775370247"/>
    <x v="0"/>
    <s v="CPMCL019"/>
    <s v="CPMCLONGHOANGDIEU 01"/>
    <s v="272420225288072010029243"/>
    <s v=""/>
    <s v=""/>
    <s v="24039872463"/>
    <s v=""/>
    <s v=""/>
    <s v=""/>
    <s v="091xxxx334"/>
    <s v="LE *** TAN"/>
    <s v="xxxxxxx088"/>
    <m/>
    <s v=""/>
    <s v=""/>
    <s v=""/>
    <m/>
    <n v="18000"/>
    <n v="0"/>
    <n v="18000"/>
    <n v="18000"/>
    <s v="15/10/2025 07:20:16"/>
    <n v="158"/>
    <n v="17842"/>
    <s v="15/10/2025 07:20:16"/>
    <s v="1: \1\18000"/>
    <s v=""/>
    <s v="BIDV"/>
    <s v="Tài khoản nội địa"/>
    <m/>
    <s v="Thẻ nội địa/tài khoản ngân hàng"/>
    <s v="QR"/>
    <s v="QR-Offline"/>
    <s v="Không"/>
    <s v=""/>
    <s v=""/>
    <m/>
    <s v=""/>
    <s v="Thành công"/>
    <s v="16/10/2025 07:20:16"/>
    <s v=""/>
    <s v=""/>
    <s v="00"/>
    <s v=""/>
  </r>
  <r>
    <n v="60"/>
    <s v="15/10/2025 07:08:33"/>
    <n v="775363388"/>
    <x v="0"/>
    <s v="CPMCL019"/>
    <s v="CPMCLONGHOANGDIEU 01"/>
    <s v="FT25288131703125"/>
    <s v=""/>
    <s v=""/>
    <s v="FT25288131703125"/>
    <s v=""/>
    <s v=""/>
    <s v=""/>
    <s v="076xxxx528"/>
    <s v="0762588528"/>
    <s v="xxxxxxx906"/>
    <m/>
    <s v=""/>
    <s v=""/>
    <s v=""/>
    <m/>
    <n v="36000"/>
    <n v="0"/>
    <n v="36000"/>
    <n v="36000"/>
    <s v="15/10/2025 07:08:33"/>
    <n v="317"/>
    <n v="35683"/>
    <s v="15/10/2025 07:08:33"/>
    <s v="1: \1\36000"/>
    <s v=""/>
    <s v="VPBANK"/>
    <s v="Tài khoản nội địa"/>
    <m/>
    <s v="Thẻ nội địa/tài khoản ngân hàng"/>
    <s v="QR"/>
    <s v="QR-Offline"/>
    <s v="Không"/>
    <s v=""/>
    <s v=""/>
    <m/>
    <s v=""/>
    <s v="Thành công"/>
    <s v="16/10/2025 07:08:33"/>
    <s v=""/>
    <s v=""/>
    <s v="00"/>
    <s v=""/>
  </r>
  <r>
    <n v="61"/>
    <s v="15/10/2025 07:04:23"/>
    <n v="775361236"/>
    <x v="3"/>
    <s v="CPMCL004"/>
    <s v="CPMCHULONGVUNGTAU 01"/>
    <s v="19315534"/>
    <s v=""/>
    <s v=""/>
    <s v="19315534"/>
    <s v=""/>
    <s v=""/>
    <s v=""/>
    <s v="091xxxx914"/>
    <s v="IBMB"/>
    <s v="xxxx897"/>
    <m/>
    <s v=""/>
    <s v=""/>
    <s v=""/>
    <m/>
    <n v="50000"/>
    <n v="0"/>
    <n v="50000"/>
    <n v="50000"/>
    <s v="15/10/2025 07:04:24"/>
    <n v="440"/>
    <n v="49560"/>
    <s v="15/10/2025 07:04:24"/>
    <s v="1: \1\50000"/>
    <s v=""/>
    <s v="ACB"/>
    <s v="Tài khoản nội địa"/>
    <m/>
    <s v="Thẻ nội địa/tài khoản ngân hàng"/>
    <s v="QR"/>
    <s v="QR-Offline"/>
    <s v="Không"/>
    <s v=""/>
    <s v=""/>
    <m/>
    <s v=""/>
    <s v="Thành công"/>
    <s v="16/10/2025 07:04:23"/>
    <s v=""/>
    <s v=""/>
    <s v="00"/>
    <s v=""/>
  </r>
  <r>
    <n v="62"/>
    <s v="15/10/2025 07:01:23"/>
    <n v="775359656"/>
    <x v="0"/>
    <s v="CPMCL019"/>
    <s v="CPMCLONGHOANGDIEU 01"/>
    <s v="FT25288462267484"/>
    <s v=""/>
    <s v=""/>
    <s v="FT25288462267484"/>
    <s v=""/>
    <s v=""/>
    <s v=""/>
    <s v="077xxxx345"/>
    <s v="ub0779453345"/>
    <s v="xxxxxx636"/>
    <m/>
    <s v=""/>
    <s v=""/>
    <s v=""/>
    <m/>
    <n v="18000"/>
    <n v="0"/>
    <n v="18000"/>
    <n v="18000"/>
    <s v="15/10/2025 07:01:23"/>
    <n v="158"/>
    <n v="17842"/>
    <s v="15/10/2025 07:01:23"/>
    <s v="1: \1\18000"/>
    <s v=""/>
    <s v="VPBANK"/>
    <s v="Tài khoản nội địa"/>
    <m/>
    <s v="Thẻ nội địa/tài khoản ngân hàng"/>
    <s v="QR"/>
    <s v="QR-Offline"/>
    <s v="Không"/>
    <s v=""/>
    <s v=""/>
    <m/>
    <s v=""/>
    <s v="Thành công"/>
    <s v="16/10/2025 07:01:23"/>
    <s v=""/>
    <s v=""/>
    <s v="00"/>
    <s v=""/>
  </r>
  <r>
    <n v="63"/>
    <s v="15/10/2025 06:52:51"/>
    <n v="775355758"/>
    <x v="0"/>
    <s v="CPMCL019"/>
    <s v="CPMCLONGHOANGDIEU 01"/>
    <s v="FT25101500021443"/>
    <s v=""/>
    <s v=""/>
    <s v="FT25101500021443"/>
    <s v=""/>
    <s v=""/>
    <s v=""/>
    <s v="038xxxx410"/>
    <s v="VAN *** **** ANH"/>
    <s v="xxxxxx143"/>
    <m/>
    <s v=""/>
    <s v=""/>
    <s v=""/>
    <m/>
    <n v="79000"/>
    <n v="0"/>
    <n v="79000"/>
    <n v="79000"/>
    <s v="15/10/2025 06:52:55"/>
    <n v="695"/>
    <n v="78305"/>
    <s v="15/10/2025 06:52:56"/>
    <s v="1: \01\79000"/>
    <s v=""/>
    <s v="HDBANK"/>
    <s v="Tài khoản nội địa"/>
    <m/>
    <s v="Thẻ nội địa/tài khoản ngân hàng"/>
    <s v="QR"/>
    <s v="QR-Offline"/>
    <s v="Không"/>
    <s v=""/>
    <s v=""/>
    <m/>
    <s v=""/>
    <s v="Thành công"/>
    <s v="16/10/2025 06:52:51"/>
    <s v=""/>
    <s v=""/>
    <s v="00"/>
    <s v=""/>
  </r>
  <r>
    <n v="64"/>
    <s v="15/10/2025 06:47:31"/>
    <n v="775353305"/>
    <x v="0"/>
    <s v="CPMCL019"/>
    <s v="CPMCLONGHOANGDIEU 01"/>
    <s v="2221236725288064725157507"/>
    <s v=""/>
    <s v=""/>
    <s v="24039683660"/>
    <s v=""/>
    <s v=""/>
    <s v=""/>
    <s v="076xxxx154"/>
    <s v="HUYNH *** **** CHUNG"/>
    <s v="xxxxxxx492"/>
    <m/>
    <s v=""/>
    <s v=""/>
    <s v=""/>
    <m/>
    <n v="18000"/>
    <n v="0"/>
    <n v="18000"/>
    <n v="18000"/>
    <s v="15/10/2025 06:47:31"/>
    <n v="158"/>
    <n v="17842"/>
    <s v="15/10/2025 06:47:31"/>
    <s v="1: \1\18000"/>
    <s v=""/>
    <s v="BIDV"/>
    <s v="Tài khoản nội địa"/>
    <m/>
    <s v="Thẻ nội địa/tài khoản ngân hàng"/>
    <s v="QR"/>
    <s v="QR-Offline"/>
    <s v="Không"/>
    <s v=""/>
    <s v=""/>
    <m/>
    <s v=""/>
    <s v="Thành công"/>
    <s v="16/10/2025 06:47:31"/>
    <s v=""/>
    <s v=""/>
    <s v="00"/>
    <s v=""/>
  </r>
  <r>
    <n v="65"/>
    <s v="15/10/2025 06:44:39"/>
    <n v="775352101"/>
    <x v="1"/>
    <s v="CPMCL056"/>
    <s v="CPMCL BL 01"/>
    <s v="FT25288019345494"/>
    <s v=""/>
    <s v=""/>
    <s v="064434437711S8NB"/>
    <s v=""/>
    <s v=""/>
    <s v=""/>
    <s v="000xxxx817"/>
    <s v="HO *** *** TUAN"/>
    <s v="xxxxxxx979"/>
    <m/>
    <s v=""/>
    <s v=""/>
    <s v=""/>
    <m/>
    <n v="25000"/>
    <n v="0"/>
    <n v="25000"/>
    <n v="25000"/>
    <s v="15/10/2025 06:44:39"/>
    <n v="220"/>
    <n v="24780"/>
    <s v="15/10/2025 06:44:39"/>
    <s v="1: \1\25000"/>
    <s v=""/>
    <s v="TECHCOMBANK"/>
    <s v="Tài khoản nội địa"/>
    <m/>
    <s v="Thẻ nội địa/tài khoản ngân hàng"/>
    <s v="QR"/>
    <s v="QR-Offline"/>
    <s v="Không"/>
    <s v=""/>
    <s v=""/>
    <m/>
    <s v=""/>
    <s v="Thành công"/>
    <s v="16/10/2025 06:44:39"/>
    <s v=""/>
    <s v=""/>
    <s v="00"/>
    <s v=""/>
  </r>
  <r>
    <n v="66"/>
    <s v="15/10/2025 06:35:59"/>
    <n v="775349124"/>
    <x v="1"/>
    <s v="CPMCL056"/>
    <s v="CPMCL BL 01"/>
    <s v="FT25288491325075"/>
    <s v=""/>
    <s v=""/>
    <s v="063550294NYi1zRH"/>
    <s v=""/>
    <s v=""/>
    <s v=""/>
    <s v="000xxxx504"/>
    <s v="NGUYEN **** BAO"/>
    <s v="xxxxxxx979"/>
    <m/>
    <s v=""/>
    <s v=""/>
    <s v=""/>
    <m/>
    <n v="50000"/>
    <n v="0"/>
    <n v="50000"/>
    <n v="50000"/>
    <s v="15/10/2025 06:35:59"/>
    <n v="440"/>
    <n v="49560"/>
    <s v="15/10/2025 06:35:59"/>
    <s v="1: \1\50000"/>
    <s v=""/>
    <s v="TECHCOMBANK"/>
    <s v="Tài khoản nội địa"/>
    <m/>
    <s v="Thẻ nội địa/tài khoản ngân hàng"/>
    <s v="QR"/>
    <s v="QR-Offline"/>
    <s v="Không"/>
    <s v=""/>
    <s v=""/>
    <m/>
    <s v=""/>
    <s v="Thành công"/>
    <s v="16/10/2025 06:35:59"/>
    <s v=""/>
    <s v=""/>
    <s v="00"/>
    <s v=""/>
  </r>
  <r>
    <n v="67"/>
    <s v="15/10/2025 05:22:56"/>
    <n v="775337320"/>
    <x v="5"/>
    <s v="CPMCL008"/>
    <s v="CPMCHULONG BA RIA 01"/>
    <s v="60160199000000161736895"/>
    <s v=""/>
    <s v=""/>
    <s v="000000161736895"/>
    <s v=""/>
    <s v=""/>
    <s v=""/>
    <s v="078xxxx456"/>
    <s v="DANG *** **** GIANG"/>
    <s v="109870xx6889"/>
    <m/>
    <s v=""/>
    <s v=""/>
    <s v=""/>
    <m/>
    <n v="25000"/>
    <n v="0"/>
    <n v="25000"/>
    <n v="25000"/>
    <s v="15/10/2025 05:23:01"/>
    <n v="220"/>
    <n v="24780"/>
    <s v="15/10/2025 05:23:01"/>
    <s v="1: \1\25000"/>
    <s v=""/>
    <s v="VIETINBANK"/>
    <s v="Tài khoản nội địa"/>
    <m/>
    <s v="Thẻ nội địa/tài khoản ngân hàng"/>
    <s v="QR"/>
    <s v="QR-Offline"/>
    <s v="Không"/>
    <s v=""/>
    <s v=""/>
    <m/>
    <s v=""/>
    <s v="Thành công"/>
    <s v="16/10/2025 05:22:56"/>
    <s v=""/>
    <s v=""/>
    <s v="0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O3:P80" firstHeaderRow="1" firstDataRow="1" firstDataCol="1"/>
  <pivotFields count="5">
    <pivotField axis="axisRow" showAll="0">
      <items count="77">
        <item x="57"/>
        <item x="49"/>
        <item x="65"/>
        <item x="35"/>
        <item x="5"/>
        <item x="27"/>
        <item x="18"/>
        <item x="6"/>
        <item x="56"/>
        <item x="58"/>
        <item x="22"/>
        <item x="19"/>
        <item x="20"/>
        <item x="14"/>
        <item x="50"/>
        <item x="12"/>
        <item x="55"/>
        <item x="21"/>
        <item x="42"/>
        <item x="13"/>
        <item x="54"/>
        <item x="10"/>
        <item x="1"/>
        <item x="62"/>
        <item x="40"/>
        <item x="2"/>
        <item x="25"/>
        <item x="63"/>
        <item x="32"/>
        <item x="66"/>
        <item x="60"/>
        <item x="64"/>
        <item x="61"/>
        <item x="53"/>
        <item x="59"/>
        <item x="16"/>
        <item x="33"/>
        <item x="72"/>
        <item x="45"/>
        <item x="17"/>
        <item x="46"/>
        <item x="31"/>
        <item x="7"/>
        <item x="52"/>
        <item x="73"/>
        <item x="9"/>
        <item x="68"/>
        <item x="29"/>
        <item x="28"/>
        <item x="41"/>
        <item x="24"/>
        <item x="15"/>
        <item x="74"/>
        <item x="4"/>
        <item x="43"/>
        <item x="3"/>
        <item x="48"/>
        <item x="36"/>
        <item x="39"/>
        <item x="38"/>
        <item x="11"/>
        <item x="67"/>
        <item x="37"/>
        <item x="34"/>
        <item x="23"/>
        <item x="44"/>
        <item x="71"/>
        <item x="51"/>
        <item x="47"/>
        <item x="26"/>
        <item x="30"/>
        <item x="8"/>
        <item x="0"/>
        <item x="69"/>
        <item x="70"/>
        <item x="75"/>
        <item t="default"/>
      </items>
    </pivotField>
    <pivotField showAll="0"/>
    <pivotField showAll="0"/>
    <pivotField showAll="0"/>
    <pivotField dataField="1" showAll="0"/>
  </pivotFields>
  <rowFields count="1">
    <field x="0"/>
  </rowFields>
  <rowItems count="7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t="grand">
      <x/>
    </i>
  </rowItems>
  <colItems count="1">
    <i/>
  </colItems>
  <dataFields count="1">
    <dataField name="Sum of  Sau phí 15" fld="4" baseField="0" baseItem="0" numFmtId="167"/>
  </dataFields>
  <formats count="2">
    <format dxfId="27">
      <pivotArea outline="0" collapsedLevelsAreSubtotals="1" fieldPosition="0"/>
    </format>
    <format dxfId="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P3:Q16" firstHeaderRow="1" firstDataRow="1" firstDataCol="1"/>
  <pivotFields count="8">
    <pivotField showAll="0"/>
    <pivotField showAll="0"/>
    <pivotField axis="axisRow" showAll="0">
      <items count="13">
        <item x="7"/>
        <item x="10"/>
        <item x="0"/>
        <item x="11"/>
        <item x="3"/>
        <item x="9"/>
        <item x="5"/>
        <item x="4"/>
        <item x="8"/>
        <item x="1"/>
        <item x="2"/>
        <item x="6"/>
        <item t="default"/>
      </items>
    </pivotField>
    <pivotField showAll="0"/>
    <pivotField showAll="0"/>
    <pivotField showAll="0"/>
    <pivotField dataField="1" showAll="0"/>
    <pivotField showAll="0"/>
  </pivotFields>
  <rowFields count="1">
    <field x="2"/>
  </rowFields>
  <rowItems count="13">
    <i>
      <x/>
    </i>
    <i>
      <x v="1"/>
    </i>
    <i>
      <x v="2"/>
    </i>
    <i>
      <x v="3"/>
    </i>
    <i>
      <x v="4"/>
    </i>
    <i>
      <x v="5"/>
    </i>
    <i>
      <x v="6"/>
    </i>
    <i>
      <x v="7"/>
    </i>
    <i>
      <x v="8"/>
    </i>
    <i>
      <x v="9"/>
    </i>
    <i>
      <x v="10"/>
    </i>
    <i>
      <x v="11"/>
    </i>
    <i t="grand">
      <x/>
    </i>
  </rowItems>
  <colItems count="1">
    <i/>
  </colItems>
  <dataFields count="1">
    <dataField name="Sum of Giá trị giao dịch" fld="6"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O3:P14" firstHeaderRow="1" firstDataRow="1" firstDataCol="1"/>
  <pivotFields count="8">
    <pivotField showAll="0"/>
    <pivotField showAll="0"/>
    <pivotField axis="axisRow" showAll="0">
      <items count="11">
        <item x="6"/>
        <item x="4"/>
        <item x="3"/>
        <item x="1"/>
        <item x="9"/>
        <item x="0"/>
        <item x="7"/>
        <item x="2"/>
        <item x="5"/>
        <item x="8"/>
        <item t="default"/>
      </items>
    </pivotField>
    <pivotField showAll="0"/>
    <pivotField showAll="0"/>
    <pivotField showAll="0"/>
    <pivotField dataField="1" numFmtId="167" showAll="0"/>
    <pivotField showAll="0"/>
  </pivotFields>
  <rowFields count="1">
    <field x="2"/>
  </rowFields>
  <rowItems count="11">
    <i>
      <x/>
    </i>
    <i>
      <x v="1"/>
    </i>
    <i>
      <x v="2"/>
    </i>
    <i>
      <x v="3"/>
    </i>
    <i>
      <x v="4"/>
    </i>
    <i>
      <x v="5"/>
    </i>
    <i>
      <x v="6"/>
    </i>
    <i>
      <x v="7"/>
    </i>
    <i>
      <x v="8"/>
    </i>
    <i>
      <x v="9"/>
    </i>
    <i t="grand">
      <x/>
    </i>
  </rowItems>
  <colItems count="1">
    <i/>
  </colItems>
  <dataFields count="1">
    <dataField name="Sum of Giá trị giao dịch"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J3:K26" firstHeaderRow="1" firstDataRow="1" firstDataCol="1"/>
  <pivotFields count="4">
    <pivotField axis="axisRow" showAll="0">
      <items count="23">
        <item x="7"/>
        <item x="6"/>
        <item x="12"/>
        <item x="20"/>
        <item x="19"/>
        <item x="15"/>
        <item x="21"/>
        <item x="2"/>
        <item x="8"/>
        <item x="11"/>
        <item x="9"/>
        <item x="5"/>
        <item x="16"/>
        <item x="10"/>
        <item x="3"/>
        <item x="13"/>
        <item x="17"/>
        <item x="0"/>
        <item x="4"/>
        <item x="14"/>
        <item x="1"/>
        <item x="18"/>
        <item t="default"/>
      </items>
    </pivotField>
    <pivotField showAll="0"/>
    <pivotField showAll="0"/>
    <pivotField dataField="1" showAl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thực th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L3:M18" firstHeaderRow="1" firstDataRow="1" firstDataCol="1"/>
  <pivotFields count="19">
    <pivotField showAll="0"/>
    <pivotField showAll="0"/>
    <pivotField showAll="0"/>
    <pivotField showAll="0"/>
    <pivotField axis="axisRow" showAll="0">
      <items count="15">
        <item x="4"/>
        <item x="3"/>
        <item x="9"/>
        <item x="6"/>
        <item x="12"/>
        <item x="7"/>
        <item x="8"/>
        <item x="10"/>
        <item x="11"/>
        <item x="0"/>
        <item x="1"/>
        <item x="2"/>
        <item x="5"/>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4"/>
  </rowFields>
  <rowItems count="15">
    <i>
      <x/>
    </i>
    <i>
      <x v="1"/>
    </i>
    <i>
      <x v="2"/>
    </i>
    <i>
      <x v="3"/>
    </i>
    <i>
      <x v="4"/>
    </i>
    <i>
      <x v="5"/>
    </i>
    <i>
      <x v="6"/>
    </i>
    <i>
      <x v="7"/>
    </i>
    <i>
      <x v="8"/>
    </i>
    <i>
      <x v="9"/>
    </i>
    <i>
      <x v="10"/>
    </i>
    <i>
      <x v="11"/>
    </i>
    <i>
      <x v="12"/>
    </i>
    <i>
      <x v="13"/>
    </i>
    <i t="grand">
      <x/>
    </i>
  </rowItems>
  <colItems count="1">
    <i/>
  </colItems>
  <dataFields count="1">
    <dataField name="Sum of Thực thu" fld="17"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2"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J3:K11" firstHeaderRow="1" firstDataRow="1" firstDataCol="1"/>
  <pivotFields count="48">
    <pivotField showAll="0"/>
    <pivotField showAll="0"/>
    <pivotField showAll="0"/>
    <pivotField axis="axisRow" showAll="0">
      <items count="8">
        <item x="1"/>
        <item x="5"/>
        <item x="0"/>
        <item x="6"/>
        <item x="4"/>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3" showAll="0"/>
    <pivotField numFmtId="3" showAll="0"/>
    <pivotField numFmtId="3" showAll="0"/>
    <pivotField numFmtId="3" showAll="0"/>
    <pivotField showAll="0"/>
    <pivotField numFmtId="3" showAll="0"/>
    <pivotField dataField="1" numFmtId="3"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8">
    <i>
      <x/>
    </i>
    <i>
      <x v="1"/>
    </i>
    <i>
      <x v="2"/>
    </i>
    <i>
      <x v="3"/>
    </i>
    <i>
      <x v="4"/>
    </i>
    <i>
      <x v="5"/>
    </i>
    <i>
      <x v="6"/>
    </i>
    <i t="grand">
      <x/>
    </i>
  </rowItems>
  <colItems count="1">
    <i/>
  </colItems>
  <dataFields count="1">
    <dataField name="Sum of Số tiền sau khi trừ phí" fld="27"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I3:J53" firstHeaderRow="1" firstDataRow="1" firstDataCol="1"/>
  <pivotFields count="12">
    <pivotField showAll="0"/>
    <pivotField showAll="0"/>
    <pivotField showAll="0"/>
    <pivotField axis="axisRow" showAll="0">
      <items count="50">
        <item x="22"/>
        <item x="21"/>
        <item x="14"/>
        <item x="0"/>
        <item x="47"/>
        <item x="39"/>
        <item x="32"/>
        <item x="19"/>
        <item x="41"/>
        <item x="13"/>
        <item x="16"/>
        <item x="11"/>
        <item x="29"/>
        <item x="30"/>
        <item x="3"/>
        <item x="37"/>
        <item x="6"/>
        <item x="10"/>
        <item x="2"/>
        <item x="5"/>
        <item x="45"/>
        <item x="17"/>
        <item x="25"/>
        <item x="40"/>
        <item x="26"/>
        <item x="27"/>
        <item x="18"/>
        <item x="43"/>
        <item x="44"/>
        <item x="4"/>
        <item x="15"/>
        <item x="1"/>
        <item x="9"/>
        <item x="7"/>
        <item x="12"/>
        <item x="35"/>
        <item x="33"/>
        <item x="23"/>
        <item x="20"/>
        <item x="8"/>
        <item x="28"/>
        <item x="42"/>
        <item x="46"/>
        <item x="36"/>
        <item x="34"/>
        <item x="24"/>
        <item x="31"/>
        <item x="38"/>
        <item x="48"/>
        <item t="default"/>
      </items>
    </pivotField>
    <pivotField showAll="0"/>
    <pivotField showAll="0"/>
    <pivotField showAll="0"/>
    <pivotField showAll="0"/>
    <pivotField showAll="0"/>
    <pivotField showAll="0"/>
    <pivotField showAll="0"/>
    <pivotField dataField="1" showAll="0"/>
  </pivotFields>
  <rowFields count="1">
    <field x="3"/>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Items count="1">
    <i/>
  </colItems>
  <dataFields count="1">
    <dataField name="Sum of Thực thu" fld="11"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K62"/>
  <sheetViews>
    <sheetView topLeftCell="BI7" workbookViewId="0">
      <selection activeCell="K30" sqref="K30"/>
    </sheetView>
  </sheetViews>
  <sheetFormatPr defaultRowHeight="15"/>
  <cols>
    <col min="1" max="1" width="7" bestFit="1" customWidth="1"/>
    <col min="2" max="2" width="69.85546875" bestFit="1" customWidth="1"/>
    <col min="3" max="3" width="17.7109375" bestFit="1" customWidth="1"/>
    <col min="4" max="4" width="12.28515625" style="102" bestFit="1" customWidth="1"/>
    <col min="5" max="5" width="10.42578125" style="103" bestFit="1" customWidth="1"/>
    <col min="6" max="6" width="11.28515625" style="125" bestFit="1" customWidth="1"/>
    <col min="7" max="7" width="10.42578125" style="103" bestFit="1" customWidth="1"/>
    <col min="8" max="8" width="6.85546875" style="103" bestFit="1" customWidth="1"/>
    <col min="9" max="9" width="10.42578125" style="103" bestFit="1" customWidth="1"/>
    <col min="10" max="10" width="13.7109375" style="128" bestFit="1" customWidth="1"/>
    <col min="11" max="11" width="62.42578125" style="103" customWidth="1"/>
    <col min="12" max="12" width="13.140625" style="103" bestFit="1" customWidth="1"/>
    <col min="13" max="13" width="6.140625" style="103" bestFit="1" customWidth="1"/>
    <col min="14" max="14" width="6.42578125" style="103" bestFit="1" customWidth="1"/>
    <col min="15" max="15" width="5.42578125" style="103" bestFit="1" customWidth="1"/>
    <col min="16" max="16" width="7" style="103" bestFit="1" customWidth="1"/>
    <col min="17" max="17" width="11.140625" style="103" bestFit="1" customWidth="1"/>
    <col min="18" max="18" width="11" style="103" bestFit="1" customWidth="1"/>
    <col min="19" max="19" width="11.7109375" style="103" bestFit="1" customWidth="1"/>
    <col min="20" max="20" width="11.5703125" style="103" bestFit="1" customWidth="1"/>
    <col min="21" max="21" width="10.7109375" style="103" bestFit="1" customWidth="1"/>
    <col min="22" max="22" width="10.5703125" style="103" bestFit="1" customWidth="1"/>
    <col min="23" max="23" width="9" style="103" bestFit="1" customWidth="1"/>
    <col min="24" max="24" width="8.85546875" style="103" bestFit="1" customWidth="1"/>
    <col min="25" max="25" width="5.140625" style="103" bestFit="1" customWidth="1"/>
    <col min="26" max="26" width="5" style="103" bestFit="1" customWidth="1"/>
    <col min="27" max="27" width="8.42578125" style="103" bestFit="1" customWidth="1"/>
    <col min="28" max="28" width="8.28515625" style="103" bestFit="1" customWidth="1"/>
    <col min="29" max="30" width="8.85546875" style="103" bestFit="1" customWidth="1"/>
    <col min="31" max="31" width="10.28515625" style="103" bestFit="1" customWidth="1"/>
    <col min="32" max="32" width="10.42578125" style="102" bestFit="1" customWidth="1"/>
    <col min="33" max="33" width="8.85546875" style="103" bestFit="1" customWidth="1"/>
    <col min="34" max="34" width="21.5703125" style="103" bestFit="1" customWidth="1"/>
    <col min="35" max="35" width="12.28515625" style="102" bestFit="1" customWidth="1"/>
    <col min="36" max="36" width="6.85546875" bestFit="1" customWidth="1"/>
    <col min="37" max="37" width="8.85546875" bestFit="1" customWidth="1"/>
    <col min="38" max="38" width="5.140625" bestFit="1" customWidth="1"/>
    <col min="39" max="39" width="4.85546875" bestFit="1" customWidth="1"/>
    <col min="40" max="40" width="9.28515625" bestFit="1" customWidth="1"/>
    <col min="41" max="41" width="12.5703125" style="128" bestFit="1" customWidth="1"/>
    <col min="42" max="42" width="59.140625" bestFit="1" customWidth="1"/>
    <col min="43" max="43" width="13.140625" bestFit="1" customWidth="1"/>
    <col min="44" max="44" width="6.140625" bestFit="1" customWidth="1"/>
    <col min="45" max="45" width="6.42578125" bestFit="1" customWidth="1"/>
    <col min="46" max="46" width="5.42578125" bestFit="1" customWidth="1"/>
    <col min="47" max="47" width="7" bestFit="1" customWidth="1"/>
    <col min="48" max="48" width="11.140625" bestFit="1" customWidth="1"/>
    <col min="49" max="49" width="11" bestFit="1" customWidth="1"/>
    <col min="50" max="50" width="11.7109375" bestFit="1" customWidth="1"/>
    <col min="51" max="51" width="11.5703125" bestFit="1" customWidth="1"/>
    <col min="52" max="52" width="10.7109375" bestFit="1" customWidth="1"/>
    <col min="53" max="53" width="10.5703125" bestFit="1" customWidth="1"/>
    <col min="54" max="54" width="9" bestFit="1" customWidth="1"/>
    <col min="55" max="55" width="8.85546875" bestFit="1" customWidth="1"/>
    <col min="56" max="56" width="5.140625" bestFit="1" customWidth="1"/>
    <col min="57" max="57" width="5" bestFit="1" customWidth="1"/>
    <col min="58" max="58" width="8.42578125" bestFit="1" customWidth="1"/>
    <col min="59" max="59" width="8.28515625" bestFit="1" customWidth="1"/>
    <col min="60" max="61" width="8.85546875" bestFit="1" customWidth="1"/>
    <col min="62" max="62" width="10.28515625" bestFit="1" customWidth="1"/>
    <col min="63" max="63" width="10.28515625" style="102" bestFit="1" customWidth="1"/>
    <col min="64" max="64" width="8.85546875" customWidth="1"/>
    <col min="66" max="66" width="12.28515625" style="102" bestFit="1" customWidth="1"/>
    <col min="67" max="67" width="6.85546875" bestFit="1" customWidth="1"/>
    <col min="68" max="68" width="8.85546875" bestFit="1" customWidth="1"/>
    <col min="69" max="69" width="5.140625" bestFit="1" customWidth="1"/>
    <col min="70" max="70" width="4.85546875" bestFit="1" customWidth="1"/>
    <col min="71" max="71" width="9.28515625" bestFit="1" customWidth="1"/>
    <col min="72" max="72" width="10.140625" style="128" bestFit="1" customWidth="1"/>
    <col min="73" max="73" width="7.85546875" bestFit="1" customWidth="1"/>
    <col min="74" max="74" width="13.140625" bestFit="1" customWidth="1"/>
    <col min="75" max="75" width="6.140625" bestFit="1" customWidth="1"/>
    <col min="76" max="76" width="6.42578125" bestFit="1" customWidth="1"/>
    <col min="77" max="77" width="5.42578125" bestFit="1" customWidth="1"/>
    <col min="78" max="78" width="7" bestFit="1" customWidth="1"/>
    <col min="79" max="79" width="11.140625" bestFit="1" customWidth="1"/>
    <col min="80" max="80" width="11" bestFit="1" customWidth="1"/>
    <col min="81" max="81" width="11.7109375" bestFit="1" customWidth="1"/>
    <col min="82" max="82" width="11.5703125" bestFit="1" customWidth="1"/>
    <col min="83" max="83" width="10.7109375" bestFit="1" customWidth="1"/>
    <col min="84" max="84" width="10.5703125" bestFit="1" customWidth="1"/>
    <col min="85" max="85" width="9" bestFit="1" customWidth="1"/>
    <col min="86" max="86" width="8.85546875" bestFit="1" customWidth="1"/>
    <col min="87" max="87" width="5.140625" bestFit="1" customWidth="1"/>
    <col min="88" max="88" width="5" bestFit="1" customWidth="1"/>
    <col min="89" max="89" width="8.42578125" bestFit="1" customWidth="1"/>
    <col min="90" max="90" width="8.28515625" bestFit="1" customWidth="1"/>
    <col min="91" max="91" width="8.85546875" customWidth="1"/>
    <col min="92" max="92" width="8.85546875" bestFit="1" customWidth="1"/>
    <col min="93" max="93" width="10.28515625" bestFit="1" customWidth="1"/>
    <col min="94" max="94" width="10.28515625" style="102" bestFit="1" customWidth="1"/>
    <col min="95" max="95" width="8.85546875" bestFit="1" customWidth="1"/>
    <col min="97" max="97" width="8.7109375" style="102"/>
    <col min="102" max="102" width="8.7109375" customWidth="1"/>
    <col min="103" max="103" width="8.7109375" style="128"/>
    <col min="125" max="125" width="8.7109375" style="102"/>
    <col min="128" max="128" width="8.7109375" style="102"/>
    <col min="134" max="134" width="8.7109375" style="128"/>
    <col min="156" max="156" width="8.7109375" style="102"/>
    <col min="159" max="159" width="8.7109375" style="102"/>
    <col min="165" max="165" width="8.7109375" style="128"/>
    <col min="187" max="187" width="8.7109375" style="102"/>
    <col min="190" max="190" width="8.7109375" style="102"/>
    <col min="196" max="196" width="8.7109375" style="128"/>
    <col min="218" max="218" width="8.7109375" style="102"/>
    <col min="221" max="221" width="8.7109375" style="102"/>
    <col min="227" max="227" width="8.7109375" style="128"/>
    <col min="249" max="249" width="8.7109375" style="102"/>
    <col min="252" max="252" width="8.7109375" style="102"/>
    <col min="258" max="258" width="8.7109375" style="128"/>
    <col min="280" max="280" width="8.7109375" style="102"/>
    <col min="283" max="283" width="8.7109375" style="102"/>
    <col min="289" max="289" width="8.7109375" style="128"/>
    <col min="311" max="311" width="8.7109375" style="102"/>
    <col min="314" max="314" width="8.7109375" style="102"/>
    <col min="320" max="320" width="8.7109375" style="128"/>
    <col min="342" max="342" width="8.7109375" style="102"/>
    <col min="345" max="345" width="8.7109375" style="102"/>
    <col min="351" max="351" width="8.7109375" style="128"/>
    <col min="373" max="373" width="8.7109375" style="102"/>
  </cols>
  <sheetData>
    <row r="1" spans="1:375" ht="15.95" customHeight="1">
      <c r="A1" s="393" t="s">
        <v>0</v>
      </c>
      <c r="B1" s="393" t="s">
        <v>2</v>
      </c>
      <c r="C1" s="393" t="s">
        <v>2</v>
      </c>
      <c r="D1" s="395">
        <v>45899</v>
      </c>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5"/>
      <c r="AJ1" s="395"/>
      <c r="AK1" s="395"/>
      <c r="AL1" s="395"/>
      <c r="AM1" s="395"/>
      <c r="AN1" s="395"/>
      <c r="AO1" s="395"/>
      <c r="AP1" s="395"/>
      <c r="AQ1" s="395"/>
      <c r="AR1" s="395"/>
      <c r="AS1" s="395"/>
      <c r="AT1" s="395"/>
      <c r="AU1" s="395"/>
      <c r="AV1" s="395"/>
      <c r="AW1" s="395"/>
      <c r="AX1" s="395"/>
      <c r="AY1" s="395"/>
      <c r="AZ1" s="395"/>
      <c r="BA1" s="395"/>
      <c r="BB1" s="395"/>
      <c r="BC1" s="395"/>
      <c r="BD1" s="395"/>
      <c r="BE1" s="395"/>
      <c r="BF1" s="395"/>
      <c r="BG1" s="395"/>
      <c r="BH1" s="395"/>
      <c r="BI1" s="395"/>
      <c r="BJ1" s="395"/>
      <c r="BK1" s="395"/>
      <c r="BL1" s="395"/>
      <c r="BM1" s="395"/>
      <c r="BN1" s="108"/>
      <c r="BO1" s="109"/>
      <c r="BP1" s="109"/>
      <c r="BQ1" s="109"/>
      <c r="BR1" s="109"/>
      <c r="BS1" s="109"/>
      <c r="BT1" s="127"/>
      <c r="BU1" s="109"/>
      <c r="BV1" s="109"/>
      <c r="BW1" s="109"/>
      <c r="BX1" s="109"/>
      <c r="BY1" s="109"/>
      <c r="BZ1" s="109"/>
      <c r="CA1" s="109"/>
      <c r="CB1" s="109"/>
      <c r="CC1" s="109"/>
      <c r="CD1" s="109"/>
      <c r="CE1" s="109"/>
      <c r="CF1" s="109"/>
      <c r="CG1" s="109"/>
      <c r="CH1" s="109"/>
      <c r="CI1" s="109"/>
      <c r="CJ1" s="109"/>
      <c r="CK1" s="109"/>
      <c r="CL1" s="109"/>
      <c r="CM1" s="109"/>
      <c r="CN1" s="109"/>
      <c r="CO1" s="109"/>
      <c r="CP1" s="108"/>
      <c r="CQ1" s="109"/>
    </row>
    <row r="2" spans="1:375" ht="16.5" customHeight="1">
      <c r="A2" s="394"/>
      <c r="B2" s="394"/>
      <c r="C2" s="394"/>
      <c r="D2" s="396" t="s">
        <v>163</v>
      </c>
      <c r="E2" s="396"/>
      <c r="F2" s="396"/>
      <c r="G2" s="396"/>
      <c r="H2" s="396"/>
      <c r="I2" s="396"/>
      <c r="J2" s="396"/>
      <c r="K2" s="396"/>
      <c r="L2" s="396"/>
      <c r="M2" s="396"/>
      <c r="N2" s="396"/>
      <c r="O2" s="396"/>
      <c r="P2" s="396"/>
      <c r="Q2" s="396"/>
      <c r="R2" s="396"/>
      <c r="S2" s="396"/>
      <c r="T2" s="396"/>
      <c r="U2" s="396"/>
      <c r="V2" s="396"/>
      <c r="W2" s="396"/>
      <c r="X2" s="396"/>
      <c r="Y2" s="396"/>
      <c r="Z2" s="396"/>
      <c r="AA2" s="396"/>
      <c r="AB2" s="396"/>
      <c r="AC2" s="396"/>
      <c r="AD2" s="396"/>
      <c r="AE2" s="396"/>
      <c r="AF2" s="396"/>
      <c r="AG2" s="396"/>
      <c r="AH2" s="396"/>
      <c r="AI2" s="397" t="s">
        <v>5</v>
      </c>
      <c r="AJ2" s="397"/>
      <c r="AK2" s="397"/>
      <c r="AL2" s="397"/>
      <c r="AM2" s="397"/>
      <c r="AN2" s="397"/>
      <c r="AO2" s="397"/>
      <c r="AP2" s="397"/>
      <c r="AQ2" s="397"/>
      <c r="AR2" s="397"/>
      <c r="AS2" s="397"/>
      <c r="AT2" s="397"/>
      <c r="AU2" s="397"/>
      <c r="AV2" s="397"/>
      <c r="AW2" s="397"/>
      <c r="AX2" s="397"/>
      <c r="AY2" s="397"/>
      <c r="AZ2" s="397"/>
      <c r="BA2" s="397"/>
      <c r="BB2" s="397"/>
      <c r="BC2" s="397"/>
      <c r="BD2" s="397"/>
      <c r="BE2" s="397"/>
      <c r="BF2" s="397"/>
      <c r="BG2" s="397"/>
      <c r="BH2" s="397"/>
      <c r="BI2" s="397"/>
      <c r="BJ2" s="397"/>
      <c r="BK2" s="397"/>
      <c r="BL2" s="397"/>
      <c r="BM2" s="397"/>
      <c r="BN2" s="392" t="s">
        <v>232</v>
      </c>
      <c r="BO2" s="392"/>
      <c r="BP2" s="392"/>
      <c r="BQ2" s="392"/>
      <c r="BR2" s="392"/>
      <c r="BS2" s="392"/>
      <c r="BT2" s="392"/>
      <c r="BU2" s="392"/>
      <c r="BV2" s="392"/>
      <c r="BW2" s="392"/>
      <c r="BX2" s="392"/>
      <c r="BY2" s="392"/>
      <c r="BZ2" s="392"/>
      <c r="CA2" s="392"/>
      <c r="CB2" s="392"/>
      <c r="CC2" s="392"/>
      <c r="CD2" s="392"/>
      <c r="CE2" s="392"/>
      <c r="CF2" s="392"/>
      <c r="CG2" s="392"/>
      <c r="CH2" s="392"/>
      <c r="CI2" s="392"/>
      <c r="CJ2" s="392"/>
      <c r="CK2" s="392"/>
      <c r="CL2" s="392"/>
      <c r="CM2" s="392"/>
      <c r="CN2" s="392"/>
      <c r="CO2" s="392"/>
      <c r="CP2" s="392"/>
      <c r="CQ2" s="392"/>
      <c r="CS2" s="388" t="s">
        <v>240</v>
      </c>
      <c r="CT2" s="389"/>
      <c r="CU2" s="389"/>
      <c r="CV2" s="389"/>
      <c r="CW2" s="389"/>
      <c r="CX2" s="389"/>
      <c r="CY2" s="389"/>
      <c r="CZ2" s="389"/>
      <c r="DA2" s="389"/>
      <c r="DB2" s="389"/>
      <c r="DC2" s="389"/>
      <c r="DD2" s="389"/>
      <c r="DE2" s="389"/>
      <c r="DF2" s="389"/>
      <c r="DG2" s="389"/>
      <c r="DH2" s="389"/>
      <c r="DI2" s="389"/>
      <c r="DJ2" s="389"/>
      <c r="DK2" s="389"/>
      <c r="DL2" s="389"/>
      <c r="DM2" s="389"/>
      <c r="DN2" s="389"/>
      <c r="DO2" s="389"/>
      <c r="DP2" s="389"/>
      <c r="DQ2" s="389"/>
      <c r="DR2" s="389"/>
      <c r="DS2" s="389"/>
      <c r="DT2" s="389"/>
      <c r="DU2" s="389"/>
      <c r="DV2" s="389"/>
      <c r="DX2" s="388" t="s">
        <v>241</v>
      </c>
      <c r="DY2" s="389"/>
      <c r="DZ2" s="389"/>
      <c r="EA2" s="389"/>
      <c r="EB2" s="389"/>
      <c r="EC2" s="389"/>
      <c r="ED2" s="389"/>
      <c r="EE2" s="389"/>
      <c r="EF2" s="389"/>
      <c r="EG2" s="389"/>
      <c r="EH2" s="389"/>
      <c r="EI2" s="389"/>
      <c r="EJ2" s="389"/>
      <c r="EK2" s="389"/>
      <c r="EL2" s="389"/>
      <c r="EM2" s="389"/>
      <c r="EN2" s="389"/>
      <c r="EO2" s="389"/>
      <c r="EP2" s="389"/>
      <c r="EQ2" s="389"/>
      <c r="ER2" s="389"/>
      <c r="ES2" s="389"/>
      <c r="ET2" s="389"/>
      <c r="EU2" s="389"/>
      <c r="EV2" s="389"/>
      <c r="EW2" s="389"/>
      <c r="EX2" s="389"/>
      <c r="EY2" s="389"/>
      <c r="EZ2" s="389"/>
      <c r="FA2" s="389"/>
      <c r="FC2" s="388" t="s">
        <v>242</v>
      </c>
      <c r="FD2" s="389"/>
      <c r="FE2" s="389"/>
      <c r="FF2" s="389"/>
      <c r="FG2" s="389"/>
      <c r="FH2" s="389"/>
      <c r="FI2" s="389"/>
      <c r="FJ2" s="389"/>
      <c r="FK2" s="389"/>
      <c r="FL2" s="389"/>
      <c r="FM2" s="389"/>
      <c r="FN2" s="389"/>
      <c r="FO2" s="389"/>
      <c r="FP2" s="389"/>
      <c r="FQ2" s="389"/>
      <c r="FR2" s="389"/>
      <c r="FS2" s="389"/>
      <c r="FT2" s="389"/>
      <c r="FU2" s="389"/>
      <c r="FV2" s="389"/>
      <c r="FW2" s="389"/>
      <c r="FX2" s="389"/>
      <c r="FY2" s="389"/>
      <c r="FZ2" s="389"/>
      <c r="GA2" s="389"/>
      <c r="GB2" s="389"/>
      <c r="GC2" s="389"/>
      <c r="GD2" s="389"/>
      <c r="GE2" s="389"/>
      <c r="GF2" s="389"/>
      <c r="GH2" s="388" t="s">
        <v>243</v>
      </c>
      <c r="GI2" s="389"/>
      <c r="GJ2" s="389"/>
      <c r="GK2" s="389"/>
      <c r="GL2" s="389"/>
      <c r="GM2" s="389"/>
      <c r="GN2" s="389"/>
      <c r="GO2" s="389"/>
      <c r="GP2" s="389"/>
      <c r="GQ2" s="389"/>
      <c r="GR2" s="389"/>
      <c r="GS2" s="389"/>
      <c r="GT2" s="389"/>
      <c r="GU2" s="389"/>
      <c r="GV2" s="389"/>
      <c r="GW2" s="389"/>
      <c r="GX2" s="389"/>
      <c r="GY2" s="389"/>
      <c r="GZ2" s="389"/>
      <c r="HA2" s="389"/>
      <c r="HB2" s="389"/>
      <c r="HC2" s="389"/>
      <c r="HD2" s="389"/>
      <c r="HE2" s="389"/>
      <c r="HF2" s="389"/>
      <c r="HG2" s="389"/>
      <c r="HH2" s="389"/>
      <c r="HI2" s="389"/>
      <c r="HJ2" s="389"/>
      <c r="HK2" s="389"/>
      <c r="HM2" s="388" t="s">
        <v>244</v>
      </c>
      <c r="HN2" s="389"/>
      <c r="HO2" s="389"/>
      <c r="HP2" s="389"/>
      <c r="HQ2" s="389"/>
      <c r="HR2" s="389"/>
      <c r="HS2" s="389"/>
      <c r="HT2" s="389"/>
      <c r="HU2" s="389"/>
      <c r="HV2" s="389"/>
      <c r="HW2" s="389"/>
      <c r="HX2" s="389"/>
      <c r="HY2" s="389"/>
      <c r="HZ2" s="389"/>
      <c r="IA2" s="389"/>
      <c r="IB2" s="389"/>
      <c r="IC2" s="389"/>
      <c r="ID2" s="389"/>
      <c r="IE2" s="389"/>
      <c r="IF2" s="389"/>
      <c r="IG2" s="389"/>
      <c r="IH2" s="389"/>
      <c r="II2" s="389"/>
      <c r="IJ2" s="389"/>
      <c r="IK2" s="389"/>
      <c r="IL2" s="389"/>
      <c r="IM2" s="389"/>
      <c r="IN2" s="389"/>
      <c r="IO2" s="389"/>
      <c r="IP2" s="389"/>
      <c r="IR2" s="388" t="s">
        <v>244</v>
      </c>
      <c r="IS2" s="389"/>
      <c r="IT2" s="389"/>
      <c r="IU2" s="389"/>
      <c r="IV2" s="389"/>
      <c r="IW2" s="389"/>
      <c r="IX2" s="389"/>
      <c r="IY2" s="389"/>
      <c r="IZ2" s="389"/>
      <c r="JA2" s="389"/>
      <c r="JB2" s="389"/>
      <c r="JC2" s="389"/>
      <c r="JD2" s="389"/>
      <c r="JE2" s="389"/>
      <c r="JF2" s="389"/>
      <c r="JG2" s="389"/>
      <c r="JH2" s="389"/>
      <c r="JI2" s="389"/>
      <c r="JJ2" s="389"/>
      <c r="JK2" s="389"/>
      <c r="JL2" s="389"/>
      <c r="JM2" s="389"/>
      <c r="JN2" s="389"/>
      <c r="JO2" s="389"/>
      <c r="JP2" s="389"/>
      <c r="JQ2" s="389"/>
      <c r="JR2" s="389"/>
      <c r="JS2" s="389"/>
      <c r="JT2" s="389"/>
      <c r="JU2" s="389"/>
      <c r="JW2" s="388" t="s">
        <v>245</v>
      </c>
      <c r="JX2" s="389"/>
      <c r="JY2" s="389"/>
      <c r="JZ2" s="389"/>
      <c r="KA2" s="389"/>
      <c r="KB2" s="389"/>
      <c r="KC2" s="389"/>
      <c r="KD2" s="389"/>
      <c r="KE2" s="389"/>
      <c r="KF2" s="389"/>
      <c r="KG2" s="389"/>
      <c r="KH2" s="389"/>
      <c r="KI2" s="389"/>
      <c r="KJ2" s="389"/>
      <c r="KK2" s="389"/>
      <c r="KL2" s="389"/>
      <c r="KM2" s="389"/>
      <c r="KN2" s="389"/>
      <c r="KO2" s="389"/>
      <c r="KP2" s="389"/>
      <c r="KQ2" s="389"/>
      <c r="KR2" s="389"/>
      <c r="KS2" s="389"/>
      <c r="KT2" s="389"/>
      <c r="KU2" s="389"/>
      <c r="KV2" s="389"/>
      <c r="KW2" s="389"/>
      <c r="KX2" s="389"/>
      <c r="KY2" s="389"/>
      <c r="KZ2" s="389"/>
      <c r="LB2" s="388" t="s">
        <v>4</v>
      </c>
      <c r="LC2" s="389"/>
      <c r="LD2" s="389"/>
      <c r="LE2" s="389"/>
      <c r="LF2" s="389"/>
      <c r="LG2" s="389"/>
      <c r="LH2" s="389"/>
      <c r="LI2" s="389"/>
      <c r="LJ2" s="389"/>
      <c r="LK2" s="389"/>
      <c r="LL2" s="389"/>
      <c r="LM2" s="389"/>
      <c r="LN2" s="389"/>
      <c r="LO2" s="389"/>
      <c r="LP2" s="389"/>
      <c r="LQ2" s="389"/>
      <c r="LR2" s="389"/>
      <c r="LS2" s="389"/>
      <c r="LT2" s="389"/>
      <c r="LU2" s="389"/>
      <c r="LV2" s="389"/>
      <c r="LW2" s="389"/>
      <c r="LX2" s="389"/>
      <c r="LY2" s="389"/>
      <c r="LZ2" s="389"/>
      <c r="MA2" s="389"/>
      <c r="MB2" s="389"/>
      <c r="MC2" s="389"/>
      <c r="MD2" s="389"/>
      <c r="ME2" s="389"/>
      <c r="MG2" s="388" t="s">
        <v>246</v>
      </c>
      <c r="MH2" s="389"/>
      <c r="MI2" s="389"/>
      <c r="MJ2" s="389"/>
      <c r="MK2" s="389"/>
      <c r="ML2" s="389"/>
      <c r="MM2" s="389"/>
      <c r="MN2" s="389"/>
      <c r="MO2" s="389"/>
      <c r="MP2" s="389"/>
      <c r="MQ2" s="389"/>
      <c r="MR2" s="389"/>
      <c r="MS2" s="389"/>
      <c r="MT2" s="389"/>
      <c r="MU2" s="389"/>
      <c r="MV2" s="389"/>
      <c r="MW2" s="389"/>
      <c r="MX2" s="389"/>
      <c r="MY2" s="389"/>
      <c r="MZ2" s="389"/>
      <c r="NA2" s="389"/>
      <c r="NB2" s="389"/>
      <c r="NC2" s="389"/>
      <c r="ND2" s="389"/>
      <c r="NE2" s="389"/>
      <c r="NF2" s="389"/>
      <c r="NG2" s="389"/>
      <c r="NH2" s="389"/>
      <c r="NI2" s="389"/>
      <c r="NJ2" s="389"/>
    </row>
    <row r="3" spans="1:375" ht="15.75" customHeight="1">
      <c r="A3" s="394"/>
      <c r="B3" s="394"/>
      <c r="C3" s="394"/>
      <c r="D3" s="390" t="s">
        <v>171</v>
      </c>
      <c r="E3" s="390"/>
      <c r="F3" s="390"/>
      <c r="G3" s="390"/>
      <c r="H3" s="390"/>
      <c r="I3" s="390"/>
      <c r="J3" s="390"/>
      <c r="K3" s="390"/>
      <c r="L3" s="390"/>
      <c r="M3" s="390"/>
      <c r="N3" s="390"/>
      <c r="O3" s="390"/>
      <c r="P3" s="390"/>
      <c r="Q3" s="390"/>
      <c r="R3" s="390"/>
      <c r="S3" s="390"/>
      <c r="T3" s="390"/>
      <c r="U3" s="390"/>
      <c r="V3" s="390"/>
      <c r="W3" s="390"/>
      <c r="X3" s="390"/>
      <c r="Y3" s="390"/>
      <c r="Z3" s="390"/>
      <c r="AA3" s="390"/>
      <c r="AB3" s="390"/>
      <c r="AC3" s="390"/>
      <c r="AD3" s="390"/>
      <c r="AE3" s="390"/>
      <c r="AF3" s="390"/>
      <c r="AG3" s="390"/>
      <c r="AH3" s="390"/>
      <c r="AI3" s="391" t="s">
        <v>171</v>
      </c>
      <c r="AJ3" s="391"/>
      <c r="AK3" s="391"/>
      <c r="AL3" s="391"/>
      <c r="AM3" s="391"/>
      <c r="AN3" s="391"/>
      <c r="AO3" s="391"/>
      <c r="AP3" s="391"/>
      <c r="AQ3" s="391"/>
      <c r="AR3" s="391"/>
      <c r="AS3" s="391"/>
      <c r="AT3" s="391"/>
      <c r="AU3" s="391"/>
      <c r="AV3" s="391"/>
      <c r="AW3" s="391"/>
      <c r="AX3" s="391"/>
      <c r="AY3" s="391"/>
      <c r="AZ3" s="391"/>
      <c r="BA3" s="391"/>
      <c r="BB3" s="391"/>
      <c r="BC3" s="391"/>
      <c r="BD3" s="391"/>
      <c r="BE3" s="391"/>
      <c r="BF3" s="391"/>
      <c r="BG3" s="391"/>
      <c r="BH3" s="391"/>
      <c r="BI3" s="391"/>
      <c r="BJ3" s="391"/>
      <c r="BK3" s="391"/>
      <c r="BL3" s="391"/>
      <c r="BM3" s="391"/>
      <c r="BN3" s="122"/>
      <c r="BO3" s="110"/>
      <c r="BP3" s="110"/>
      <c r="BQ3" s="110"/>
      <c r="BR3" s="110"/>
      <c r="BS3" s="110"/>
      <c r="BT3" s="130"/>
      <c r="BU3" s="110"/>
      <c r="BV3" s="110"/>
      <c r="BW3" s="110"/>
      <c r="BX3" s="110"/>
      <c r="BY3" s="110"/>
      <c r="BZ3" s="110"/>
      <c r="CA3" s="110"/>
      <c r="CB3" s="110"/>
      <c r="CC3" s="110"/>
      <c r="CD3" s="110"/>
      <c r="CE3" s="110"/>
      <c r="CF3" s="110"/>
      <c r="CG3" s="110"/>
      <c r="CH3" s="110"/>
      <c r="CI3" s="110"/>
      <c r="CJ3" s="110"/>
      <c r="CK3" s="110"/>
      <c r="CL3" s="110"/>
      <c r="CM3" s="110"/>
      <c r="CN3" s="110"/>
      <c r="CO3" s="110"/>
      <c r="CP3" s="122"/>
      <c r="CQ3" s="110"/>
      <c r="CS3" s="123"/>
      <c r="CT3" s="100"/>
      <c r="CU3" s="100"/>
      <c r="CV3" s="100"/>
      <c r="CW3" s="100"/>
      <c r="CX3" s="100"/>
      <c r="CY3" s="131"/>
      <c r="CZ3" s="100"/>
      <c r="DA3" s="100"/>
      <c r="DB3" s="100"/>
      <c r="DC3" s="100"/>
      <c r="DD3" s="100"/>
      <c r="DE3" s="100"/>
      <c r="DF3" s="100"/>
      <c r="DG3" s="100"/>
      <c r="DH3" s="100"/>
      <c r="DI3" s="100"/>
      <c r="DJ3" s="100"/>
      <c r="DK3" s="100"/>
      <c r="DL3" s="100"/>
      <c r="DM3" s="100"/>
      <c r="DN3" s="100"/>
      <c r="DO3" s="100"/>
      <c r="DP3" s="100"/>
      <c r="DQ3" s="100"/>
      <c r="DR3" s="100"/>
      <c r="DS3" s="100"/>
      <c r="DT3" s="100"/>
      <c r="DU3" s="123"/>
      <c r="DV3" s="100"/>
      <c r="DX3" s="123"/>
      <c r="DY3" s="100"/>
      <c r="DZ3" s="100"/>
      <c r="EA3" s="100"/>
      <c r="EB3" s="100"/>
      <c r="EC3" s="100"/>
      <c r="ED3" s="131"/>
      <c r="EE3" s="100"/>
      <c r="EF3" s="100"/>
      <c r="EG3" s="100"/>
      <c r="EH3" s="100"/>
      <c r="EI3" s="100"/>
      <c r="EJ3" s="100"/>
      <c r="EK3" s="100"/>
      <c r="EL3" s="100"/>
      <c r="EM3" s="100"/>
      <c r="EN3" s="100"/>
      <c r="EO3" s="100"/>
      <c r="EP3" s="100"/>
      <c r="EQ3" s="100"/>
      <c r="ER3" s="100"/>
      <c r="ES3" s="100"/>
      <c r="ET3" s="100"/>
      <c r="EU3" s="100"/>
      <c r="EV3" s="100"/>
      <c r="EW3" s="100"/>
      <c r="EX3" s="100"/>
      <c r="EY3" s="100"/>
      <c r="EZ3" s="123"/>
      <c r="FA3" s="100"/>
      <c r="FC3" s="123"/>
      <c r="FD3" s="100"/>
      <c r="FE3" s="100"/>
      <c r="FF3" s="100"/>
      <c r="FG3" s="100"/>
      <c r="FH3" s="100"/>
      <c r="FI3" s="131"/>
      <c r="FJ3" s="100"/>
      <c r="FK3" s="100"/>
      <c r="FL3" s="100"/>
      <c r="FM3" s="100"/>
      <c r="FN3" s="100"/>
      <c r="FO3" s="100"/>
      <c r="FP3" s="100"/>
      <c r="FQ3" s="100"/>
      <c r="FR3" s="100"/>
      <c r="FS3" s="100"/>
      <c r="FT3" s="100"/>
      <c r="FU3" s="100"/>
      <c r="FV3" s="100"/>
      <c r="FW3" s="100"/>
      <c r="FX3" s="100"/>
      <c r="FY3" s="100"/>
      <c r="FZ3" s="100"/>
      <c r="GA3" s="100"/>
      <c r="GB3" s="100"/>
      <c r="GC3" s="100"/>
      <c r="GD3" s="100"/>
      <c r="GE3" s="123"/>
      <c r="GF3" s="100"/>
      <c r="GH3" s="123"/>
      <c r="GI3" s="100"/>
      <c r="GJ3" s="100"/>
      <c r="GK3" s="100"/>
      <c r="GL3" s="100"/>
      <c r="GM3" s="100"/>
      <c r="GN3" s="131"/>
      <c r="GO3" s="100"/>
      <c r="GP3" s="100"/>
      <c r="GQ3" s="100"/>
      <c r="GR3" s="100"/>
      <c r="GS3" s="100"/>
      <c r="GT3" s="100"/>
      <c r="GU3" s="100"/>
      <c r="GV3" s="100"/>
      <c r="GW3" s="100"/>
      <c r="GX3" s="100"/>
      <c r="GY3" s="100"/>
      <c r="GZ3" s="100"/>
      <c r="HA3" s="100"/>
      <c r="HB3" s="100"/>
      <c r="HC3" s="100"/>
      <c r="HD3" s="100"/>
      <c r="HE3" s="100"/>
      <c r="HF3" s="100"/>
      <c r="HG3" s="100"/>
      <c r="HH3" s="100"/>
      <c r="HI3" s="100"/>
      <c r="HJ3" s="123"/>
      <c r="HK3" s="100"/>
      <c r="HM3" s="123"/>
      <c r="HN3" s="100"/>
      <c r="HO3" s="100"/>
      <c r="HP3" s="100"/>
      <c r="HQ3" s="100"/>
      <c r="HR3" s="100"/>
      <c r="HS3" s="131"/>
      <c r="HT3" s="100"/>
      <c r="HU3" s="100"/>
      <c r="HV3" s="100"/>
      <c r="HW3" s="100"/>
      <c r="HX3" s="100"/>
      <c r="HY3" s="100"/>
      <c r="HZ3" s="100"/>
      <c r="IA3" s="100"/>
      <c r="IB3" s="100"/>
      <c r="IC3" s="100"/>
      <c r="ID3" s="100"/>
      <c r="IE3" s="100"/>
      <c r="IF3" s="100"/>
      <c r="IG3" s="100"/>
      <c r="IH3" s="100"/>
      <c r="II3" s="100"/>
      <c r="IJ3" s="100"/>
      <c r="IK3" s="100"/>
      <c r="IL3" s="100"/>
      <c r="IM3" s="100"/>
      <c r="IN3" s="100"/>
      <c r="IO3" s="123"/>
      <c r="IP3" s="100"/>
      <c r="IR3" s="123"/>
      <c r="IS3" s="100"/>
      <c r="IT3" s="100"/>
      <c r="IU3" s="100"/>
      <c r="IV3" s="100"/>
      <c r="IW3" s="100"/>
      <c r="IX3" s="131"/>
      <c r="IY3" s="100"/>
      <c r="IZ3" s="100"/>
      <c r="JA3" s="100"/>
      <c r="JB3" s="100"/>
      <c r="JC3" s="100"/>
      <c r="JD3" s="100"/>
      <c r="JE3" s="100"/>
      <c r="JF3" s="100"/>
      <c r="JG3" s="100"/>
      <c r="JH3" s="100"/>
      <c r="JI3" s="100"/>
      <c r="JJ3" s="100"/>
      <c r="JK3" s="100"/>
      <c r="JL3" s="100"/>
      <c r="JM3" s="100"/>
      <c r="JN3" s="100"/>
      <c r="JO3" s="100"/>
      <c r="JP3" s="100"/>
      <c r="JQ3" s="100"/>
      <c r="JR3" s="100"/>
      <c r="JS3" s="100"/>
      <c r="JT3" s="123"/>
      <c r="JU3" s="100"/>
      <c r="JW3" s="123"/>
      <c r="JX3" s="100"/>
      <c r="JY3" s="100"/>
      <c r="JZ3" s="100"/>
      <c r="KA3" s="100"/>
      <c r="KB3" s="100"/>
      <c r="KC3" s="131"/>
      <c r="KD3" s="100"/>
      <c r="KE3" s="100"/>
      <c r="KF3" s="100"/>
      <c r="KG3" s="100"/>
      <c r="KH3" s="100"/>
      <c r="KI3" s="100"/>
      <c r="KJ3" s="100"/>
      <c r="KK3" s="100"/>
      <c r="KL3" s="100"/>
      <c r="KM3" s="100"/>
      <c r="KN3" s="100"/>
      <c r="KO3" s="100"/>
      <c r="KP3" s="100"/>
      <c r="KQ3" s="100"/>
      <c r="KR3" s="100"/>
      <c r="KS3" s="100"/>
      <c r="KT3" s="100"/>
      <c r="KU3" s="100"/>
      <c r="KV3" s="100"/>
      <c r="KW3" s="100"/>
      <c r="KX3" s="100"/>
      <c r="KY3" s="123"/>
      <c r="KZ3" s="100"/>
      <c r="LB3" s="123"/>
      <c r="LC3" s="100"/>
      <c r="LD3" s="100"/>
      <c r="LE3" s="100"/>
      <c r="LF3" s="100"/>
      <c r="LG3" s="100"/>
      <c r="LH3" s="131"/>
      <c r="LI3" s="100"/>
      <c r="LJ3" s="100"/>
      <c r="LK3" s="100"/>
      <c r="LL3" s="100"/>
      <c r="LM3" s="100"/>
      <c r="LN3" s="100"/>
      <c r="LO3" s="100"/>
      <c r="LP3" s="100"/>
      <c r="LQ3" s="100"/>
      <c r="LR3" s="100"/>
      <c r="LS3" s="100"/>
      <c r="LT3" s="100"/>
      <c r="LU3" s="100"/>
      <c r="LV3" s="100"/>
      <c r="LW3" s="100"/>
      <c r="LX3" s="100"/>
      <c r="LY3" s="100"/>
      <c r="LZ3" s="100"/>
      <c r="MA3" s="100"/>
      <c r="MB3" s="100"/>
      <c r="MC3" s="100"/>
      <c r="MD3" s="123"/>
      <c r="ME3" s="100"/>
      <c r="MG3" s="123"/>
      <c r="MH3" s="100"/>
      <c r="MI3" s="100"/>
      <c r="MJ3" s="100"/>
      <c r="MK3" s="100"/>
      <c r="ML3" s="100"/>
      <c r="MM3" s="131"/>
      <c r="MN3" s="100"/>
      <c r="MO3" s="100"/>
      <c r="MP3" s="100"/>
      <c r="MQ3" s="100"/>
      <c r="MR3" s="100"/>
      <c r="MS3" s="100"/>
      <c r="MT3" s="100"/>
      <c r="MU3" s="100"/>
      <c r="MV3" s="100"/>
      <c r="MW3" s="100"/>
      <c r="MX3" s="100"/>
      <c r="MY3" s="100"/>
      <c r="MZ3" s="100"/>
      <c r="NA3" s="100"/>
      <c r="NB3" s="100"/>
      <c r="NC3" s="100"/>
      <c r="ND3" s="100"/>
      <c r="NE3" s="100"/>
      <c r="NF3" s="100"/>
      <c r="NG3" s="100"/>
      <c r="NH3" s="100"/>
      <c r="NI3" s="123"/>
      <c r="NJ3" s="100"/>
    </row>
    <row r="4" spans="1:375" ht="15.75" customHeight="1">
      <c r="A4" s="394"/>
      <c r="B4" s="394"/>
      <c r="C4" s="394"/>
      <c r="D4" s="121" t="s">
        <v>204</v>
      </c>
      <c r="E4" s="105" t="s">
        <v>205</v>
      </c>
      <c r="F4" s="132" t="s">
        <v>206</v>
      </c>
      <c r="G4" s="107" t="s">
        <v>203</v>
      </c>
      <c r="H4" s="107" t="s">
        <v>202</v>
      </c>
      <c r="I4" s="106" t="s">
        <v>207</v>
      </c>
      <c r="J4" s="126" t="s">
        <v>201</v>
      </c>
      <c r="K4" s="111" t="s">
        <v>198</v>
      </c>
      <c r="L4" s="112" t="s">
        <v>208</v>
      </c>
      <c r="M4" s="112" t="s">
        <v>209</v>
      </c>
      <c r="N4" s="112" t="s">
        <v>210</v>
      </c>
      <c r="O4" s="112" t="s">
        <v>211</v>
      </c>
      <c r="P4" s="112" t="s">
        <v>212</v>
      </c>
      <c r="Q4" s="112" t="s">
        <v>213</v>
      </c>
      <c r="R4" s="112" t="s">
        <v>214</v>
      </c>
      <c r="S4" s="113" t="s">
        <v>215</v>
      </c>
      <c r="T4" s="113" t="s">
        <v>216</v>
      </c>
      <c r="U4" s="114" t="s">
        <v>217</v>
      </c>
      <c r="V4" s="114" t="s">
        <v>218</v>
      </c>
      <c r="W4" s="114" t="s">
        <v>219</v>
      </c>
      <c r="X4" s="114" t="s">
        <v>220</v>
      </c>
      <c r="Y4" s="114" t="s">
        <v>221</v>
      </c>
      <c r="Z4" s="114" t="s">
        <v>222</v>
      </c>
      <c r="AA4" s="114" t="s">
        <v>223</v>
      </c>
      <c r="AB4" s="114" t="s">
        <v>224</v>
      </c>
      <c r="AC4" s="114" t="s">
        <v>225</v>
      </c>
      <c r="AD4" s="114" t="s">
        <v>226</v>
      </c>
      <c r="AE4" s="114" t="s">
        <v>227</v>
      </c>
      <c r="AF4" s="120" t="s">
        <v>228</v>
      </c>
      <c r="AG4" s="114" t="s">
        <v>229</v>
      </c>
      <c r="AH4" s="114"/>
      <c r="AI4" s="120" t="s">
        <v>204</v>
      </c>
      <c r="AJ4" s="115" t="s">
        <v>205</v>
      </c>
      <c r="AK4" s="114" t="s">
        <v>206</v>
      </c>
      <c r="AL4" s="113" t="s">
        <v>203</v>
      </c>
      <c r="AM4" s="113" t="s">
        <v>202</v>
      </c>
      <c r="AN4" s="114" t="s">
        <v>207</v>
      </c>
      <c r="AO4" s="129" t="s">
        <v>201</v>
      </c>
      <c r="AP4" s="113" t="s">
        <v>198</v>
      </c>
      <c r="AQ4" s="114" t="s">
        <v>208</v>
      </c>
      <c r="AR4" s="114" t="s">
        <v>209</v>
      </c>
      <c r="AS4" s="114" t="s">
        <v>210</v>
      </c>
      <c r="AT4" s="114" t="s">
        <v>211</v>
      </c>
      <c r="AU4" s="114" t="s">
        <v>212</v>
      </c>
      <c r="AV4" s="114" t="s">
        <v>213</v>
      </c>
      <c r="AW4" s="114" t="s">
        <v>214</v>
      </c>
      <c r="AX4" s="113" t="s">
        <v>215</v>
      </c>
      <c r="AY4" s="113" t="s">
        <v>216</v>
      </c>
      <c r="AZ4" s="114" t="s">
        <v>217</v>
      </c>
      <c r="BA4" s="114" t="s">
        <v>218</v>
      </c>
      <c r="BB4" s="114" t="s">
        <v>219</v>
      </c>
      <c r="BC4" s="114" t="s">
        <v>220</v>
      </c>
      <c r="BD4" s="114" t="s">
        <v>221</v>
      </c>
      <c r="BE4" s="114" t="s">
        <v>222</v>
      </c>
      <c r="BF4" s="114" t="s">
        <v>223</v>
      </c>
      <c r="BG4" s="114" t="s">
        <v>224</v>
      </c>
      <c r="BH4" s="114" t="s">
        <v>225</v>
      </c>
      <c r="BI4" s="114" t="s">
        <v>226</v>
      </c>
      <c r="BJ4" s="114" t="s">
        <v>227</v>
      </c>
      <c r="BK4" s="120" t="s">
        <v>228</v>
      </c>
      <c r="BL4" s="114" t="s">
        <v>229</v>
      </c>
      <c r="BM4" s="114"/>
      <c r="BN4" s="120" t="s">
        <v>204</v>
      </c>
      <c r="BO4" s="115" t="s">
        <v>205</v>
      </c>
      <c r="BP4" s="114" t="s">
        <v>206</v>
      </c>
      <c r="BQ4" s="113" t="s">
        <v>203</v>
      </c>
      <c r="BR4" s="113" t="s">
        <v>202</v>
      </c>
      <c r="BS4" s="114" t="s">
        <v>207</v>
      </c>
      <c r="BT4" s="129" t="s">
        <v>201</v>
      </c>
      <c r="BU4" s="113" t="s">
        <v>198</v>
      </c>
      <c r="BV4" s="114" t="s">
        <v>208</v>
      </c>
      <c r="BW4" s="114" t="s">
        <v>209</v>
      </c>
      <c r="BX4" s="114" t="s">
        <v>210</v>
      </c>
      <c r="BY4" s="114" t="s">
        <v>211</v>
      </c>
      <c r="BZ4" s="114" t="s">
        <v>212</v>
      </c>
      <c r="CA4" s="114" t="s">
        <v>213</v>
      </c>
      <c r="CB4" s="114" t="s">
        <v>214</v>
      </c>
      <c r="CC4" s="113" t="s">
        <v>215</v>
      </c>
      <c r="CD4" s="113" t="s">
        <v>216</v>
      </c>
      <c r="CE4" s="114" t="s">
        <v>217</v>
      </c>
      <c r="CF4" s="114" t="s">
        <v>218</v>
      </c>
      <c r="CG4" s="114" t="s">
        <v>219</v>
      </c>
      <c r="CH4" s="114" t="s">
        <v>220</v>
      </c>
      <c r="CI4" s="114" t="s">
        <v>221</v>
      </c>
      <c r="CJ4" s="114" t="s">
        <v>222</v>
      </c>
      <c r="CK4" s="114" t="s">
        <v>223</v>
      </c>
      <c r="CL4" s="114" t="s">
        <v>224</v>
      </c>
      <c r="CM4" s="114" t="s">
        <v>225</v>
      </c>
      <c r="CN4" s="114" t="s">
        <v>226</v>
      </c>
      <c r="CO4" s="114" t="s">
        <v>227</v>
      </c>
      <c r="CP4" s="120" t="s">
        <v>228</v>
      </c>
      <c r="CQ4" s="114" t="s">
        <v>229</v>
      </c>
      <c r="CR4" s="104"/>
      <c r="CS4" s="120" t="s">
        <v>204</v>
      </c>
      <c r="CT4" s="93" t="s">
        <v>205</v>
      </c>
      <c r="CU4" s="70" t="s">
        <v>206</v>
      </c>
      <c r="CV4" s="69" t="s">
        <v>203</v>
      </c>
      <c r="CW4" s="69" t="s">
        <v>202</v>
      </c>
      <c r="CX4" s="70" t="s">
        <v>207</v>
      </c>
      <c r="CY4" s="129" t="s">
        <v>201</v>
      </c>
      <c r="CZ4" s="69" t="s">
        <v>198</v>
      </c>
      <c r="DA4" s="70" t="s">
        <v>208</v>
      </c>
      <c r="DB4" s="70" t="s">
        <v>209</v>
      </c>
      <c r="DC4" s="70" t="s">
        <v>210</v>
      </c>
      <c r="DD4" s="70" t="s">
        <v>211</v>
      </c>
      <c r="DE4" s="70" t="s">
        <v>212</v>
      </c>
      <c r="DF4" s="70" t="s">
        <v>213</v>
      </c>
      <c r="DG4" s="70" t="s">
        <v>214</v>
      </c>
      <c r="DH4" s="69" t="s">
        <v>215</v>
      </c>
      <c r="DI4" s="69" t="s">
        <v>216</v>
      </c>
      <c r="DJ4" s="70" t="s">
        <v>217</v>
      </c>
      <c r="DK4" s="70" t="s">
        <v>218</v>
      </c>
      <c r="DL4" s="70" t="s">
        <v>219</v>
      </c>
      <c r="DM4" s="70" t="s">
        <v>220</v>
      </c>
      <c r="DN4" s="70" t="s">
        <v>221</v>
      </c>
      <c r="DO4" s="70" t="s">
        <v>222</v>
      </c>
      <c r="DP4" s="70" t="s">
        <v>223</v>
      </c>
      <c r="DQ4" s="70" t="s">
        <v>224</v>
      </c>
      <c r="DR4" s="70" t="s">
        <v>225</v>
      </c>
      <c r="DS4" s="70" t="s">
        <v>226</v>
      </c>
      <c r="DT4" s="70" t="s">
        <v>227</v>
      </c>
      <c r="DU4" s="120" t="s">
        <v>228</v>
      </c>
      <c r="DV4" s="30" t="s">
        <v>229</v>
      </c>
      <c r="DW4" s="70"/>
      <c r="DX4" s="120" t="s">
        <v>204</v>
      </c>
      <c r="DY4" s="93" t="s">
        <v>205</v>
      </c>
      <c r="DZ4" s="70" t="s">
        <v>206</v>
      </c>
      <c r="EA4" s="69" t="s">
        <v>203</v>
      </c>
      <c r="EB4" s="69" t="s">
        <v>202</v>
      </c>
      <c r="EC4" s="70" t="s">
        <v>207</v>
      </c>
      <c r="ED4" s="129" t="s">
        <v>201</v>
      </c>
      <c r="EE4" s="69" t="s">
        <v>198</v>
      </c>
      <c r="EF4" s="70" t="s">
        <v>208</v>
      </c>
      <c r="EG4" s="70" t="s">
        <v>209</v>
      </c>
      <c r="EH4" s="70" t="s">
        <v>210</v>
      </c>
      <c r="EI4" s="70" t="s">
        <v>211</v>
      </c>
      <c r="EJ4" s="70" t="s">
        <v>212</v>
      </c>
      <c r="EK4" s="70" t="s">
        <v>213</v>
      </c>
      <c r="EL4" s="70" t="s">
        <v>214</v>
      </c>
      <c r="EM4" s="69" t="s">
        <v>215</v>
      </c>
      <c r="EN4" s="69" t="s">
        <v>216</v>
      </c>
      <c r="EO4" s="70" t="s">
        <v>217</v>
      </c>
      <c r="EP4" s="70" t="s">
        <v>218</v>
      </c>
      <c r="EQ4" s="70" t="s">
        <v>219</v>
      </c>
      <c r="ER4" s="70" t="s">
        <v>220</v>
      </c>
      <c r="ES4" s="70" t="s">
        <v>221</v>
      </c>
      <c r="ET4" s="70" t="s">
        <v>222</v>
      </c>
      <c r="EU4" s="70" t="s">
        <v>223</v>
      </c>
      <c r="EV4" s="70" t="s">
        <v>224</v>
      </c>
      <c r="EW4" s="70" t="s">
        <v>225</v>
      </c>
      <c r="EX4" s="70" t="s">
        <v>226</v>
      </c>
      <c r="EY4" s="70" t="s">
        <v>227</v>
      </c>
      <c r="EZ4" s="120" t="s">
        <v>228</v>
      </c>
      <c r="FA4" s="30" t="s">
        <v>229</v>
      </c>
      <c r="FB4" s="70"/>
      <c r="FC4" s="120" t="s">
        <v>204</v>
      </c>
      <c r="FD4" s="93" t="s">
        <v>205</v>
      </c>
      <c r="FE4" s="70" t="s">
        <v>206</v>
      </c>
      <c r="FF4" s="69" t="s">
        <v>203</v>
      </c>
      <c r="FG4" s="69" t="s">
        <v>202</v>
      </c>
      <c r="FH4" s="70" t="s">
        <v>207</v>
      </c>
      <c r="FI4" s="129" t="s">
        <v>201</v>
      </c>
      <c r="FJ4" s="69" t="s">
        <v>198</v>
      </c>
      <c r="FK4" s="70" t="s">
        <v>208</v>
      </c>
      <c r="FL4" s="70" t="s">
        <v>209</v>
      </c>
      <c r="FM4" s="70" t="s">
        <v>210</v>
      </c>
      <c r="FN4" s="70" t="s">
        <v>211</v>
      </c>
      <c r="FO4" s="70" t="s">
        <v>212</v>
      </c>
      <c r="FP4" s="70" t="s">
        <v>213</v>
      </c>
      <c r="FQ4" s="70" t="s">
        <v>214</v>
      </c>
      <c r="FR4" s="69" t="s">
        <v>215</v>
      </c>
      <c r="FS4" s="69" t="s">
        <v>216</v>
      </c>
      <c r="FT4" s="70" t="s">
        <v>217</v>
      </c>
      <c r="FU4" s="70" t="s">
        <v>218</v>
      </c>
      <c r="FV4" s="70" t="s">
        <v>219</v>
      </c>
      <c r="FW4" s="70" t="s">
        <v>220</v>
      </c>
      <c r="FX4" s="70" t="s">
        <v>221</v>
      </c>
      <c r="FY4" s="70" t="s">
        <v>222</v>
      </c>
      <c r="FZ4" s="70" t="s">
        <v>223</v>
      </c>
      <c r="GA4" s="70" t="s">
        <v>224</v>
      </c>
      <c r="GB4" s="70" t="s">
        <v>225</v>
      </c>
      <c r="GC4" s="70" t="s">
        <v>226</v>
      </c>
      <c r="GD4" s="70" t="s">
        <v>227</v>
      </c>
      <c r="GE4" s="120" t="s">
        <v>228</v>
      </c>
      <c r="GF4" s="30" t="s">
        <v>229</v>
      </c>
      <c r="GG4" s="70"/>
      <c r="GH4" s="120" t="s">
        <v>204</v>
      </c>
      <c r="GI4" s="93" t="s">
        <v>205</v>
      </c>
      <c r="GJ4" s="70" t="s">
        <v>206</v>
      </c>
      <c r="GK4" s="69" t="s">
        <v>203</v>
      </c>
      <c r="GL4" s="69" t="s">
        <v>202</v>
      </c>
      <c r="GM4" s="70" t="s">
        <v>207</v>
      </c>
      <c r="GN4" s="129" t="s">
        <v>201</v>
      </c>
      <c r="GO4" s="69" t="s">
        <v>198</v>
      </c>
      <c r="GP4" s="70" t="s">
        <v>208</v>
      </c>
      <c r="GQ4" s="70" t="s">
        <v>209</v>
      </c>
      <c r="GR4" s="70" t="s">
        <v>210</v>
      </c>
      <c r="GS4" s="70" t="s">
        <v>211</v>
      </c>
      <c r="GT4" s="70" t="s">
        <v>212</v>
      </c>
      <c r="GU4" s="70" t="s">
        <v>213</v>
      </c>
      <c r="GV4" s="70" t="s">
        <v>214</v>
      </c>
      <c r="GW4" s="69" t="s">
        <v>215</v>
      </c>
      <c r="GX4" s="69" t="s">
        <v>216</v>
      </c>
      <c r="GY4" s="70" t="s">
        <v>217</v>
      </c>
      <c r="GZ4" s="70" t="s">
        <v>218</v>
      </c>
      <c r="HA4" s="70" t="s">
        <v>219</v>
      </c>
      <c r="HB4" s="70" t="s">
        <v>220</v>
      </c>
      <c r="HC4" s="70" t="s">
        <v>221</v>
      </c>
      <c r="HD4" s="70" t="s">
        <v>222</v>
      </c>
      <c r="HE4" s="70" t="s">
        <v>223</v>
      </c>
      <c r="HF4" s="70" t="s">
        <v>224</v>
      </c>
      <c r="HG4" s="70" t="s">
        <v>225</v>
      </c>
      <c r="HH4" s="70" t="s">
        <v>226</v>
      </c>
      <c r="HI4" s="70" t="s">
        <v>227</v>
      </c>
      <c r="HJ4" s="120" t="s">
        <v>228</v>
      </c>
      <c r="HK4" s="30" t="s">
        <v>229</v>
      </c>
      <c r="HL4" s="70"/>
      <c r="HM4" s="120" t="s">
        <v>204</v>
      </c>
      <c r="HN4" s="93" t="s">
        <v>205</v>
      </c>
      <c r="HO4" s="70" t="s">
        <v>206</v>
      </c>
      <c r="HP4" s="69" t="s">
        <v>203</v>
      </c>
      <c r="HQ4" s="69" t="s">
        <v>202</v>
      </c>
      <c r="HR4" s="70" t="s">
        <v>207</v>
      </c>
      <c r="HS4" s="129" t="s">
        <v>201</v>
      </c>
      <c r="HT4" s="69" t="s">
        <v>198</v>
      </c>
      <c r="HU4" s="70" t="s">
        <v>208</v>
      </c>
      <c r="HV4" s="70" t="s">
        <v>209</v>
      </c>
      <c r="HW4" s="70" t="s">
        <v>210</v>
      </c>
      <c r="HX4" s="70" t="s">
        <v>211</v>
      </c>
      <c r="HY4" s="70" t="s">
        <v>212</v>
      </c>
      <c r="HZ4" s="70" t="s">
        <v>213</v>
      </c>
      <c r="IA4" s="70" t="s">
        <v>214</v>
      </c>
      <c r="IB4" s="69" t="s">
        <v>215</v>
      </c>
      <c r="IC4" s="69" t="s">
        <v>216</v>
      </c>
      <c r="ID4" s="70" t="s">
        <v>217</v>
      </c>
      <c r="IE4" s="70" t="s">
        <v>218</v>
      </c>
      <c r="IF4" s="70" t="s">
        <v>219</v>
      </c>
      <c r="IG4" s="70" t="s">
        <v>220</v>
      </c>
      <c r="IH4" s="70" t="s">
        <v>221</v>
      </c>
      <c r="II4" s="70" t="s">
        <v>222</v>
      </c>
      <c r="IJ4" s="70" t="s">
        <v>223</v>
      </c>
      <c r="IK4" s="70" t="s">
        <v>224</v>
      </c>
      <c r="IL4" s="70" t="s">
        <v>225</v>
      </c>
      <c r="IM4" s="70" t="s">
        <v>226</v>
      </c>
      <c r="IN4" s="70" t="s">
        <v>227</v>
      </c>
      <c r="IO4" s="120" t="s">
        <v>228</v>
      </c>
      <c r="IP4" s="30" t="s">
        <v>229</v>
      </c>
      <c r="IQ4" s="70"/>
      <c r="IR4" s="120" t="s">
        <v>204</v>
      </c>
      <c r="IS4" s="93" t="s">
        <v>205</v>
      </c>
      <c r="IT4" s="70" t="s">
        <v>206</v>
      </c>
      <c r="IU4" s="69" t="s">
        <v>203</v>
      </c>
      <c r="IV4" s="69" t="s">
        <v>202</v>
      </c>
      <c r="IW4" s="70" t="s">
        <v>207</v>
      </c>
      <c r="IX4" s="129" t="s">
        <v>201</v>
      </c>
      <c r="IY4" s="69" t="s">
        <v>198</v>
      </c>
      <c r="IZ4" s="70" t="s">
        <v>208</v>
      </c>
      <c r="JA4" s="70" t="s">
        <v>209</v>
      </c>
      <c r="JB4" s="70" t="s">
        <v>210</v>
      </c>
      <c r="JC4" s="70" t="s">
        <v>211</v>
      </c>
      <c r="JD4" s="70" t="s">
        <v>212</v>
      </c>
      <c r="JE4" s="70" t="s">
        <v>213</v>
      </c>
      <c r="JF4" s="70" t="s">
        <v>214</v>
      </c>
      <c r="JG4" s="69" t="s">
        <v>215</v>
      </c>
      <c r="JH4" s="69" t="s">
        <v>216</v>
      </c>
      <c r="JI4" s="70" t="s">
        <v>217</v>
      </c>
      <c r="JJ4" s="70" t="s">
        <v>218</v>
      </c>
      <c r="JK4" s="70" t="s">
        <v>219</v>
      </c>
      <c r="JL4" s="70" t="s">
        <v>220</v>
      </c>
      <c r="JM4" s="70" t="s">
        <v>221</v>
      </c>
      <c r="JN4" s="70" t="s">
        <v>222</v>
      </c>
      <c r="JO4" s="70" t="s">
        <v>223</v>
      </c>
      <c r="JP4" s="70" t="s">
        <v>224</v>
      </c>
      <c r="JQ4" s="70" t="s">
        <v>225</v>
      </c>
      <c r="JR4" s="70" t="s">
        <v>226</v>
      </c>
      <c r="JS4" s="70" t="s">
        <v>227</v>
      </c>
      <c r="JT4" s="120" t="s">
        <v>228</v>
      </c>
      <c r="JU4" s="30" t="s">
        <v>229</v>
      </c>
      <c r="JV4" s="70"/>
      <c r="JW4" s="120" t="s">
        <v>204</v>
      </c>
      <c r="JX4" s="93" t="s">
        <v>205</v>
      </c>
      <c r="JY4" s="70" t="s">
        <v>206</v>
      </c>
      <c r="JZ4" s="69" t="s">
        <v>203</v>
      </c>
      <c r="KA4" s="69" t="s">
        <v>202</v>
      </c>
      <c r="KB4" s="70" t="s">
        <v>207</v>
      </c>
      <c r="KC4" s="129" t="s">
        <v>201</v>
      </c>
      <c r="KD4" s="69" t="s">
        <v>198</v>
      </c>
      <c r="KE4" s="70" t="s">
        <v>208</v>
      </c>
      <c r="KF4" s="70" t="s">
        <v>209</v>
      </c>
      <c r="KG4" s="70" t="s">
        <v>210</v>
      </c>
      <c r="KH4" s="70" t="s">
        <v>211</v>
      </c>
      <c r="KI4" s="70" t="s">
        <v>212</v>
      </c>
      <c r="KJ4" s="70" t="s">
        <v>213</v>
      </c>
      <c r="KK4" s="70" t="s">
        <v>214</v>
      </c>
      <c r="KL4" s="69" t="s">
        <v>215</v>
      </c>
      <c r="KM4" s="69" t="s">
        <v>216</v>
      </c>
      <c r="KN4" s="70" t="s">
        <v>217</v>
      </c>
      <c r="KO4" s="70" t="s">
        <v>218</v>
      </c>
      <c r="KP4" s="70" t="s">
        <v>219</v>
      </c>
      <c r="KQ4" s="70" t="s">
        <v>220</v>
      </c>
      <c r="KR4" s="70" t="s">
        <v>221</v>
      </c>
      <c r="KS4" s="70" t="s">
        <v>222</v>
      </c>
      <c r="KT4" s="70" t="s">
        <v>223</v>
      </c>
      <c r="KU4" s="70" t="s">
        <v>224</v>
      </c>
      <c r="KV4" s="70" t="s">
        <v>225</v>
      </c>
      <c r="KW4" s="70" t="s">
        <v>226</v>
      </c>
      <c r="KX4" s="70" t="s">
        <v>227</v>
      </c>
      <c r="KY4" s="120" t="s">
        <v>228</v>
      </c>
      <c r="KZ4" s="30" t="s">
        <v>229</v>
      </c>
      <c r="LA4" s="70"/>
      <c r="LB4" s="120" t="s">
        <v>204</v>
      </c>
      <c r="LC4" s="93" t="s">
        <v>205</v>
      </c>
      <c r="LD4" s="70" t="s">
        <v>206</v>
      </c>
      <c r="LE4" s="69" t="s">
        <v>203</v>
      </c>
      <c r="LF4" s="69" t="s">
        <v>202</v>
      </c>
      <c r="LG4" s="70" t="s">
        <v>207</v>
      </c>
      <c r="LH4" s="129" t="s">
        <v>201</v>
      </c>
      <c r="LI4" s="69" t="s">
        <v>198</v>
      </c>
      <c r="LJ4" s="70" t="s">
        <v>208</v>
      </c>
      <c r="LK4" s="70" t="s">
        <v>209</v>
      </c>
      <c r="LL4" s="70" t="s">
        <v>210</v>
      </c>
      <c r="LM4" s="70" t="s">
        <v>211</v>
      </c>
      <c r="LN4" s="70" t="s">
        <v>212</v>
      </c>
      <c r="LO4" s="70" t="s">
        <v>213</v>
      </c>
      <c r="LP4" s="70" t="s">
        <v>214</v>
      </c>
      <c r="LQ4" s="69" t="s">
        <v>215</v>
      </c>
      <c r="LR4" s="69" t="s">
        <v>216</v>
      </c>
      <c r="LS4" s="70" t="s">
        <v>217</v>
      </c>
      <c r="LT4" s="70" t="s">
        <v>218</v>
      </c>
      <c r="LU4" s="70" t="s">
        <v>219</v>
      </c>
      <c r="LV4" s="70" t="s">
        <v>220</v>
      </c>
      <c r="LW4" s="70" t="s">
        <v>221</v>
      </c>
      <c r="LX4" s="70" t="s">
        <v>222</v>
      </c>
      <c r="LY4" s="70" t="s">
        <v>223</v>
      </c>
      <c r="LZ4" s="70" t="s">
        <v>224</v>
      </c>
      <c r="MA4" s="70" t="s">
        <v>225</v>
      </c>
      <c r="MB4" s="70" t="s">
        <v>226</v>
      </c>
      <c r="MC4" s="70" t="s">
        <v>227</v>
      </c>
      <c r="MD4" s="120" t="s">
        <v>228</v>
      </c>
      <c r="ME4" s="30" t="s">
        <v>229</v>
      </c>
      <c r="MF4" s="70"/>
      <c r="MG4" s="120" t="s">
        <v>204</v>
      </c>
      <c r="MH4" s="93" t="s">
        <v>205</v>
      </c>
      <c r="MI4" s="70" t="s">
        <v>206</v>
      </c>
      <c r="MJ4" s="69" t="s">
        <v>203</v>
      </c>
      <c r="MK4" s="69" t="s">
        <v>202</v>
      </c>
      <c r="ML4" s="70" t="s">
        <v>207</v>
      </c>
      <c r="MM4" s="129" t="s">
        <v>201</v>
      </c>
      <c r="MN4" s="69" t="s">
        <v>198</v>
      </c>
      <c r="MO4" s="70" t="s">
        <v>208</v>
      </c>
      <c r="MP4" s="70" t="s">
        <v>209</v>
      </c>
      <c r="MQ4" s="70" t="s">
        <v>210</v>
      </c>
      <c r="MR4" s="70" t="s">
        <v>211</v>
      </c>
      <c r="MS4" s="70" t="s">
        <v>212</v>
      </c>
      <c r="MT4" s="70" t="s">
        <v>213</v>
      </c>
      <c r="MU4" s="70" t="s">
        <v>214</v>
      </c>
      <c r="MV4" s="69" t="s">
        <v>215</v>
      </c>
      <c r="MW4" s="69" t="s">
        <v>216</v>
      </c>
      <c r="MX4" s="70" t="s">
        <v>217</v>
      </c>
      <c r="MY4" s="70" t="s">
        <v>218</v>
      </c>
      <c r="MZ4" s="70" t="s">
        <v>219</v>
      </c>
      <c r="NA4" s="70" t="s">
        <v>220</v>
      </c>
      <c r="NB4" s="70" t="s">
        <v>221</v>
      </c>
      <c r="NC4" s="70" t="s">
        <v>222</v>
      </c>
      <c r="ND4" s="70" t="s">
        <v>223</v>
      </c>
      <c r="NE4" s="70" t="s">
        <v>224</v>
      </c>
      <c r="NF4" s="70" t="s">
        <v>225</v>
      </c>
      <c r="NG4" s="70" t="s">
        <v>226</v>
      </c>
      <c r="NH4" s="70" t="s">
        <v>227</v>
      </c>
      <c r="NI4" s="120" t="s">
        <v>228</v>
      </c>
      <c r="NJ4" s="30" t="s">
        <v>229</v>
      </c>
      <c r="NK4" s="70"/>
    </row>
    <row r="5" spans="1:375" ht="15.75">
      <c r="A5" s="109"/>
      <c r="B5" s="116" t="s">
        <v>7</v>
      </c>
      <c r="C5" s="116"/>
      <c r="D5" s="108" t="str">
        <f>IFERROR(INDEX(SUMMARY!E:E, MATCH(B5, SUMMARY!B:B, 0)), "")</f>
        <v/>
      </c>
      <c r="E5" s="109" t="str">
        <f>IFERROR(INDEX(SUMMARY!F:F, MATCH(B5, SUMMARY!B:B, 0)), "")</f>
        <v/>
      </c>
      <c r="F5" s="124" t="str">
        <f>IFERROR(INDEX(SUMMARY!G:G, MATCH(B5, SUMMARY!B:B, 0)), "")</f>
        <v/>
      </c>
      <c r="G5" s="109" t="str">
        <f>IFERROR(INDEX(SUMMARY!H:H, MATCH(B5, SUMMARY!B:B, 0)), "")</f>
        <v/>
      </c>
      <c r="H5" s="108" t="str">
        <f>IFERROR(INDEX(SUMMARY!I:I, MATCH(B5, SUMMARY!B:B, 0)), "")</f>
        <v/>
      </c>
      <c r="I5" s="109" t="str">
        <f>IFERROR(INDEX(SUMMARY!J:J, MATCH(B5, SUMMARY!B:B, 0)), "")</f>
        <v/>
      </c>
      <c r="J5" s="127">
        <f>SUMIF(SUMMARY!B:B, B5, SUMMARY!K:K)</f>
        <v>0</v>
      </c>
      <c r="K5" s="109" t="str">
        <f>SUMMARY!L5</f>
        <v>Tiền doanh thu ngày 15/10/2025 chi nhánh 68 NGUYỄN HUỆ</v>
      </c>
      <c r="L5" s="109">
        <f>SUMMARY!M5</f>
        <v>0</v>
      </c>
      <c r="M5" s="109">
        <f>SUMMARY!N5</f>
        <v>0</v>
      </c>
      <c r="N5" s="109">
        <f>SUMMARY!O5</f>
        <v>0</v>
      </c>
      <c r="O5" s="109">
        <f>SUMMARY!P5</f>
        <v>0</v>
      </c>
      <c r="P5" s="109">
        <f>SUMMARY!Q5</f>
        <v>0</v>
      </c>
      <c r="Q5" s="109">
        <f>SUMMARY!R5</f>
        <v>0</v>
      </c>
      <c r="R5" s="109">
        <f>SUMMARY!S5</f>
        <v>0</v>
      </c>
      <c r="S5" s="109" t="str">
        <f>SUMMARY!T5</f>
        <v>SCB-041</v>
      </c>
      <c r="T5" s="109">
        <f>SUMMARY!U5</f>
        <v>0</v>
      </c>
      <c r="U5" s="109">
        <f>SUMMARY!V5</f>
        <v>0</v>
      </c>
      <c r="V5" s="109">
        <f>SUMMARY!W5</f>
        <v>0</v>
      </c>
      <c r="W5" s="109">
        <f>SUMMARY!X5</f>
        <v>0</v>
      </c>
      <c r="X5" s="109">
        <f>SUMMARY!Y5</f>
        <v>0</v>
      </c>
      <c r="Y5" s="109">
        <f>SUMMARY!Z5</f>
        <v>0</v>
      </c>
      <c r="Z5" s="109">
        <f>SUMMARY!AA5</f>
        <v>0</v>
      </c>
      <c r="AA5" s="109">
        <f>SUMMARY!AB5</f>
        <v>0</v>
      </c>
      <c r="AB5" s="109">
        <f>SUMMARY!AC5</f>
        <v>0</v>
      </c>
      <c r="AC5" s="109">
        <f>SUMMARY!AD5</f>
        <v>0</v>
      </c>
      <c r="AD5" s="109">
        <f>SUMMARY!AE5</f>
        <v>0</v>
      </c>
      <c r="AE5" s="109">
        <f>SUMMARY!AF5</f>
        <v>0</v>
      </c>
      <c r="AF5" s="108">
        <f>SUMMARY!AG5</f>
        <v>45945</v>
      </c>
      <c r="AG5" s="109">
        <f>SUMMARY!AH5</f>
        <v>0</v>
      </c>
      <c r="AH5" s="109" t="str">
        <f>SUMMARY!AI5</f>
        <v>Tiền mặt đang chuyển</v>
      </c>
      <c r="AI5" s="108">
        <f>SUMMARY!AJ5</f>
        <v>0</v>
      </c>
      <c r="AJ5" s="109">
        <f>SUMMARY!AK5</f>
        <v>0</v>
      </c>
      <c r="AK5" s="109">
        <f>SUMMARY!AL5</f>
        <v>0</v>
      </c>
      <c r="AL5" s="109">
        <f>SUMMARY!AM5</f>
        <v>1121</v>
      </c>
      <c r="AM5" s="109">
        <f>SUMMARY!AN5</f>
        <v>113102</v>
      </c>
      <c r="AN5" s="109">
        <f>SUMMARY!AO5</f>
        <v>0</v>
      </c>
      <c r="AO5" s="127">
        <f>SUMIF(SUMMARY!B:B, B2, SUMMARY!AP:AP)</f>
        <v>0</v>
      </c>
      <c r="AP5" s="109" t="str">
        <f>SUMMARY!AQ5</f>
        <v/>
      </c>
      <c r="AQ5" s="109"/>
      <c r="AR5" s="109"/>
      <c r="AS5" s="109"/>
      <c r="AT5" s="109"/>
      <c r="AU5" s="109"/>
      <c r="AV5" s="109"/>
      <c r="AW5" s="109"/>
      <c r="AX5" s="109"/>
      <c r="AY5" s="109"/>
      <c r="AZ5" s="109"/>
      <c r="BA5" s="109"/>
      <c r="BB5" s="109"/>
      <c r="BC5" s="109"/>
      <c r="BD5" s="109"/>
      <c r="BE5" s="109"/>
      <c r="BF5" s="109"/>
      <c r="BG5" s="109"/>
      <c r="BH5" s="109"/>
      <c r="BI5" s="109"/>
      <c r="BJ5" s="109"/>
      <c r="BK5" s="108"/>
      <c r="BL5" s="109"/>
      <c r="BM5" s="109"/>
      <c r="BN5" s="108">
        <v>45903</v>
      </c>
      <c r="BO5" s="109">
        <v>0</v>
      </c>
      <c r="BP5" s="124" t="s">
        <v>248</v>
      </c>
      <c r="BQ5" s="109">
        <v>1121</v>
      </c>
      <c r="BR5" s="108" t="s">
        <v>199</v>
      </c>
      <c r="BS5" s="109">
        <v>0</v>
      </c>
      <c r="BT5" s="127">
        <v>3373000</v>
      </c>
      <c r="BU5" s="109" t="s">
        <v>249</v>
      </c>
      <c r="BV5" s="109">
        <v>0</v>
      </c>
      <c r="BW5" s="109">
        <v>0</v>
      </c>
      <c r="BX5" s="109">
        <v>0</v>
      </c>
      <c r="BY5" s="109">
        <v>0</v>
      </c>
      <c r="BZ5" s="109">
        <v>0</v>
      </c>
      <c r="CA5" s="109">
        <v>0</v>
      </c>
      <c r="CB5" s="109">
        <v>0</v>
      </c>
      <c r="CC5" s="109">
        <v>0</v>
      </c>
      <c r="CD5" s="109">
        <v>0</v>
      </c>
      <c r="CE5" s="109">
        <v>0</v>
      </c>
      <c r="CF5" s="109">
        <v>0</v>
      </c>
      <c r="CG5" s="109">
        <v>0</v>
      </c>
      <c r="CH5" s="109">
        <v>0</v>
      </c>
      <c r="CI5" s="109">
        <v>0</v>
      </c>
      <c r="CJ5" s="109">
        <v>0</v>
      </c>
      <c r="CK5" s="109">
        <v>0</v>
      </c>
      <c r="CL5" s="109">
        <v>0</v>
      </c>
      <c r="CM5" s="109">
        <v>0</v>
      </c>
      <c r="CN5" s="109">
        <v>0</v>
      </c>
      <c r="CO5" s="109">
        <v>0</v>
      </c>
      <c r="CP5" s="108">
        <v>45901</v>
      </c>
      <c r="CQ5" s="109">
        <v>0</v>
      </c>
      <c r="CY5" s="128">
        <f>SUMIF(SUMMARY!B:B, B2, SUMMARY!CZ:CZ)</f>
        <v>0</v>
      </c>
      <c r="ED5" s="128">
        <f>SUMIF(SUMMARY!B:B, B2, SUMMARY!EE:EE)</f>
        <v>0</v>
      </c>
      <c r="FI5" s="128">
        <f>SUMIF(SUMMARY!B:B, B2, SUMMARY!FJ:FJ)</f>
        <v>0</v>
      </c>
      <c r="GN5" s="128">
        <f>SUMIF(SUMMARY!B:B, B2, SUMMARY!GO:GO)</f>
        <v>0</v>
      </c>
      <c r="HS5" s="128">
        <f>SUMIF(SUMMARY!B:B, B2, SUMMARY!HT:HT)</f>
        <v>0</v>
      </c>
      <c r="IX5" s="128">
        <f>SUMIF(SUMMARY!B:B, B2, SUMMARY!IY:IY)</f>
        <v>0</v>
      </c>
      <c r="KC5" s="128">
        <f>SUMIF(SUMMARY!B:B, B2, SUMMARY!KD:KD)</f>
        <v>0</v>
      </c>
      <c r="LH5" s="128">
        <f>SUMIF(SUMMARY!B:B, B2, SUMMARY!LI:LI)</f>
        <v>0</v>
      </c>
      <c r="MM5" s="128" t="e">
        <f>SUMIF(SUMMARY!B:B, B2, SUMMARY!#REF!)</f>
        <v>#REF!</v>
      </c>
    </row>
    <row r="6" spans="1:375" ht="15.75">
      <c r="A6" s="109"/>
      <c r="B6" s="117" t="s">
        <v>8</v>
      </c>
      <c r="C6" s="117"/>
      <c r="D6" s="108" t="str">
        <f>IFERROR(INDEX(SUMMARY!E:E, MATCH(B6, SUMMARY!B:B, 0)), "")</f>
        <v/>
      </c>
      <c r="E6" s="109" t="str">
        <f>SUMMARY!F6</f>
        <v/>
      </c>
      <c r="F6" s="124" t="str">
        <f>IFERROR(INDEX(SUMMARY!G:G, MATCH(B6, SUMMARY!B:B, 0)), "")</f>
        <v/>
      </c>
      <c r="G6" s="109" t="str">
        <f>IFERROR(INDEX(SUMMARY!H:H, MATCH(B6, SUMMARY!B:B, 0)), "")</f>
        <v/>
      </c>
      <c r="H6" s="109" t="str">
        <f>SUMMARY!I6</f>
        <v>113101</v>
      </c>
      <c r="I6" s="109" t="str">
        <f>IFERROR(INDEX(SUMMARY!J:J, MATCH(B6, SUMMARY!B:B, 0)), "")</f>
        <v/>
      </c>
      <c r="J6" s="127">
        <f>SUMIF(SUMMARY!B:B, B6, SUMMARY!K:K)</f>
        <v>0</v>
      </c>
      <c r="K6" s="109" t="str">
        <f>SUMMARY!L6</f>
        <v/>
      </c>
      <c r="L6" s="109"/>
      <c r="M6" s="109"/>
      <c r="N6" s="109"/>
      <c r="O6" s="109"/>
      <c r="P6" s="109"/>
      <c r="Q6" s="109"/>
      <c r="R6" s="109"/>
      <c r="S6" s="109"/>
      <c r="T6" s="109"/>
      <c r="U6" s="109"/>
      <c r="V6" s="109"/>
      <c r="W6" s="109"/>
      <c r="X6" s="109"/>
      <c r="Y6" s="109"/>
      <c r="Z6" s="109"/>
      <c r="AA6" s="109"/>
      <c r="AB6" s="109"/>
      <c r="AC6" s="109"/>
      <c r="AD6" s="109"/>
      <c r="AE6" s="109"/>
      <c r="AF6" s="108"/>
      <c r="AG6" s="109"/>
      <c r="AH6" s="109"/>
      <c r="AI6" s="108"/>
      <c r="AJ6" s="109"/>
      <c r="AK6" s="109"/>
      <c r="AL6" s="109"/>
      <c r="AM6" s="109"/>
      <c r="AN6" s="109"/>
      <c r="AO6" s="127">
        <f>SUMIF(SUMMARY!B:B, B3, SUMMARY!AP:AP)</f>
        <v>0</v>
      </c>
      <c r="AP6" s="109"/>
      <c r="AQ6" s="109"/>
      <c r="AR6" s="109"/>
      <c r="AS6" s="109"/>
      <c r="AT6" s="109"/>
      <c r="AU6" s="109"/>
      <c r="AV6" s="109"/>
      <c r="AW6" s="109"/>
      <c r="AX6" s="109"/>
      <c r="AY6" s="109"/>
      <c r="AZ6" s="109"/>
      <c r="BA6" s="109"/>
      <c r="BB6" s="109"/>
      <c r="BC6" s="109"/>
      <c r="BD6" s="109"/>
      <c r="BE6" s="109"/>
      <c r="BF6" s="109"/>
      <c r="BG6" s="109"/>
      <c r="BH6" s="109"/>
      <c r="BI6" s="109"/>
      <c r="BJ6" s="109"/>
      <c r="BK6" s="108"/>
      <c r="BL6" s="109"/>
      <c r="BM6" s="109"/>
      <c r="BN6" s="108">
        <v>45903</v>
      </c>
      <c r="BO6" s="109">
        <v>0</v>
      </c>
      <c r="BP6" s="124">
        <v>1258000</v>
      </c>
      <c r="BQ6" s="109">
        <v>1121</v>
      </c>
      <c r="BR6" s="109" t="s">
        <v>199</v>
      </c>
      <c r="BS6" s="109">
        <v>0</v>
      </c>
      <c r="BT6" s="127">
        <v>1258000</v>
      </c>
      <c r="BU6" s="109" t="s">
        <v>249</v>
      </c>
      <c r="BV6" s="109"/>
      <c r="BW6" s="109"/>
      <c r="BX6" s="109"/>
      <c r="BY6" s="109"/>
      <c r="BZ6" s="109"/>
      <c r="CA6" s="109"/>
      <c r="CB6" s="109"/>
      <c r="CC6" s="109"/>
      <c r="CD6" s="109"/>
      <c r="CE6" s="109"/>
      <c r="CF6" s="109"/>
      <c r="CG6" s="109"/>
      <c r="CH6" s="109"/>
      <c r="CI6" s="109"/>
      <c r="CJ6" s="109"/>
      <c r="CK6" s="109"/>
      <c r="CL6" s="109"/>
      <c r="CM6" s="109"/>
      <c r="CN6" s="109"/>
      <c r="CO6" s="109"/>
      <c r="CP6" s="108"/>
      <c r="CQ6" s="109"/>
      <c r="CY6" s="128">
        <f>SUMIF(SUMMARY!B:B, B3, SUMMARY!CZ:CZ)</f>
        <v>0</v>
      </c>
      <c r="ED6" s="128">
        <f>SUMIF(SUMMARY!B:B, B3, SUMMARY!EE:EE)</f>
        <v>0</v>
      </c>
      <c r="FI6" s="128">
        <f>SUMIF(SUMMARY!B:B, B3, SUMMARY!FJ:FJ)</f>
        <v>0</v>
      </c>
      <c r="GN6" s="128">
        <f>SUMIF(SUMMARY!B:B, B3, SUMMARY!GO:GO)</f>
        <v>0</v>
      </c>
      <c r="HS6" s="128">
        <f>SUMIF(SUMMARY!B:B, B3, SUMMARY!HT:HT)</f>
        <v>0</v>
      </c>
      <c r="IX6" s="128">
        <f>SUMIF(SUMMARY!B:B, B3, SUMMARY!IY:IY)</f>
        <v>0</v>
      </c>
      <c r="KC6" s="128">
        <f>SUMIF(SUMMARY!B:B, B3, SUMMARY!KD:KD)</f>
        <v>0</v>
      </c>
      <c r="LH6" s="128">
        <f>SUMIF(SUMMARY!B:B, B3, SUMMARY!LI:LI)</f>
        <v>0</v>
      </c>
      <c r="MM6" s="128" t="e">
        <f>SUMIF(SUMMARY!B:B, B3, SUMMARY!#REF!)</f>
        <v>#REF!</v>
      </c>
    </row>
    <row r="7" spans="1:375" ht="15.75">
      <c r="A7" s="109"/>
      <c r="B7" s="118" t="s">
        <v>10</v>
      </c>
      <c r="C7" s="118"/>
      <c r="D7" s="108">
        <f>IFERROR(INDEX(SUMMARY!E:E, MATCH(B7, SUMMARY!B:B, 0)), "")</f>
        <v>45946</v>
      </c>
      <c r="E7" s="109" t="str">
        <f>SUMMARY!F7</f>
        <v>CH.98VVK-NTM 15.10 FT25289972209422 CKN 616661 - VND-TGTT-PHUNG THUC VAN - Ngan hang TMCP Ky thuong Viet Nam</v>
      </c>
      <c r="F7" s="124">
        <f>IFERROR(INDEX(SUMMARY!G:G, MATCH(B7, SUMMARY!B:B, 0)), "")</f>
        <v>0</v>
      </c>
      <c r="G7" s="109">
        <f>IFERROR(INDEX(SUMMARY!H:H, MATCH(B7, SUMMARY!B:B, 0)), "")</f>
        <v>1121</v>
      </c>
      <c r="H7" s="109" t="str">
        <f>SUMMARY!I7</f>
        <v>113101</v>
      </c>
      <c r="I7" s="109">
        <f>IFERROR(INDEX(SUMMARY!J:J, MATCH(B7, SUMMARY!B:B, 0)), "")</f>
        <v>0</v>
      </c>
      <c r="J7" s="127">
        <f>SUMIF(SUMMARY!B:B, B7, SUMMARY!K:K)</f>
        <v>6969000</v>
      </c>
      <c r="K7" s="109" t="str">
        <f>SUMMARY!L7</f>
        <v>Tiền doanh thu ngày 15/10/2025 chi nhánh 98 VÕ VĂN KIỆT</v>
      </c>
      <c r="L7" s="109"/>
      <c r="M7" s="109"/>
      <c r="N7" s="109"/>
      <c r="O7" s="109"/>
      <c r="P7" s="109"/>
      <c r="Q7" s="109"/>
      <c r="R7" s="109"/>
      <c r="S7" s="109"/>
      <c r="T7" s="109"/>
      <c r="U7" s="109"/>
      <c r="V7" s="109"/>
      <c r="W7" s="109"/>
      <c r="X7" s="109"/>
      <c r="Y7" s="109"/>
      <c r="Z7" s="109"/>
      <c r="AA7" s="109"/>
      <c r="AB7" s="109"/>
      <c r="AC7" s="109"/>
      <c r="AD7" s="109"/>
      <c r="AE7" s="109"/>
      <c r="AF7" s="108"/>
      <c r="AG7" s="109"/>
      <c r="AH7" s="109"/>
      <c r="AI7" s="108"/>
      <c r="AJ7" s="109"/>
      <c r="AK7" s="109"/>
      <c r="AL7" s="109"/>
      <c r="AM7" s="109"/>
      <c r="AN7" s="109"/>
      <c r="AO7" s="127">
        <f>SUMIF(SUMMARY!B:B, B4, SUMMARY!AP:AP)</f>
        <v>0</v>
      </c>
      <c r="AP7" s="109"/>
      <c r="AQ7" s="109"/>
      <c r="AR7" s="109"/>
      <c r="AS7" s="109"/>
      <c r="AT7" s="109"/>
      <c r="AU7" s="109"/>
      <c r="AV7" s="109"/>
      <c r="AW7" s="109"/>
      <c r="AX7" s="109"/>
      <c r="AY7" s="109"/>
      <c r="AZ7" s="109"/>
      <c r="BA7" s="109"/>
      <c r="BB7" s="109"/>
      <c r="BC7" s="109"/>
      <c r="BD7" s="109"/>
      <c r="BE7" s="109"/>
      <c r="BF7" s="109"/>
      <c r="BG7" s="109"/>
      <c r="BH7" s="109"/>
      <c r="BI7" s="109"/>
      <c r="BJ7" s="109"/>
      <c r="BK7" s="108"/>
      <c r="BL7" s="109"/>
      <c r="BM7" s="109"/>
      <c r="BN7" s="108"/>
      <c r="BO7" s="109"/>
      <c r="BP7" s="109"/>
      <c r="BQ7" s="109"/>
      <c r="BR7" s="109"/>
      <c r="BS7" s="109"/>
      <c r="BT7" s="127">
        <f>SUMIF(SUMMARY!B:B, B4, SUMMARY!BU:BU)</f>
        <v>0</v>
      </c>
      <c r="BU7" s="109"/>
      <c r="BV7" s="109"/>
      <c r="BW7" s="109"/>
      <c r="BX7" s="109"/>
      <c r="BY7" s="109"/>
      <c r="BZ7" s="109"/>
      <c r="CA7" s="109"/>
      <c r="CB7" s="109"/>
      <c r="CC7" s="109"/>
      <c r="CD7" s="109"/>
      <c r="CE7" s="109"/>
      <c r="CF7" s="109"/>
      <c r="CG7" s="109"/>
      <c r="CH7" s="109"/>
      <c r="CI7" s="109"/>
      <c r="CJ7" s="109"/>
      <c r="CK7" s="109"/>
      <c r="CL7" s="109"/>
      <c r="CM7" s="109"/>
      <c r="CN7" s="109"/>
      <c r="CO7" s="109"/>
      <c r="CP7" s="108"/>
      <c r="CQ7" s="109"/>
      <c r="CY7" s="128">
        <f>SUMIF(SUMMARY!B:B, B4, SUMMARY!CZ:CZ)</f>
        <v>0</v>
      </c>
      <c r="ED7" s="128">
        <f>SUMIF(SUMMARY!B:B, B4, SUMMARY!EE:EE)</f>
        <v>0</v>
      </c>
      <c r="FI7" s="128">
        <f>SUMIF(SUMMARY!B:B, B4, SUMMARY!FJ:FJ)</f>
        <v>0</v>
      </c>
      <c r="GN7" s="128">
        <f>SUMIF(SUMMARY!B:B, B4, SUMMARY!GO:GO)</f>
        <v>0</v>
      </c>
      <c r="HS7" s="128">
        <f>SUMIF(SUMMARY!B:B, B4, SUMMARY!HT:HT)</f>
        <v>0</v>
      </c>
      <c r="IX7" s="128">
        <f>SUMIF(SUMMARY!B:B, B4, SUMMARY!IY:IY)</f>
        <v>0</v>
      </c>
      <c r="KC7" s="128">
        <f>SUMIF(SUMMARY!B:B, B4, SUMMARY!KD:KD)</f>
        <v>0</v>
      </c>
      <c r="LH7" s="128">
        <f>SUMIF(SUMMARY!B:B, B4, SUMMARY!LI:LI)</f>
        <v>0</v>
      </c>
      <c r="MM7" s="128" t="e">
        <f>SUMIF(SUMMARY!B:B, B4, SUMMARY!#REF!)</f>
        <v>#REF!</v>
      </c>
    </row>
    <row r="8" spans="1:375" ht="15.75">
      <c r="A8" s="109"/>
      <c r="B8" s="118" t="s">
        <v>11</v>
      </c>
      <c r="C8" s="118"/>
      <c r="D8" s="108" t="str">
        <f>IFERROR(INDEX(SUMMARY!E:E, MATCH(B8, SUMMARY!B:B, 0)), "")</f>
        <v/>
      </c>
      <c r="E8" s="109" t="str">
        <f>SUMMARY!F8</f>
        <v>CH.194 CMT8 NTM NGAY 15/10</v>
      </c>
      <c r="F8" s="124" t="str">
        <f>IFERROR(INDEX(SUMMARY!G:G, MATCH(B8, SUMMARY!B:B, 0)), "")</f>
        <v/>
      </c>
      <c r="G8" s="109" t="str">
        <f>IFERROR(INDEX(SUMMARY!H:H, MATCH(B8, SUMMARY!B:B, 0)), "")</f>
        <v/>
      </c>
      <c r="H8" s="109" t="str">
        <f>SUMMARY!I8</f>
        <v>113101</v>
      </c>
      <c r="I8" s="109" t="str">
        <f>IFERROR(INDEX(SUMMARY!J:J, MATCH(B8, SUMMARY!B:B, 0)), "")</f>
        <v/>
      </c>
      <c r="J8" s="127">
        <f>SUMIF(SUMMARY!B:B, B8, SUMMARY!K:K)</f>
        <v>0</v>
      </c>
      <c r="K8" s="109" t="str">
        <f>SUMMARY!L8</f>
        <v>Tiền doanh thu ngày 15/10/2025 chi nhánh 194 CMT8</v>
      </c>
      <c r="L8" s="109"/>
      <c r="M8" s="109"/>
      <c r="N8" s="109"/>
      <c r="O8" s="109"/>
      <c r="P8" s="109"/>
      <c r="Q8" s="109"/>
      <c r="R8" s="109"/>
      <c r="S8" s="109"/>
      <c r="T8" s="109"/>
      <c r="U8" s="109"/>
      <c r="V8" s="109"/>
      <c r="W8" s="109"/>
      <c r="X8" s="109"/>
      <c r="Y8" s="109"/>
      <c r="Z8" s="109"/>
      <c r="AA8" s="109"/>
      <c r="AB8" s="109"/>
      <c r="AC8" s="109"/>
      <c r="AD8" s="109"/>
      <c r="AE8" s="109"/>
      <c r="AF8" s="108"/>
      <c r="AG8" s="109"/>
      <c r="AH8" s="109"/>
      <c r="AI8" s="108"/>
      <c r="AJ8" s="109"/>
      <c r="AK8" s="109"/>
      <c r="AL8" s="109"/>
      <c r="AM8" s="109"/>
      <c r="AN8" s="109"/>
      <c r="AO8" s="127">
        <f>SUMIF(SUMMARY!B:B, B5, SUMMARY!AP:AP)</f>
        <v>0</v>
      </c>
      <c r="AP8" s="109"/>
      <c r="AQ8" s="109"/>
      <c r="AR8" s="109"/>
      <c r="AS8" s="109"/>
      <c r="AT8" s="109"/>
      <c r="AU8" s="109"/>
      <c r="AV8" s="109"/>
      <c r="AW8" s="109"/>
      <c r="AX8" s="109"/>
      <c r="AY8" s="109"/>
      <c r="AZ8" s="109"/>
      <c r="BA8" s="109"/>
      <c r="BB8" s="109"/>
      <c r="BC8" s="109"/>
      <c r="BD8" s="109"/>
      <c r="BE8" s="109"/>
      <c r="BF8" s="109"/>
      <c r="BG8" s="109"/>
      <c r="BH8" s="109"/>
      <c r="BI8" s="109"/>
      <c r="BJ8" s="109"/>
      <c r="BK8" s="108"/>
      <c r="BL8" s="109"/>
      <c r="BM8" s="109"/>
      <c r="BN8" s="108"/>
      <c r="BO8" s="109"/>
      <c r="BP8" s="109"/>
      <c r="BQ8" s="109"/>
      <c r="BR8" s="109"/>
      <c r="BS8" s="109"/>
      <c r="BT8" s="127">
        <f>SUMIF(SUMMARY!B:B, B5, SUMMARY!BU:BU)</f>
        <v>0</v>
      </c>
      <c r="BU8" s="109"/>
      <c r="BV8" s="109"/>
      <c r="BW8" s="109"/>
      <c r="BX8" s="109"/>
      <c r="BY8" s="109"/>
      <c r="BZ8" s="109"/>
      <c r="CA8" s="109"/>
      <c r="CB8" s="109"/>
      <c r="CC8" s="109"/>
      <c r="CD8" s="109"/>
      <c r="CE8" s="109"/>
      <c r="CF8" s="109"/>
      <c r="CG8" s="109"/>
      <c r="CH8" s="109"/>
      <c r="CI8" s="109"/>
      <c r="CJ8" s="109"/>
      <c r="CK8" s="109"/>
      <c r="CL8" s="109"/>
      <c r="CM8" s="109"/>
      <c r="CN8" s="109"/>
      <c r="CO8" s="109"/>
      <c r="CP8" s="108"/>
      <c r="CQ8" s="109"/>
      <c r="CY8" s="128">
        <f>SUMIF(SUMMARY!B:B, B5, SUMMARY!CZ:CZ)</f>
        <v>0</v>
      </c>
      <c r="ED8" s="128">
        <f>SUMIF(SUMMARY!B:B, B5, SUMMARY!EE:EE)</f>
        <v>0</v>
      </c>
      <c r="FI8" s="128">
        <f>SUMIF(SUMMARY!B:B, B5, SUMMARY!FJ:FJ)</f>
        <v>0</v>
      </c>
      <c r="GN8" s="128">
        <f>SUMIF(SUMMARY!B:B, B5, SUMMARY!GO:GO)</f>
        <v>0</v>
      </c>
      <c r="HS8" s="128">
        <f>SUMIF(SUMMARY!B:B, B5, SUMMARY!HT:HT)</f>
        <v>0</v>
      </c>
      <c r="IX8" s="128">
        <f>SUMIF(SUMMARY!B:B, B5, SUMMARY!IY:IY)</f>
        <v>0</v>
      </c>
      <c r="KC8" s="128">
        <f>SUMIF(SUMMARY!B:B, B5, SUMMARY!KD:KD)</f>
        <v>0</v>
      </c>
      <c r="LH8" s="128">
        <f>SUMIF(SUMMARY!B:B, B5, SUMMARY!LI:LI)</f>
        <v>0</v>
      </c>
      <c r="MM8" s="128" t="e">
        <f>SUMIF(SUMMARY!B:B, B5, SUMMARY!#REF!)</f>
        <v>#REF!</v>
      </c>
    </row>
    <row r="9" spans="1:375" ht="15.75">
      <c r="A9" s="109"/>
      <c r="B9" s="118" t="s">
        <v>12</v>
      </c>
      <c r="C9" s="118"/>
      <c r="D9" s="108">
        <f>IFERROR(INDEX(SUMMARY!E:E, MATCH(B9, SUMMARY!B:B, 0)), "")</f>
        <v>45946</v>
      </c>
      <c r="E9" s="109" t="str">
        <f>SUMMARY!F9</f>
        <v>CH.6BCTQT-NTM 15.10 FT25289925460505 CKN 625528 - VND-TGTT-PHUNG THUC VAN - Ngan hang TMCP Ky thuong Viet Nam</v>
      </c>
      <c r="F9" s="124">
        <f>IFERROR(INDEX(SUMMARY!G:G, MATCH(B9, SUMMARY!B:B, 0)), "")</f>
        <v>0</v>
      </c>
      <c r="G9" s="109">
        <f>IFERROR(INDEX(SUMMARY!H:H, MATCH(B9, SUMMARY!B:B, 0)), "")</f>
        <v>1121</v>
      </c>
      <c r="H9" s="109" t="str">
        <f>SUMMARY!I9</f>
        <v>113101</v>
      </c>
      <c r="I9" s="109">
        <f>IFERROR(INDEX(SUMMARY!J:J, MATCH(B9, SUMMARY!B:B, 0)), "")</f>
        <v>0</v>
      </c>
      <c r="J9" s="127">
        <f>SUMIF(SUMMARY!B:B, B9, SUMMARY!K:K)</f>
        <v>12114000</v>
      </c>
      <c r="K9" s="109" t="str">
        <f>SUMMARY!L9</f>
        <v>Tiền doanh thu ngày 15/10/2025 chi nhánh 6BHỒ CON RÙA</v>
      </c>
      <c r="L9" s="109"/>
      <c r="M9" s="109"/>
      <c r="N9" s="109"/>
      <c r="O9" s="109"/>
      <c r="P9" s="109"/>
      <c r="Q9" s="109"/>
      <c r="R9" s="109"/>
      <c r="S9" s="109"/>
      <c r="T9" s="109"/>
      <c r="U9" s="109"/>
      <c r="V9" s="109"/>
      <c r="W9" s="109"/>
      <c r="X9" s="109"/>
      <c r="Y9" s="109"/>
      <c r="Z9" s="109"/>
      <c r="AA9" s="109"/>
      <c r="AB9" s="109"/>
      <c r="AC9" s="109"/>
      <c r="AD9" s="109"/>
      <c r="AE9" s="109"/>
      <c r="AF9" s="108"/>
      <c r="AG9" s="109"/>
      <c r="AH9" s="109"/>
      <c r="AI9" s="108"/>
      <c r="AJ9" s="109"/>
      <c r="AK9" s="109"/>
      <c r="AL9" s="109"/>
      <c r="AM9" s="109"/>
      <c r="AN9" s="109"/>
      <c r="AO9" s="127">
        <f>SUMIF(SUMMARY!B:B, B6, SUMMARY!AP:AP)</f>
        <v>0</v>
      </c>
      <c r="AP9" s="109"/>
      <c r="AQ9" s="109"/>
      <c r="AR9" s="109"/>
      <c r="AS9" s="109"/>
      <c r="AT9" s="109"/>
      <c r="AU9" s="109"/>
      <c r="AV9" s="109"/>
      <c r="AW9" s="109"/>
      <c r="AX9" s="109"/>
      <c r="AY9" s="109"/>
      <c r="AZ9" s="109"/>
      <c r="BA9" s="109"/>
      <c r="BB9" s="109"/>
      <c r="BC9" s="109"/>
      <c r="BD9" s="109"/>
      <c r="BE9" s="109"/>
      <c r="BF9" s="109"/>
      <c r="BG9" s="109"/>
      <c r="BH9" s="109"/>
      <c r="BI9" s="109"/>
      <c r="BJ9" s="109"/>
      <c r="BK9" s="108"/>
      <c r="BL9" s="109"/>
      <c r="BM9" s="109"/>
      <c r="BN9" s="108"/>
      <c r="BO9" s="109"/>
      <c r="BP9" s="109"/>
      <c r="BQ9" s="109"/>
      <c r="BR9" s="109"/>
      <c r="BS9" s="109"/>
      <c r="BT9" s="127">
        <f>SUMIF(SUMMARY!B:B, B6, SUMMARY!BU:BU)</f>
        <v>0</v>
      </c>
      <c r="BU9" s="109"/>
      <c r="BV9" s="109"/>
      <c r="BW9" s="109"/>
      <c r="BX9" s="109"/>
      <c r="BY9" s="109"/>
      <c r="BZ9" s="109"/>
      <c r="CA9" s="109"/>
      <c r="CB9" s="109"/>
      <c r="CC9" s="109"/>
      <c r="CD9" s="109"/>
      <c r="CE9" s="109"/>
      <c r="CF9" s="109"/>
      <c r="CG9" s="109"/>
      <c r="CH9" s="109"/>
      <c r="CI9" s="109"/>
      <c r="CJ9" s="109"/>
      <c r="CK9" s="109"/>
      <c r="CL9" s="109"/>
      <c r="CM9" s="109"/>
      <c r="CN9" s="109"/>
      <c r="CO9" s="109"/>
      <c r="CP9" s="108"/>
      <c r="CQ9" s="109"/>
      <c r="CY9" s="128">
        <f>SUMIF(SUMMARY!B:B, B6, SUMMARY!CZ:CZ)</f>
        <v>0</v>
      </c>
      <c r="ED9" s="128">
        <f>SUMIF(SUMMARY!B:B, B6, SUMMARY!EE:EE)</f>
        <v>0</v>
      </c>
      <c r="FI9" s="128">
        <f>SUMIF(SUMMARY!B:B, B6, SUMMARY!FJ:FJ)</f>
        <v>0</v>
      </c>
      <c r="GN9" s="128">
        <f>SUMIF(SUMMARY!B:B, B6, SUMMARY!GO:GO)</f>
        <v>0</v>
      </c>
      <c r="HS9" s="128">
        <f>SUMIF(SUMMARY!B:B, B6, SUMMARY!HT:HT)</f>
        <v>0</v>
      </c>
      <c r="IX9" s="128">
        <f>SUMIF(SUMMARY!B:B, B6, SUMMARY!IY:IY)</f>
        <v>0</v>
      </c>
      <c r="KC9" s="128">
        <f>SUMIF(SUMMARY!B:B, B6, SUMMARY!KD:KD)</f>
        <v>0</v>
      </c>
      <c r="LH9" s="128">
        <f>SUMIF(SUMMARY!B:B, B6, SUMMARY!LI:LI)</f>
        <v>0</v>
      </c>
      <c r="MM9" s="128" t="e">
        <f>SUMIF(SUMMARY!B:B, B6, SUMMARY!#REF!)</f>
        <v>#REF!</v>
      </c>
    </row>
    <row r="10" spans="1:375" ht="15.75">
      <c r="A10" s="109"/>
      <c r="B10" s="118" t="s">
        <v>14</v>
      </c>
      <c r="C10" s="118"/>
      <c r="D10" s="108" t="str">
        <f>IFERROR(INDEX(SUMMARY!E:E, MATCH(B10, SUMMARY!B:B, 0)), "")</f>
        <v/>
      </c>
      <c r="E10" s="109" t="str">
        <f>SUMMARY!F10</f>
        <v>CH 301 NDC NOP TM NGAY 15/10/2025</v>
      </c>
      <c r="F10" s="124" t="str">
        <f>IFERROR(INDEX(SUMMARY!G:G, MATCH(B10, SUMMARY!B:B, 0)), "")</f>
        <v/>
      </c>
      <c r="G10" s="109" t="str">
        <f>IFERROR(INDEX(SUMMARY!H:H, MATCH(B10, SUMMARY!B:B, 0)), "")</f>
        <v/>
      </c>
      <c r="H10" s="109" t="str">
        <f>SUMMARY!I10</f>
        <v>113101</v>
      </c>
      <c r="I10" s="109" t="str">
        <f>IFERROR(INDEX(SUMMARY!J:J, MATCH(B10, SUMMARY!B:B, 0)), "")</f>
        <v/>
      </c>
      <c r="J10" s="127">
        <f>SUMIF(SUMMARY!B:B, B10, SUMMARY!K:K)</f>
        <v>0</v>
      </c>
      <c r="K10" s="109" t="str">
        <f>SUMMARY!L10</f>
        <v>Tiền doanh thu ngày 15/10/2025 chi nhánh 301 NGUYỄN ĐÌNH CHIỂU</v>
      </c>
      <c r="L10" s="109"/>
      <c r="M10" s="109"/>
      <c r="N10" s="109"/>
      <c r="O10" s="109"/>
      <c r="P10" s="109"/>
      <c r="Q10" s="109"/>
      <c r="R10" s="109"/>
      <c r="S10" s="109"/>
      <c r="T10" s="109"/>
      <c r="U10" s="109"/>
      <c r="V10" s="109"/>
      <c r="W10" s="109"/>
      <c r="X10" s="109"/>
      <c r="Y10" s="109"/>
      <c r="Z10" s="109"/>
      <c r="AA10" s="109"/>
      <c r="AB10" s="109"/>
      <c r="AC10" s="109"/>
      <c r="AD10" s="109"/>
      <c r="AE10" s="109"/>
      <c r="AF10" s="108"/>
      <c r="AG10" s="109"/>
      <c r="AH10" s="109"/>
      <c r="AI10" s="108"/>
      <c r="AJ10" s="109"/>
      <c r="AK10" s="109"/>
      <c r="AL10" s="109"/>
      <c r="AM10" s="109"/>
      <c r="AN10" s="109"/>
      <c r="AO10" s="127">
        <f>SUMIF(SUMMARY!B:B, B7, SUMMARY!AP:AP)</f>
        <v>0</v>
      </c>
      <c r="AP10" s="109"/>
      <c r="AQ10" s="109"/>
      <c r="AR10" s="109"/>
      <c r="AS10" s="109"/>
      <c r="AT10" s="109"/>
      <c r="AU10" s="109"/>
      <c r="AV10" s="109"/>
      <c r="AW10" s="109"/>
      <c r="AX10" s="109"/>
      <c r="AY10" s="109"/>
      <c r="AZ10" s="109"/>
      <c r="BA10" s="109"/>
      <c r="BB10" s="109"/>
      <c r="BC10" s="109"/>
      <c r="BD10" s="109"/>
      <c r="BE10" s="109"/>
      <c r="BF10" s="109"/>
      <c r="BG10" s="109"/>
      <c r="BH10" s="109"/>
      <c r="BI10" s="109"/>
      <c r="BJ10" s="109"/>
      <c r="BK10" s="108"/>
      <c r="BL10" s="109"/>
      <c r="BM10" s="109"/>
      <c r="BN10" s="108"/>
      <c r="BO10" s="109"/>
      <c r="BP10" s="109"/>
      <c r="BQ10" s="109"/>
      <c r="BR10" s="109"/>
      <c r="BS10" s="109"/>
      <c r="BT10" s="127">
        <f>SUMIF(SUMMARY!B:B, B7, SUMMARY!BU:BU)</f>
        <v>2398547.5</v>
      </c>
      <c r="BU10" s="109"/>
      <c r="BV10" s="109"/>
      <c r="BW10" s="109"/>
      <c r="BX10" s="109"/>
      <c r="BY10" s="109"/>
      <c r="BZ10" s="109"/>
      <c r="CA10" s="109"/>
      <c r="CB10" s="109"/>
      <c r="CC10" s="109"/>
      <c r="CD10" s="109"/>
      <c r="CE10" s="109"/>
      <c r="CF10" s="109"/>
      <c r="CG10" s="109"/>
      <c r="CH10" s="109"/>
      <c r="CI10" s="109"/>
      <c r="CJ10" s="109"/>
      <c r="CK10" s="109"/>
      <c r="CL10" s="109"/>
      <c r="CM10" s="109"/>
      <c r="CN10" s="109"/>
      <c r="CO10" s="109"/>
      <c r="CP10" s="108"/>
      <c r="CQ10" s="109"/>
      <c r="CY10" s="128">
        <f>SUMIF(SUMMARY!B:B, B7, SUMMARY!CZ:CZ)</f>
        <v>1786539</v>
      </c>
      <c r="ED10" s="128">
        <f>SUMIF(SUMMARY!B:B, B7, SUMMARY!EE:EE)</f>
        <v>0</v>
      </c>
      <c r="FI10" s="128">
        <f>SUMIF(SUMMARY!B:B, B7, SUMMARY!FJ:FJ)</f>
        <v>0</v>
      </c>
      <c r="GN10" s="128">
        <f>SUMIF(SUMMARY!B:B, B7, SUMMARY!GO:GO)</f>
        <v>0</v>
      </c>
      <c r="HS10" s="128">
        <f>SUMIF(SUMMARY!B:B, B7, SUMMARY!HT:HT)</f>
        <v>0</v>
      </c>
      <c r="IX10" s="128">
        <f>SUMIF(SUMMARY!B:B, B7, SUMMARY!IY:IY)</f>
        <v>0</v>
      </c>
      <c r="KC10" s="128">
        <f>SUMIF(SUMMARY!B:B, B7, SUMMARY!KD:KD)</f>
        <v>0</v>
      </c>
      <c r="LH10" s="128">
        <f>SUMIF(SUMMARY!B:B, B7, SUMMARY!LI:LI)</f>
        <v>875073</v>
      </c>
      <c r="MM10" s="128" t="e">
        <f>SUMIF(SUMMARY!B:B, B7, SUMMARY!#REF!)</f>
        <v>#REF!</v>
      </c>
    </row>
    <row r="11" spans="1:375" ht="15.75">
      <c r="A11" s="109"/>
      <c r="B11" s="118" t="s">
        <v>15</v>
      </c>
      <c r="C11" s="118"/>
      <c r="D11" s="108" t="str">
        <f>IFERROR(INDEX(SUMMARY!E:E, MATCH(B11, SUMMARY!B:B, 0)), "")</f>
        <v/>
      </c>
      <c r="E11" s="109" t="str">
        <f>SUMMARY!F11</f>
        <v>CH307 DNC NTN NGAY 15102025</v>
      </c>
      <c r="F11" s="124" t="str">
        <f>IFERROR(INDEX(SUMMARY!G:G, MATCH(B11, SUMMARY!B:B, 0)), "")</f>
        <v/>
      </c>
      <c r="G11" s="109" t="str">
        <f>IFERROR(INDEX(SUMMARY!H:H, MATCH(B11, SUMMARY!B:B, 0)), "")</f>
        <v/>
      </c>
      <c r="H11" s="109" t="str">
        <f>SUMMARY!I11</f>
        <v>113101</v>
      </c>
      <c r="I11" s="109" t="str">
        <f>IFERROR(INDEX(SUMMARY!J:J, MATCH(B11, SUMMARY!B:B, 0)), "")</f>
        <v/>
      </c>
      <c r="J11" s="127">
        <f>SUMIF(SUMMARY!B:B, B11, SUMMARY!K:K)</f>
        <v>0</v>
      </c>
      <c r="K11" s="109" t="str">
        <f>SUMMARY!L11</f>
        <v>Tiền doanh thu ngày 15/10/2025 chi nhánh 307ĐẶNG NGUYÊN CẨN</v>
      </c>
      <c r="L11" s="109"/>
      <c r="M11" s="109"/>
      <c r="N11" s="109"/>
      <c r="O11" s="109"/>
      <c r="P11" s="109"/>
      <c r="Q11" s="109"/>
      <c r="R11" s="109"/>
      <c r="S11" s="109"/>
      <c r="T11" s="109"/>
      <c r="U11" s="109"/>
      <c r="V11" s="109"/>
      <c r="W11" s="109"/>
      <c r="X11" s="109"/>
      <c r="Y11" s="109"/>
      <c r="Z11" s="109"/>
      <c r="AA11" s="109"/>
      <c r="AB11" s="109"/>
      <c r="AC11" s="109"/>
      <c r="AD11" s="109"/>
      <c r="AE11" s="109"/>
      <c r="AF11" s="108"/>
      <c r="AG11" s="109"/>
      <c r="AH11" s="109"/>
      <c r="AI11" s="108"/>
      <c r="AJ11" s="109"/>
      <c r="AK11" s="109"/>
      <c r="AL11" s="109"/>
      <c r="AM11" s="109"/>
      <c r="AN11" s="109"/>
      <c r="AO11" s="127">
        <f>SUMIF(SUMMARY!B:B, B8, SUMMARY!AP:AP)</f>
        <v>0</v>
      </c>
      <c r="AP11" s="109"/>
      <c r="AQ11" s="109"/>
      <c r="AR11" s="109"/>
      <c r="AS11" s="109"/>
      <c r="AT11" s="109"/>
      <c r="AU11" s="109"/>
      <c r="AV11" s="109"/>
      <c r="AW11" s="109"/>
      <c r="AX11" s="109"/>
      <c r="AY11" s="109"/>
      <c r="AZ11" s="109"/>
      <c r="BA11" s="109"/>
      <c r="BB11" s="109"/>
      <c r="BC11" s="109"/>
      <c r="BD11" s="109"/>
      <c r="BE11" s="109"/>
      <c r="BF11" s="109"/>
      <c r="BG11" s="109"/>
      <c r="BH11" s="109"/>
      <c r="BI11" s="109"/>
      <c r="BJ11" s="109"/>
      <c r="BK11" s="108"/>
      <c r="BL11" s="109"/>
      <c r="BM11" s="109"/>
      <c r="BN11" s="108"/>
      <c r="BO11" s="109"/>
      <c r="BP11" s="109"/>
      <c r="BQ11" s="109"/>
      <c r="BR11" s="109"/>
      <c r="BS11" s="109"/>
      <c r="BT11" s="127">
        <f>SUMIF(SUMMARY!B:B, B8, SUMMARY!BU:BU)</f>
        <v>0</v>
      </c>
      <c r="BU11" s="109"/>
      <c r="BV11" s="109"/>
      <c r="BW11" s="109"/>
      <c r="BX11" s="109"/>
      <c r="BY11" s="109"/>
      <c r="BZ11" s="109"/>
      <c r="CA11" s="109"/>
      <c r="CB11" s="109"/>
      <c r="CC11" s="109"/>
      <c r="CD11" s="109"/>
      <c r="CE11" s="109"/>
      <c r="CF11" s="109"/>
      <c r="CG11" s="109"/>
      <c r="CH11" s="109"/>
      <c r="CI11" s="109"/>
      <c r="CJ11" s="109"/>
      <c r="CK11" s="109"/>
      <c r="CL11" s="109"/>
      <c r="CM11" s="109"/>
      <c r="CN11" s="109"/>
      <c r="CO11" s="109"/>
      <c r="CP11" s="108"/>
      <c r="CQ11" s="109"/>
      <c r="CY11" s="128">
        <f>SUMIF(SUMMARY!B:B, B8, SUMMARY!CZ:CZ)</f>
        <v>0</v>
      </c>
      <c r="ED11" s="128">
        <f>SUMIF(SUMMARY!B:B, B8, SUMMARY!EE:EE)</f>
        <v>0</v>
      </c>
      <c r="FI11" s="128">
        <f>SUMIF(SUMMARY!B:B, B8, SUMMARY!FJ:FJ)</f>
        <v>0</v>
      </c>
      <c r="GN11" s="128">
        <f>SUMIF(SUMMARY!B:B, B8, SUMMARY!GO:GO)</f>
        <v>0</v>
      </c>
      <c r="HS11" s="128">
        <f>SUMIF(SUMMARY!B:B, B8, SUMMARY!HT:HT)</f>
        <v>0</v>
      </c>
      <c r="IX11" s="128">
        <f>SUMIF(SUMMARY!B:B, B8, SUMMARY!IY:IY)</f>
        <v>0</v>
      </c>
      <c r="KC11" s="128">
        <f>SUMIF(SUMMARY!B:B, B8, SUMMARY!KD:KD)</f>
        <v>0</v>
      </c>
      <c r="LH11" s="128">
        <f>SUMIF(SUMMARY!B:B, B8, SUMMARY!LI:LI)</f>
        <v>0</v>
      </c>
      <c r="MM11" s="128" t="e">
        <f>SUMIF(SUMMARY!B:B, B8, SUMMARY!#REF!)</f>
        <v>#REF!</v>
      </c>
    </row>
    <row r="12" spans="1:375" ht="15.75">
      <c r="A12" s="109"/>
      <c r="B12" s="118" t="s">
        <v>16</v>
      </c>
      <c r="C12" s="118"/>
      <c r="D12" s="108" t="str">
        <f>IFERROR(INDEX(SUMMARY!E:E, MATCH(B12, SUMMARY!B:B, 0)), "")</f>
        <v/>
      </c>
      <c r="E12" s="109" t="str">
        <f>SUMMARY!F12</f>
        <v>CH 67 HG- NTM 15/10</v>
      </c>
      <c r="F12" s="124" t="str">
        <f>IFERROR(INDEX(SUMMARY!G:G, MATCH(B12, SUMMARY!B:B, 0)), "")</f>
        <v/>
      </c>
      <c r="G12" s="109" t="str">
        <f>IFERROR(INDEX(SUMMARY!H:H, MATCH(B12, SUMMARY!B:B, 0)), "")</f>
        <v/>
      </c>
      <c r="H12" s="109" t="str">
        <f>SUMMARY!I12</f>
        <v>113101</v>
      </c>
      <c r="I12" s="109" t="str">
        <f>IFERROR(INDEX(SUMMARY!J:J, MATCH(B12, SUMMARY!B:B, 0)), "")</f>
        <v/>
      </c>
      <c r="J12" s="127">
        <f>SUMIF(SUMMARY!B:B, B12, SUMMARY!K:K)</f>
        <v>0</v>
      </c>
      <c r="K12" s="109" t="str">
        <f>SUMMARY!L12</f>
        <v>Tiền doanh thu ngày 15/10/2025 chi nhánh 67-71 HẬU GIANG</v>
      </c>
      <c r="L12" s="109"/>
      <c r="M12" s="109"/>
      <c r="N12" s="109"/>
      <c r="O12" s="109"/>
      <c r="P12" s="109"/>
      <c r="Q12" s="109"/>
      <c r="R12" s="109"/>
      <c r="S12" s="109"/>
      <c r="T12" s="109"/>
      <c r="U12" s="109"/>
      <c r="V12" s="109"/>
      <c r="W12" s="109"/>
      <c r="X12" s="109"/>
      <c r="Y12" s="109"/>
      <c r="Z12" s="109"/>
      <c r="AA12" s="109"/>
      <c r="AB12" s="109"/>
      <c r="AC12" s="109"/>
      <c r="AD12" s="109"/>
      <c r="AE12" s="109"/>
      <c r="AF12" s="108"/>
      <c r="AG12" s="109"/>
      <c r="AH12" s="109"/>
      <c r="AI12" s="108"/>
      <c r="AJ12" s="109"/>
      <c r="AK12" s="109"/>
      <c r="AL12" s="109"/>
      <c r="AM12" s="109"/>
      <c r="AN12" s="109"/>
      <c r="AO12" s="127">
        <f>SUMIF(SUMMARY!B:B, B9, SUMMARY!AP:AP)</f>
        <v>0</v>
      </c>
      <c r="AP12" s="109"/>
      <c r="AQ12" s="109"/>
      <c r="AR12" s="109"/>
      <c r="AS12" s="109"/>
      <c r="AT12" s="109"/>
      <c r="AU12" s="109"/>
      <c r="AV12" s="109"/>
      <c r="AW12" s="109"/>
      <c r="AX12" s="109"/>
      <c r="AY12" s="109"/>
      <c r="AZ12" s="109"/>
      <c r="BA12" s="109"/>
      <c r="BB12" s="109"/>
      <c r="BC12" s="109"/>
      <c r="BD12" s="109"/>
      <c r="BE12" s="109"/>
      <c r="BF12" s="109"/>
      <c r="BG12" s="109"/>
      <c r="BH12" s="109"/>
      <c r="BI12" s="109"/>
      <c r="BJ12" s="109"/>
      <c r="BK12" s="108"/>
      <c r="BL12" s="109"/>
      <c r="BM12" s="109"/>
      <c r="BN12" s="108"/>
      <c r="BO12" s="109"/>
      <c r="BP12" s="109"/>
      <c r="BQ12" s="109"/>
      <c r="BR12" s="109"/>
      <c r="BS12" s="109"/>
      <c r="BT12" s="127">
        <f>SUMIF(SUMMARY!B:B, B9, SUMMARY!BU:BU)</f>
        <v>4865809.5</v>
      </c>
      <c r="BU12" s="109"/>
      <c r="BV12" s="109"/>
      <c r="BW12" s="109"/>
      <c r="BX12" s="109"/>
      <c r="BY12" s="109"/>
      <c r="BZ12" s="109"/>
      <c r="CA12" s="109"/>
      <c r="CB12" s="109"/>
      <c r="CC12" s="109"/>
      <c r="CD12" s="109"/>
      <c r="CE12" s="109"/>
      <c r="CF12" s="109"/>
      <c r="CG12" s="109"/>
      <c r="CH12" s="109"/>
      <c r="CI12" s="109"/>
      <c r="CJ12" s="109"/>
      <c r="CK12" s="109"/>
      <c r="CL12" s="109"/>
      <c r="CM12" s="109"/>
      <c r="CN12" s="109"/>
      <c r="CO12" s="109"/>
      <c r="CP12" s="108"/>
      <c r="CQ12" s="109"/>
      <c r="CY12" s="128">
        <f>SUMIF(SUMMARY!B:B, B9, SUMMARY!CZ:CZ)</f>
        <v>5729571</v>
      </c>
      <c r="ED12" s="128">
        <f>SUMIF(SUMMARY!B:B, B9, SUMMARY!EE:EE)</f>
        <v>1974750</v>
      </c>
      <c r="FI12" s="128">
        <f>SUMIF(SUMMARY!B:B, B9, SUMMARY!FJ:FJ)</f>
        <v>0</v>
      </c>
      <c r="GN12" s="128">
        <f>SUMIF(SUMMARY!B:B, B9, SUMMARY!GO:GO)</f>
        <v>0</v>
      </c>
      <c r="HS12" s="128">
        <f>SUMIF(SUMMARY!B:B, B9, SUMMARY!HT:HT)</f>
        <v>0</v>
      </c>
      <c r="IX12" s="128">
        <f>SUMIF(SUMMARY!B:B, B9, SUMMARY!IY:IY)</f>
        <v>0</v>
      </c>
      <c r="KC12" s="128">
        <f>SUMIF(SUMMARY!B:B, B9, SUMMARY!KD:KD)</f>
        <v>0</v>
      </c>
      <c r="LH12" s="128">
        <f>SUMIF(SUMMARY!B:B, B9, SUMMARY!LI:LI)</f>
        <v>5219813</v>
      </c>
      <c r="MM12" s="128" t="e">
        <f>SUMIF(SUMMARY!B:B, B9, SUMMARY!#REF!)</f>
        <v>#REF!</v>
      </c>
    </row>
    <row r="13" spans="1:375" ht="15.75">
      <c r="A13" s="109"/>
      <c r="B13" s="118" t="s">
        <v>18</v>
      </c>
      <c r="C13" s="118"/>
      <c r="D13" s="108" t="str">
        <f>IFERROR(INDEX(SUMMARY!E:E, MATCH(B13, SUMMARY!B:B, 0)), "")</f>
        <v/>
      </c>
      <c r="E13" s="109" t="str">
        <f>SUMMARY!F13</f>
        <v/>
      </c>
      <c r="F13" s="124" t="str">
        <f>IFERROR(INDEX(SUMMARY!G:G, MATCH(B13, SUMMARY!B:B, 0)), "")</f>
        <v/>
      </c>
      <c r="G13" s="109" t="str">
        <f>IFERROR(INDEX(SUMMARY!H:H, MATCH(B13, SUMMARY!B:B, 0)), "")</f>
        <v/>
      </c>
      <c r="H13" s="109" t="str">
        <f>SUMMARY!I13</f>
        <v>113101</v>
      </c>
      <c r="I13" s="109" t="str">
        <f>IFERROR(INDEX(SUMMARY!J:J, MATCH(B13, SUMMARY!B:B, 0)), "")</f>
        <v/>
      </c>
      <c r="J13" s="127">
        <f>SUMIF(SUMMARY!B:B, B13, SUMMARY!K:K)</f>
        <v>0</v>
      </c>
      <c r="K13" s="109" t="str">
        <f>SUMMARY!L13</f>
        <v/>
      </c>
      <c r="L13" s="109"/>
      <c r="M13" s="109"/>
      <c r="N13" s="109"/>
      <c r="O13" s="109"/>
      <c r="P13" s="109"/>
      <c r="Q13" s="109"/>
      <c r="R13" s="109"/>
      <c r="S13" s="109"/>
      <c r="T13" s="109"/>
      <c r="U13" s="109"/>
      <c r="V13" s="109"/>
      <c r="W13" s="109"/>
      <c r="X13" s="109"/>
      <c r="Y13" s="109"/>
      <c r="Z13" s="109"/>
      <c r="AA13" s="109"/>
      <c r="AB13" s="109"/>
      <c r="AC13" s="109"/>
      <c r="AD13" s="109"/>
      <c r="AE13" s="109"/>
      <c r="AF13" s="108"/>
      <c r="AG13" s="109"/>
      <c r="AH13" s="109"/>
      <c r="AI13" s="108"/>
      <c r="AJ13" s="109"/>
      <c r="AK13" s="109"/>
      <c r="AL13" s="109"/>
      <c r="AM13" s="109"/>
      <c r="AN13" s="109"/>
      <c r="AO13" s="127">
        <f>SUMIF(SUMMARY!B:B, B10, SUMMARY!AP:AP)</f>
        <v>0</v>
      </c>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8"/>
      <c r="BL13" s="109"/>
      <c r="BM13" s="109"/>
      <c r="BN13" s="108"/>
      <c r="BO13" s="109"/>
      <c r="BP13" s="109"/>
      <c r="BQ13" s="109"/>
      <c r="BR13" s="109"/>
      <c r="BS13" s="109"/>
      <c r="BT13" s="127">
        <f>SUMIF(SUMMARY!B:B, B10, SUMMARY!BU:BU)</f>
        <v>0</v>
      </c>
      <c r="BU13" s="109"/>
      <c r="BV13" s="109"/>
      <c r="BW13" s="109"/>
      <c r="BX13" s="109"/>
      <c r="BY13" s="109"/>
      <c r="BZ13" s="109"/>
      <c r="CA13" s="109"/>
      <c r="CB13" s="109"/>
      <c r="CC13" s="109"/>
      <c r="CD13" s="109"/>
      <c r="CE13" s="109"/>
      <c r="CF13" s="109"/>
      <c r="CG13" s="109"/>
      <c r="CH13" s="109"/>
      <c r="CI13" s="109"/>
      <c r="CJ13" s="109"/>
      <c r="CK13" s="109"/>
      <c r="CL13" s="109"/>
      <c r="CM13" s="109"/>
      <c r="CN13" s="109"/>
      <c r="CO13" s="109"/>
      <c r="CP13" s="108"/>
      <c r="CQ13" s="109"/>
      <c r="CY13" s="128">
        <f>SUMIF(SUMMARY!B:B, B10, SUMMARY!CZ:CZ)</f>
        <v>0</v>
      </c>
      <c r="ED13" s="128">
        <f>SUMIF(SUMMARY!B:B, B10, SUMMARY!EE:EE)</f>
        <v>0</v>
      </c>
      <c r="FI13" s="128">
        <f>SUMIF(SUMMARY!B:B, B10, SUMMARY!FJ:FJ)</f>
        <v>0</v>
      </c>
      <c r="GN13" s="128">
        <f>SUMIF(SUMMARY!B:B, B10, SUMMARY!GO:GO)</f>
        <v>0</v>
      </c>
      <c r="HS13" s="128">
        <f>SUMIF(SUMMARY!B:B, B10, SUMMARY!HT:HT)</f>
        <v>0</v>
      </c>
      <c r="IX13" s="128">
        <f>SUMIF(SUMMARY!B:B, B10, SUMMARY!IY:IY)</f>
        <v>0</v>
      </c>
      <c r="KC13" s="128">
        <f>SUMIF(SUMMARY!B:B, B10, SUMMARY!KD:KD)</f>
        <v>0</v>
      </c>
      <c r="LH13" s="128">
        <f>SUMIF(SUMMARY!B:B, B10, SUMMARY!LI:LI)</f>
        <v>0</v>
      </c>
      <c r="MM13" s="128" t="e">
        <f>SUMIF(SUMMARY!B:B, B10, SUMMARY!#REF!)</f>
        <v>#REF!</v>
      </c>
    </row>
    <row r="14" spans="1:375" ht="15.75">
      <c r="A14" s="109"/>
      <c r="B14" s="118" t="s">
        <v>20</v>
      </c>
      <c r="C14" s="118"/>
      <c r="D14" s="108" t="str">
        <f>IFERROR(INDEX(SUMMARY!E:E, MATCH(B14, SUMMARY!B:B, 0)), "")</f>
        <v/>
      </c>
      <c r="E14" s="109" t="str">
        <f>SUMMARY!F14</f>
        <v>CH.404LVL - NOP TM NGAY 15.10</v>
      </c>
      <c r="F14" s="124" t="str">
        <f>IFERROR(INDEX(SUMMARY!G:G, MATCH(B14, SUMMARY!B:B, 0)), "")</f>
        <v/>
      </c>
      <c r="G14" s="109" t="str">
        <f>IFERROR(INDEX(SUMMARY!H:H, MATCH(B14, SUMMARY!B:B, 0)), "")</f>
        <v/>
      </c>
      <c r="H14" s="109" t="str">
        <f>SUMMARY!I14</f>
        <v>113101</v>
      </c>
      <c r="I14" s="109" t="str">
        <f>IFERROR(INDEX(SUMMARY!J:J, MATCH(B14, SUMMARY!B:B, 0)), "")</f>
        <v/>
      </c>
      <c r="J14" s="127">
        <f>SUMIF(SUMMARY!B:B, B14, SUMMARY!K:K)</f>
        <v>0</v>
      </c>
      <c r="K14" s="109" t="str">
        <f>SUMMARY!L14</f>
        <v>Tiền doanh thu ngày 15/10/2025 chi nhánh 404QUẬN 7</v>
      </c>
      <c r="L14" s="109"/>
      <c r="M14" s="109"/>
      <c r="N14" s="109"/>
      <c r="O14" s="109"/>
      <c r="P14" s="109"/>
      <c r="Q14" s="109"/>
      <c r="R14" s="109"/>
      <c r="S14" s="109"/>
      <c r="T14" s="109"/>
      <c r="U14" s="109"/>
      <c r="V14" s="109"/>
      <c r="W14" s="109"/>
      <c r="X14" s="109"/>
      <c r="Y14" s="109"/>
      <c r="Z14" s="109"/>
      <c r="AA14" s="109"/>
      <c r="AB14" s="109"/>
      <c r="AC14" s="109"/>
      <c r="AD14" s="109"/>
      <c r="AE14" s="109"/>
      <c r="AF14" s="108"/>
      <c r="AG14" s="109"/>
      <c r="AH14" s="109"/>
      <c r="AI14" s="108"/>
      <c r="AJ14" s="109"/>
      <c r="AK14" s="109"/>
      <c r="AL14" s="109"/>
      <c r="AM14" s="109"/>
      <c r="AN14" s="109"/>
      <c r="AO14" s="127">
        <f>SUMIF(SUMMARY!B:B, B11, SUMMARY!AP:AP)</f>
        <v>0</v>
      </c>
      <c r="AP14" s="109"/>
      <c r="AQ14" s="109"/>
      <c r="AR14" s="109"/>
      <c r="AS14" s="109"/>
      <c r="AT14" s="109"/>
      <c r="AU14" s="109"/>
      <c r="AV14" s="109"/>
      <c r="AW14" s="109"/>
      <c r="AX14" s="109"/>
      <c r="AY14" s="109"/>
      <c r="AZ14" s="109"/>
      <c r="BA14" s="109"/>
      <c r="BB14" s="109"/>
      <c r="BC14" s="109"/>
      <c r="BD14" s="109"/>
      <c r="BE14" s="109"/>
      <c r="BF14" s="109"/>
      <c r="BG14" s="109"/>
      <c r="BH14" s="109"/>
      <c r="BI14" s="109"/>
      <c r="BJ14" s="109"/>
      <c r="BK14" s="108"/>
      <c r="BL14" s="109"/>
      <c r="BM14" s="109"/>
      <c r="BN14" s="108"/>
      <c r="BO14" s="109"/>
      <c r="BP14" s="109"/>
      <c r="BQ14" s="109"/>
      <c r="BR14" s="109"/>
      <c r="BS14" s="109"/>
      <c r="BT14" s="127">
        <f>SUMIF(SUMMARY!B:B, B11, SUMMARY!BU:BU)</f>
        <v>0</v>
      </c>
      <c r="BU14" s="109"/>
      <c r="BV14" s="109"/>
      <c r="BW14" s="109"/>
      <c r="BX14" s="109"/>
      <c r="BY14" s="109"/>
      <c r="BZ14" s="109"/>
      <c r="CA14" s="109"/>
      <c r="CB14" s="109"/>
      <c r="CC14" s="109"/>
      <c r="CD14" s="109"/>
      <c r="CE14" s="109"/>
      <c r="CF14" s="109"/>
      <c r="CG14" s="109"/>
      <c r="CH14" s="109"/>
      <c r="CI14" s="109"/>
      <c r="CJ14" s="109"/>
      <c r="CK14" s="109"/>
      <c r="CL14" s="109"/>
      <c r="CM14" s="109"/>
      <c r="CN14" s="109"/>
      <c r="CO14" s="109"/>
      <c r="CP14" s="108"/>
      <c r="CQ14" s="109"/>
      <c r="CY14" s="128">
        <f>SUMIF(SUMMARY!B:B, B11, SUMMARY!CZ:CZ)</f>
        <v>0</v>
      </c>
      <c r="ED14" s="128">
        <f>SUMIF(SUMMARY!B:B, B11, SUMMARY!EE:EE)</f>
        <v>0</v>
      </c>
      <c r="FI14" s="128">
        <f>SUMIF(SUMMARY!B:B, B11, SUMMARY!FJ:FJ)</f>
        <v>0</v>
      </c>
      <c r="GN14" s="128">
        <f>SUMIF(SUMMARY!B:B, B11, SUMMARY!GO:GO)</f>
        <v>0</v>
      </c>
      <c r="HS14" s="128">
        <f>SUMIF(SUMMARY!B:B, B11, SUMMARY!HT:HT)</f>
        <v>0</v>
      </c>
      <c r="IX14" s="128">
        <f>SUMIF(SUMMARY!B:B, B11, SUMMARY!IY:IY)</f>
        <v>0</v>
      </c>
      <c r="KC14" s="128">
        <f>SUMIF(SUMMARY!B:B, B11, SUMMARY!KD:KD)</f>
        <v>0</v>
      </c>
      <c r="LH14" s="128">
        <f>SUMIF(SUMMARY!B:B, B11, SUMMARY!LI:LI)</f>
        <v>0</v>
      </c>
      <c r="MM14" s="128" t="e">
        <f>SUMIF(SUMMARY!B:B, B11, SUMMARY!#REF!)</f>
        <v>#REF!</v>
      </c>
    </row>
    <row r="15" spans="1:375" ht="15.75">
      <c r="A15" s="109"/>
      <c r="B15" s="118" t="s">
        <v>22</v>
      </c>
      <c r="C15" s="118"/>
      <c r="D15" s="108" t="str">
        <f>IFERROR(INDEX(SUMMARY!E:E, MATCH(B15, SUMMARY!B:B, 0)), "")</f>
        <v/>
      </c>
      <c r="E15" s="109" t="str">
        <f>SUMMARY!F15</f>
        <v>CH.1568 HTP-NTM 15/10</v>
      </c>
      <c r="F15" s="124" t="str">
        <f>IFERROR(INDEX(SUMMARY!G:G, MATCH(B15, SUMMARY!B:B, 0)), "")</f>
        <v/>
      </c>
      <c r="G15" s="109" t="str">
        <f>IFERROR(INDEX(SUMMARY!H:H, MATCH(B15, SUMMARY!B:B, 0)), "")</f>
        <v/>
      </c>
      <c r="H15" s="109" t="str">
        <f>SUMMARY!I15</f>
        <v>113101</v>
      </c>
      <c r="I15" s="109" t="str">
        <f>IFERROR(INDEX(SUMMARY!J:J, MATCH(B15, SUMMARY!B:B, 0)), "")</f>
        <v/>
      </c>
      <c r="J15" s="127">
        <f>SUMIF(SUMMARY!B:B, B15, SUMMARY!K:K)</f>
        <v>0</v>
      </c>
      <c r="K15" s="109" t="str">
        <f>SUMMARY!L15</f>
        <v>Tiền doanh thu ngày 15/10/2025 chi nhánh 1568HUỲNH TẤN PHÁT NHÀ BÈ</v>
      </c>
      <c r="L15" s="109"/>
      <c r="M15" s="109"/>
      <c r="N15" s="109"/>
      <c r="O15" s="109"/>
      <c r="P15" s="109"/>
      <c r="Q15" s="109"/>
      <c r="R15" s="109"/>
      <c r="S15" s="109"/>
      <c r="T15" s="109"/>
      <c r="U15" s="109"/>
      <c r="V15" s="109"/>
      <c r="W15" s="109"/>
      <c r="X15" s="109"/>
      <c r="Y15" s="109"/>
      <c r="Z15" s="109"/>
      <c r="AA15" s="109"/>
      <c r="AB15" s="109"/>
      <c r="AC15" s="109"/>
      <c r="AD15" s="109"/>
      <c r="AE15" s="109"/>
      <c r="AF15" s="108"/>
      <c r="AG15" s="109"/>
      <c r="AH15" s="109"/>
      <c r="AI15" s="108"/>
      <c r="AJ15" s="109"/>
      <c r="AK15" s="109"/>
      <c r="AL15" s="109"/>
      <c r="AM15" s="109"/>
      <c r="AN15" s="109"/>
      <c r="AO15" s="127">
        <f>SUMIF(SUMMARY!B:B, B12, SUMMARY!AP:AP)</f>
        <v>0</v>
      </c>
      <c r="AP15" s="109"/>
      <c r="AQ15" s="109"/>
      <c r="AR15" s="109"/>
      <c r="AS15" s="109"/>
      <c r="AT15" s="109"/>
      <c r="AU15" s="109"/>
      <c r="AV15" s="109"/>
      <c r="AW15" s="109"/>
      <c r="AX15" s="109"/>
      <c r="AY15" s="109"/>
      <c r="AZ15" s="109"/>
      <c r="BA15" s="109"/>
      <c r="BB15" s="109"/>
      <c r="BC15" s="109"/>
      <c r="BD15" s="109"/>
      <c r="BE15" s="109"/>
      <c r="BF15" s="109"/>
      <c r="BG15" s="109"/>
      <c r="BH15" s="109"/>
      <c r="BI15" s="109"/>
      <c r="BJ15" s="109"/>
      <c r="BK15" s="108"/>
      <c r="BL15" s="109"/>
      <c r="BM15" s="109"/>
      <c r="BN15" s="108"/>
      <c r="BO15" s="109"/>
      <c r="BP15" s="109"/>
      <c r="BQ15" s="109"/>
      <c r="BR15" s="109"/>
      <c r="BS15" s="109"/>
      <c r="BT15" s="127">
        <f>SUMIF(SUMMARY!B:B, B12, SUMMARY!BU:BU)</f>
        <v>0</v>
      </c>
      <c r="BU15" s="109"/>
      <c r="BV15" s="109"/>
      <c r="BW15" s="109"/>
      <c r="BX15" s="109"/>
      <c r="BY15" s="109"/>
      <c r="BZ15" s="109"/>
      <c r="CA15" s="109"/>
      <c r="CB15" s="109"/>
      <c r="CC15" s="109"/>
      <c r="CD15" s="109"/>
      <c r="CE15" s="109"/>
      <c r="CF15" s="109"/>
      <c r="CG15" s="109"/>
      <c r="CH15" s="109"/>
      <c r="CI15" s="109"/>
      <c r="CJ15" s="109"/>
      <c r="CK15" s="109"/>
      <c r="CL15" s="109"/>
      <c r="CM15" s="109"/>
      <c r="CN15" s="109"/>
      <c r="CO15" s="109"/>
      <c r="CP15" s="108"/>
      <c r="CQ15" s="109"/>
      <c r="CY15" s="128">
        <f>SUMIF(SUMMARY!B:B, B12, SUMMARY!CZ:CZ)</f>
        <v>0</v>
      </c>
      <c r="ED15" s="128">
        <f>SUMIF(SUMMARY!B:B, B12, SUMMARY!EE:EE)</f>
        <v>0</v>
      </c>
      <c r="FI15" s="128">
        <f>SUMIF(SUMMARY!B:B, B12, SUMMARY!FJ:FJ)</f>
        <v>0</v>
      </c>
      <c r="GN15" s="128">
        <f>SUMIF(SUMMARY!B:B, B12, SUMMARY!GO:GO)</f>
        <v>0</v>
      </c>
      <c r="HS15" s="128">
        <f>SUMIF(SUMMARY!B:B, B12, SUMMARY!HT:HT)</f>
        <v>0</v>
      </c>
      <c r="IX15" s="128">
        <f>SUMIF(SUMMARY!B:B, B12, SUMMARY!IY:IY)</f>
        <v>0</v>
      </c>
      <c r="KC15" s="128">
        <f>SUMIF(SUMMARY!B:B, B12, SUMMARY!KD:KD)</f>
        <v>0</v>
      </c>
      <c r="LH15" s="128">
        <f>SUMIF(SUMMARY!B:B, B12, SUMMARY!LI:LI)</f>
        <v>0</v>
      </c>
      <c r="MM15" s="128" t="e">
        <f>SUMIF(SUMMARY!B:B, B12, SUMMARY!#REF!)</f>
        <v>#REF!</v>
      </c>
    </row>
    <row r="16" spans="1:375" ht="15.75">
      <c r="A16" s="109"/>
      <c r="B16" s="118" t="s">
        <v>24</v>
      </c>
      <c r="C16" s="118"/>
      <c r="D16" s="108">
        <f>IFERROR(INDEX(SUMMARY!E:E, MATCH(B16, SUMMARY!B:B, 0)), "")</f>
        <v>45946</v>
      </c>
      <c r="E16" s="109" t="str">
        <f>SUMMARY!F16</f>
        <v>CH.187LLQ-NTM NGAY 15/10</v>
      </c>
      <c r="F16" s="124">
        <f>IFERROR(INDEX(SUMMARY!G:G, MATCH(B16, SUMMARY!B:B, 0)), "")</f>
        <v>0</v>
      </c>
      <c r="G16" s="109">
        <f>IFERROR(INDEX(SUMMARY!H:H, MATCH(B16, SUMMARY!B:B, 0)), "")</f>
        <v>1121</v>
      </c>
      <c r="H16" s="109" t="str">
        <f>SUMMARY!I16</f>
        <v>113101</v>
      </c>
      <c r="I16" s="109">
        <f>IFERROR(INDEX(SUMMARY!J:J, MATCH(B16, SUMMARY!B:B, 0)), "")</f>
        <v>0</v>
      </c>
      <c r="J16" s="127">
        <f>SUMIF(SUMMARY!B:B, B16, SUMMARY!K:K)</f>
        <v>5378000</v>
      </c>
      <c r="K16" s="109" t="str">
        <f>SUMMARY!L16</f>
        <v>Tiền doanh thu ngày 15/10/2025 chi nhánh LẠC LONG QUÂN</v>
      </c>
      <c r="L16" s="109"/>
      <c r="M16" s="109"/>
      <c r="N16" s="109"/>
      <c r="O16" s="109"/>
      <c r="P16" s="109"/>
      <c r="Q16" s="109"/>
      <c r="R16" s="109"/>
      <c r="S16" s="109"/>
      <c r="T16" s="109"/>
      <c r="U16" s="109"/>
      <c r="V16" s="109"/>
      <c r="W16" s="109"/>
      <c r="X16" s="109"/>
      <c r="Y16" s="109"/>
      <c r="Z16" s="109"/>
      <c r="AA16" s="109"/>
      <c r="AB16" s="109"/>
      <c r="AC16" s="109"/>
      <c r="AD16" s="109"/>
      <c r="AE16" s="109"/>
      <c r="AF16" s="108"/>
      <c r="AG16" s="109"/>
      <c r="AH16" s="109"/>
      <c r="AI16" s="108"/>
      <c r="AJ16" s="109"/>
      <c r="AK16" s="109"/>
      <c r="AL16" s="109"/>
      <c r="AM16" s="109"/>
      <c r="AN16" s="109"/>
      <c r="AO16" s="127">
        <f>SUMIF(SUMMARY!B:B, B13, SUMMARY!AP:AP)</f>
        <v>0</v>
      </c>
      <c r="AP16" s="109"/>
      <c r="AQ16" s="109"/>
      <c r="AR16" s="109"/>
      <c r="AS16" s="109"/>
      <c r="AT16" s="109"/>
      <c r="AU16" s="109"/>
      <c r="AV16" s="109"/>
      <c r="AW16" s="109"/>
      <c r="AX16" s="109"/>
      <c r="AY16" s="109"/>
      <c r="AZ16" s="109"/>
      <c r="BA16" s="109"/>
      <c r="BB16" s="109"/>
      <c r="BC16" s="109"/>
      <c r="BD16" s="109"/>
      <c r="BE16" s="109"/>
      <c r="BF16" s="109"/>
      <c r="BG16" s="109"/>
      <c r="BH16" s="109"/>
      <c r="BI16" s="109"/>
      <c r="BJ16" s="109"/>
      <c r="BK16" s="108"/>
      <c r="BL16" s="109"/>
      <c r="BM16" s="109"/>
      <c r="BN16" s="108"/>
      <c r="BO16" s="109"/>
      <c r="BP16" s="109"/>
      <c r="BQ16" s="109"/>
      <c r="BR16" s="109"/>
      <c r="BS16" s="109"/>
      <c r="BT16" s="127">
        <f>SUMIF(SUMMARY!B:B, B13, SUMMARY!BU:BU)</f>
        <v>0</v>
      </c>
      <c r="BU16" s="109"/>
      <c r="BV16" s="109"/>
      <c r="BW16" s="109"/>
      <c r="BX16" s="109"/>
      <c r="BY16" s="109"/>
      <c r="BZ16" s="109"/>
      <c r="CA16" s="109"/>
      <c r="CB16" s="109"/>
      <c r="CC16" s="109"/>
      <c r="CD16" s="109"/>
      <c r="CE16" s="109"/>
      <c r="CF16" s="109"/>
      <c r="CG16" s="109"/>
      <c r="CH16" s="109"/>
      <c r="CI16" s="109"/>
      <c r="CJ16" s="109"/>
      <c r="CK16" s="109"/>
      <c r="CL16" s="109"/>
      <c r="CM16" s="109"/>
      <c r="CN16" s="109"/>
      <c r="CO16" s="109"/>
      <c r="CP16" s="108"/>
      <c r="CQ16" s="109"/>
      <c r="CY16" s="128">
        <f>SUMIF(SUMMARY!B:B, B13, SUMMARY!CZ:CZ)</f>
        <v>0</v>
      </c>
      <c r="ED16" s="128">
        <f>SUMIF(SUMMARY!B:B, B13, SUMMARY!EE:EE)</f>
        <v>0</v>
      </c>
      <c r="FI16" s="128">
        <f>SUMIF(SUMMARY!B:B, B13, SUMMARY!FJ:FJ)</f>
        <v>0</v>
      </c>
      <c r="GN16" s="128">
        <f>SUMIF(SUMMARY!B:B, B13, SUMMARY!GO:GO)</f>
        <v>0</v>
      </c>
      <c r="HS16" s="128">
        <f>SUMIF(SUMMARY!B:B, B13, SUMMARY!HT:HT)</f>
        <v>0</v>
      </c>
      <c r="IX16" s="128">
        <f>SUMIF(SUMMARY!B:B, B13, SUMMARY!IY:IY)</f>
        <v>0</v>
      </c>
      <c r="KC16" s="128">
        <f>SUMIF(SUMMARY!B:B, B13, SUMMARY!KD:KD)</f>
        <v>0</v>
      </c>
      <c r="LH16" s="128">
        <f>SUMIF(SUMMARY!B:B, B13, SUMMARY!LI:LI)</f>
        <v>0</v>
      </c>
      <c r="MM16" s="128" t="e">
        <f>SUMIF(SUMMARY!B:B, B13, SUMMARY!#REF!)</f>
        <v>#REF!</v>
      </c>
    </row>
    <row r="17" spans="1:351" ht="15.75">
      <c r="A17" s="109"/>
      <c r="B17" s="118" t="s">
        <v>25</v>
      </c>
      <c r="C17" s="118"/>
      <c r="D17" s="108">
        <f>IFERROR(INDEX(SUMMARY!E:E, MATCH(B17, SUMMARY!B:B, 0)), "")</f>
        <v>45946</v>
      </c>
      <c r="E17" s="109" t="str">
        <f>SUMMARY!F17</f>
        <v>CH.161NTT - NOP TM NGAY 15/10</v>
      </c>
      <c r="F17" s="124">
        <f>IFERROR(INDEX(SUMMARY!G:G, MATCH(B17, SUMMARY!B:B, 0)), "")</f>
        <v>0</v>
      </c>
      <c r="G17" s="109">
        <f>IFERROR(INDEX(SUMMARY!H:H, MATCH(B17, SUMMARY!B:B, 0)), "")</f>
        <v>1121</v>
      </c>
      <c r="H17" s="109" t="str">
        <f>SUMMARY!I17</f>
        <v>113101</v>
      </c>
      <c r="I17" s="109">
        <f>IFERROR(INDEX(SUMMARY!J:J, MATCH(B17, SUMMARY!B:B, 0)), "")</f>
        <v>0</v>
      </c>
      <c r="J17" s="127">
        <f>SUMIF(SUMMARY!B:B, B17, SUMMARY!K:K)</f>
        <v>4319000</v>
      </c>
      <c r="K17" s="109" t="str">
        <f>SUMMARY!L17</f>
        <v>Tiền doanh thu ngày 15/10/2025 chi nhánh 161 NGÔ TẤT TỐ QUẦY 1</v>
      </c>
      <c r="L17" s="109"/>
      <c r="M17" s="109"/>
      <c r="N17" s="109"/>
      <c r="O17" s="109"/>
      <c r="P17" s="109"/>
      <c r="Q17" s="109"/>
      <c r="R17" s="109"/>
      <c r="S17" s="109"/>
      <c r="T17" s="109"/>
      <c r="U17" s="109"/>
      <c r="V17" s="109"/>
      <c r="W17" s="109"/>
      <c r="X17" s="109"/>
      <c r="Y17" s="109"/>
      <c r="Z17" s="109"/>
      <c r="AA17" s="109"/>
      <c r="AB17" s="109"/>
      <c r="AC17" s="109"/>
      <c r="AD17" s="109"/>
      <c r="AE17" s="109"/>
      <c r="AF17" s="108"/>
      <c r="AG17" s="109"/>
      <c r="AH17" s="109"/>
      <c r="AI17" s="108"/>
      <c r="AJ17" s="109"/>
      <c r="AK17" s="109"/>
      <c r="AL17" s="109"/>
      <c r="AM17" s="109"/>
      <c r="AN17" s="109"/>
      <c r="AO17" s="127">
        <f>SUMIF(SUMMARY!B:B, B14, SUMMARY!AP:AP)</f>
        <v>0</v>
      </c>
      <c r="AP17" s="109"/>
      <c r="AQ17" s="109"/>
      <c r="AR17" s="109"/>
      <c r="AS17" s="109"/>
      <c r="AT17" s="109"/>
      <c r="AU17" s="109"/>
      <c r="AV17" s="109"/>
      <c r="AW17" s="109"/>
      <c r="AX17" s="109"/>
      <c r="AY17" s="109"/>
      <c r="AZ17" s="109"/>
      <c r="BA17" s="109"/>
      <c r="BB17" s="109"/>
      <c r="BC17" s="109"/>
      <c r="BD17" s="109"/>
      <c r="BE17" s="109"/>
      <c r="BF17" s="109"/>
      <c r="BG17" s="109"/>
      <c r="BH17" s="109"/>
      <c r="BI17" s="109"/>
      <c r="BJ17" s="109"/>
      <c r="BK17" s="108"/>
      <c r="BL17" s="109"/>
      <c r="BM17" s="109"/>
      <c r="BN17" s="108"/>
      <c r="BO17" s="109"/>
      <c r="BP17" s="109"/>
      <c r="BQ17" s="109"/>
      <c r="BR17" s="109"/>
      <c r="BS17" s="109"/>
      <c r="BT17" s="127">
        <f>SUMIF(SUMMARY!B:B, B14, SUMMARY!BU:BU)</f>
        <v>0</v>
      </c>
      <c r="BU17" s="109"/>
      <c r="BV17" s="109"/>
      <c r="BW17" s="109"/>
      <c r="BX17" s="109"/>
      <c r="BY17" s="109"/>
      <c r="BZ17" s="109"/>
      <c r="CA17" s="109"/>
      <c r="CB17" s="109"/>
      <c r="CC17" s="109"/>
      <c r="CD17" s="109"/>
      <c r="CE17" s="109"/>
      <c r="CF17" s="109"/>
      <c r="CG17" s="109"/>
      <c r="CH17" s="109"/>
      <c r="CI17" s="109"/>
      <c r="CJ17" s="109"/>
      <c r="CK17" s="109"/>
      <c r="CL17" s="109"/>
      <c r="CM17" s="109"/>
      <c r="CN17" s="109"/>
      <c r="CO17" s="109"/>
      <c r="CP17" s="108"/>
      <c r="CQ17" s="109"/>
      <c r="CY17" s="128">
        <f>SUMIF(SUMMARY!B:B, B14, SUMMARY!CZ:CZ)</f>
        <v>0</v>
      </c>
      <c r="ED17" s="128">
        <f>SUMIF(SUMMARY!B:B, B14, SUMMARY!EE:EE)</f>
        <v>0</v>
      </c>
      <c r="FI17" s="128">
        <f>SUMIF(SUMMARY!B:B, B14, SUMMARY!FJ:FJ)</f>
        <v>0</v>
      </c>
      <c r="GN17" s="128">
        <f>SUMIF(SUMMARY!B:B, B14, SUMMARY!GO:GO)</f>
        <v>0</v>
      </c>
      <c r="HS17" s="128">
        <f>SUMIF(SUMMARY!B:B, B14, SUMMARY!HT:HT)</f>
        <v>0</v>
      </c>
      <c r="IX17" s="128">
        <f>SUMIF(SUMMARY!B:B, B14, SUMMARY!IY:IY)</f>
        <v>0</v>
      </c>
      <c r="KC17" s="128">
        <f>SUMIF(SUMMARY!B:B, B14, SUMMARY!KD:KD)</f>
        <v>0</v>
      </c>
      <c r="LH17" s="128">
        <f>SUMIF(SUMMARY!B:B, B14, SUMMARY!LI:LI)</f>
        <v>0</v>
      </c>
      <c r="MM17" s="128" t="e">
        <f>SUMIF(SUMMARY!B:B, B14, SUMMARY!#REF!)</f>
        <v>#REF!</v>
      </c>
    </row>
    <row r="18" spans="1:351" ht="15.75">
      <c r="A18" s="109"/>
      <c r="B18" s="118" t="s">
        <v>26</v>
      </c>
      <c r="C18" s="118"/>
      <c r="D18" s="108">
        <f>IFERROR(INDEX(SUMMARY!E:E, MATCH(B18, SUMMARY!B:B, 0)), "")</f>
        <v>45946</v>
      </c>
      <c r="E18" s="109" t="str">
        <f>SUMMARY!F18</f>
        <v>CH.17ANTT - NTM NGAY 15/10</v>
      </c>
      <c r="F18" s="124">
        <f>IFERROR(INDEX(SUMMARY!G:G, MATCH(B18, SUMMARY!B:B, 0)), "")</f>
        <v>0</v>
      </c>
      <c r="G18" s="109">
        <f>IFERROR(INDEX(SUMMARY!H:H, MATCH(B18, SUMMARY!B:B, 0)), "")</f>
        <v>1121</v>
      </c>
      <c r="H18" s="109" t="str">
        <f>SUMMARY!I18</f>
        <v>113101</v>
      </c>
      <c r="I18" s="109">
        <f>IFERROR(INDEX(SUMMARY!J:J, MATCH(B18, SUMMARY!B:B, 0)), "")</f>
        <v>0</v>
      </c>
      <c r="J18" s="127">
        <f>SUMIF(SUMMARY!B:B, B18, SUMMARY!K:K)</f>
        <v>4477000</v>
      </c>
      <c r="K18" s="109" t="str">
        <f>SUMMARY!L18</f>
        <v>Tiền doanh thu ngày 15/10/2025 chi nhánh 17A NGÔ TẤT TỐ QUẦY 2</v>
      </c>
      <c r="L18" s="109"/>
      <c r="M18" s="109"/>
      <c r="N18" s="109"/>
      <c r="O18" s="109"/>
      <c r="P18" s="109"/>
      <c r="Q18" s="109"/>
      <c r="R18" s="109"/>
      <c r="S18" s="109"/>
      <c r="T18" s="109"/>
      <c r="U18" s="109"/>
      <c r="V18" s="109"/>
      <c r="W18" s="109"/>
      <c r="X18" s="109"/>
      <c r="Y18" s="109"/>
      <c r="Z18" s="109"/>
      <c r="AA18" s="109"/>
      <c r="AB18" s="109"/>
      <c r="AC18" s="109"/>
      <c r="AD18" s="109"/>
      <c r="AE18" s="109"/>
      <c r="AF18" s="108"/>
      <c r="AG18" s="109"/>
      <c r="AH18" s="109"/>
      <c r="AI18" s="108"/>
      <c r="AJ18" s="109"/>
      <c r="AK18" s="109"/>
      <c r="AL18" s="109"/>
      <c r="AM18" s="109"/>
      <c r="AN18" s="109"/>
      <c r="AO18" s="127">
        <f>SUMIF(SUMMARY!B:B, B15, SUMMARY!AP:AP)</f>
        <v>0</v>
      </c>
      <c r="AP18" s="109"/>
      <c r="AQ18" s="109"/>
      <c r="AR18" s="109"/>
      <c r="AS18" s="109"/>
      <c r="AT18" s="109"/>
      <c r="AU18" s="109"/>
      <c r="AV18" s="109"/>
      <c r="AW18" s="109"/>
      <c r="AX18" s="109"/>
      <c r="AY18" s="109"/>
      <c r="AZ18" s="109"/>
      <c r="BA18" s="109"/>
      <c r="BB18" s="109"/>
      <c r="BC18" s="109"/>
      <c r="BD18" s="109"/>
      <c r="BE18" s="109"/>
      <c r="BF18" s="109"/>
      <c r="BG18" s="109"/>
      <c r="BH18" s="109"/>
      <c r="BI18" s="109"/>
      <c r="BJ18" s="109"/>
      <c r="BK18" s="108"/>
      <c r="BL18" s="109"/>
      <c r="BM18" s="109"/>
      <c r="BN18" s="108"/>
      <c r="BO18" s="109"/>
      <c r="BP18" s="109"/>
      <c r="BQ18" s="109"/>
      <c r="BR18" s="109"/>
      <c r="BS18" s="109"/>
      <c r="BT18" s="127">
        <f>SUMIF(SUMMARY!B:B, B15, SUMMARY!BU:BU)</f>
        <v>0</v>
      </c>
      <c r="BU18" s="109"/>
      <c r="BV18" s="109"/>
      <c r="BW18" s="109"/>
      <c r="BX18" s="109"/>
      <c r="BY18" s="109"/>
      <c r="BZ18" s="109"/>
      <c r="CA18" s="109"/>
      <c r="CB18" s="109"/>
      <c r="CC18" s="109"/>
      <c r="CD18" s="109"/>
      <c r="CE18" s="109"/>
      <c r="CF18" s="109"/>
      <c r="CG18" s="109"/>
      <c r="CH18" s="109"/>
      <c r="CI18" s="109"/>
      <c r="CJ18" s="109"/>
      <c r="CK18" s="109"/>
      <c r="CL18" s="109"/>
      <c r="CM18" s="109"/>
      <c r="CN18" s="109"/>
      <c r="CO18" s="109"/>
      <c r="CP18" s="108"/>
      <c r="CQ18" s="109"/>
      <c r="CY18" s="128">
        <f>SUMIF(SUMMARY!B:B, B15, SUMMARY!CZ:CZ)</f>
        <v>0</v>
      </c>
      <c r="ED18" s="128">
        <f>SUMIF(SUMMARY!B:B, B15, SUMMARY!EE:EE)</f>
        <v>0</v>
      </c>
      <c r="FI18" s="128">
        <f>SUMIF(SUMMARY!B:B, B15, SUMMARY!FJ:FJ)</f>
        <v>0</v>
      </c>
      <c r="GN18" s="128">
        <f>SUMIF(SUMMARY!B:B, B15, SUMMARY!GO:GO)</f>
        <v>0</v>
      </c>
      <c r="HS18" s="128">
        <f>SUMIF(SUMMARY!B:B, B15, SUMMARY!HT:HT)</f>
        <v>0</v>
      </c>
      <c r="IX18" s="128">
        <f>SUMIF(SUMMARY!B:B, B15, SUMMARY!IY:IY)</f>
        <v>0</v>
      </c>
      <c r="KC18" s="128">
        <f>SUMIF(SUMMARY!B:B, B15, SUMMARY!KD:KD)</f>
        <v>0</v>
      </c>
      <c r="LH18" s="128">
        <f>SUMIF(SUMMARY!B:B, B15, SUMMARY!LI:LI)</f>
        <v>0</v>
      </c>
      <c r="MM18" s="128" t="e">
        <f>SUMIF(SUMMARY!B:B, B15, SUMMARY!#REF!)</f>
        <v>#REF!</v>
      </c>
    </row>
    <row r="19" spans="1:351" ht="15.75">
      <c r="A19" s="109"/>
      <c r="B19" s="118" t="s">
        <v>28</v>
      </c>
      <c r="C19" s="118"/>
      <c r="D19" s="108">
        <f>IFERROR(INDEX(SUMMARY!E:E, MATCH(B19, SUMMARY!B:B, 0)), "")</f>
        <v>45946</v>
      </c>
      <c r="E19" s="109" t="str">
        <f>SUMMARY!F19</f>
        <v>CH.137ANHC - NTM NGAY 15/10</v>
      </c>
      <c r="F19" s="124">
        <f>IFERROR(INDEX(SUMMARY!G:G, MATCH(B19, SUMMARY!B:B, 0)), "")</f>
        <v>0</v>
      </c>
      <c r="G19" s="109">
        <f>IFERROR(INDEX(SUMMARY!H:H, MATCH(B19, SUMMARY!B:B, 0)), "")</f>
        <v>1121</v>
      </c>
      <c r="H19" s="109" t="str">
        <f>SUMMARY!I19</f>
        <v>113101</v>
      </c>
      <c r="I19" s="109">
        <f>IFERROR(INDEX(SUMMARY!J:J, MATCH(B19, SUMMARY!B:B, 0)), "")</f>
        <v>0</v>
      </c>
      <c r="J19" s="127">
        <f>SUMIF(SUMMARY!B:B, B19, SUMMARY!K:K)</f>
        <v>5542000</v>
      </c>
      <c r="K19" s="109" t="str">
        <f>SUMMARY!L19</f>
        <v>Tiền doanh thu ngày 15/10/2025 chi nhánh 137A NGUYỄN HỮU CẢNH</v>
      </c>
      <c r="L19" s="109"/>
      <c r="M19" s="109"/>
      <c r="N19" s="109"/>
      <c r="O19" s="109"/>
      <c r="P19" s="109"/>
      <c r="Q19" s="109"/>
      <c r="R19" s="109"/>
      <c r="S19" s="109"/>
      <c r="T19" s="109"/>
      <c r="U19" s="109"/>
      <c r="V19" s="109"/>
      <c r="W19" s="109"/>
      <c r="X19" s="109"/>
      <c r="Y19" s="109"/>
      <c r="Z19" s="109"/>
      <c r="AA19" s="109"/>
      <c r="AB19" s="109"/>
      <c r="AC19" s="109"/>
      <c r="AD19" s="109"/>
      <c r="AE19" s="109"/>
      <c r="AF19" s="108"/>
      <c r="AG19" s="109"/>
      <c r="AH19" s="109"/>
      <c r="AI19" s="108"/>
      <c r="AJ19" s="109"/>
      <c r="AK19" s="109"/>
      <c r="AL19" s="109"/>
      <c r="AM19" s="109"/>
      <c r="AN19" s="109"/>
      <c r="AO19" s="127">
        <f>SUMIF(SUMMARY!B:B, B16, SUMMARY!AP:AP)</f>
        <v>0</v>
      </c>
      <c r="AP19" s="109"/>
      <c r="AQ19" s="109"/>
      <c r="AR19" s="109"/>
      <c r="AS19" s="109"/>
      <c r="AT19" s="109"/>
      <c r="AU19" s="109"/>
      <c r="AV19" s="109"/>
      <c r="AW19" s="109"/>
      <c r="AX19" s="109"/>
      <c r="AY19" s="109"/>
      <c r="AZ19" s="109"/>
      <c r="BA19" s="109"/>
      <c r="BB19" s="109"/>
      <c r="BC19" s="109"/>
      <c r="BD19" s="109"/>
      <c r="BE19" s="109"/>
      <c r="BF19" s="109"/>
      <c r="BG19" s="109"/>
      <c r="BH19" s="109"/>
      <c r="BI19" s="109"/>
      <c r="BJ19" s="109"/>
      <c r="BK19" s="108"/>
      <c r="BL19" s="109"/>
      <c r="BM19" s="109"/>
      <c r="BN19" s="108"/>
      <c r="BO19" s="109"/>
      <c r="BP19" s="109"/>
      <c r="BQ19" s="109"/>
      <c r="BR19" s="109"/>
      <c r="BS19" s="109"/>
      <c r="BT19" s="127">
        <f>SUMIF(SUMMARY!B:B, B16, SUMMARY!BU:BU)</f>
        <v>1943574.5</v>
      </c>
      <c r="BU19" s="109"/>
      <c r="BV19" s="109"/>
      <c r="BW19" s="109"/>
      <c r="BX19" s="109"/>
      <c r="BY19" s="109"/>
      <c r="BZ19" s="109"/>
      <c r="CA19" s="109"/>
      <c r="CB19" s="109"/>
      <c r="CC19" s="109"/>
      <c r="CD19" s="109"/>
      <c r="CE19" s="109"/>
      <c r="CF19" s="109"/>
      <c r="CG19" s="109"/>
      <c r="CH19" s="109"/>
      <c r="CI19" s="109"/>
      <c r="CJ19" s="109"/>
      <c r="CK19" s="109"/>
      <c r="CL19" s="109"/>
      <c r="CM19" s="109"/>
      <c r="CN19" s="109"/>
      <c r="CO19" s="109"/>
      <c r="CP19" s="108"/>
      <c r="CQ19" s="109"/>
      <c r="CY19" s="128">
        <f>SUMIF(SUMMARY!B:B, B16, SUMMARY!CZ:CZ)</f>
        <v>2793850</v>
      </c>
      <c r="ED19" s="128">
        <f>SUMIF(SUMMARY!B:B, B16, SUMMARY!EE:EE)</f>
        <v>528750</v>
      </c>
      <c r="FI19" s="128">
        <f>SUMIF(SUMMARY!B:B, B16, SUMMARY!FJ:FJ)</f>
        <v>0</v>
      </c>
      <c r="GN19" s="128">
        <f>SUMIF(SUMMARY!B:B, B16, SUMMARY!GO:GO)</f>
        <v>0</v>
      </c>
      <c r="HS19" s="128">
        <f>SUMIF(SUMMARY!B:B, B16, SUMMARY!HT:HT)</f>
        <v>0</v>
      </c>
      <c r="IX19" s="128">
        <f>SUMIF(SUMMARY!B:B, B16, SUMMARY!IY:IY)</f>
        <v>0</v>
      </c>
      <c r="KC19" s="128">
        <f>SUMIF(SUMMARY!B:B, B16, SUMMARY!KD:KD)</f>
        <v>0</v>
      </c>
      <c r="LH19" s="128">
        <f>SUMIF(SUMMARY!B:B, B16, SUMMARY!LI:LI)</f>
        <v>749827</v>
      </c>
      <c r="MM19" s="128" t="e">
        <f>SUMIF(SUMMARY!B:B, B16, SUMMARY!#REF!)</f>
        <v>#REF!</v>
      </c>
    </row>
    <row r="20" spans="1:351" ht="15.75">
      <c r="A20" s="109"/>
      <c r="B20" s="118" t="s">
        <v>30</v>
      </c>
      <c r="C20" s="118"/>
      <c r="D20" s="108" t="str">
        <f>IFERROR(INDEX(SUMMARY!E:E, MATCH(B20, SUMMARY!B:B, 0)), "")</f>
        <v/>
      </c>
      <c r="E20" s="109" t="str">
        <f>SUMMARY!F20</f>
        <v>CH.07BL NTM 15/10</v>
      </c>
      <c r="F20" s="124" t="str">
        <f>IFERROR(INDEX(SUMMARY!G:G, MATCH(B20, SUMMARY!B:B, 0)), "")</f>
        <v/>
      </c>
      <c r="G20" s="109" t="str">
        <f>IFERROR(INDEX(SUMMARY!H:H, MATCH(B20, SUMMARY!B:B, 0)), "")</f>
        <v/>
      </c>
      <c r="H20" s="109" t="str">
        <f>SUMMARY!I20</f>
        <v>113101</v>
      </c>
      <c r="I20" s="109" t="str">
        <f>IFERROR(INDEX(SUMMARY!J:J, MATCH(B20, SUMMARY!B:B, 0)), "")</f>
        <v/>
      </c>
      <c r="J20" s="127">
        <f>SUMIF(SUMMARY!B:B, B20, SUMMARY!K:K)</f>
        <v>0</v>
      </c>
      <c r="K20" s="109" t="str">
        <f>SUMMARY!L20</f>
        <v>Tiền doanh thu ngày 15/10/2025 chi nhánh 07 BÌNH LONG</v>
      </c>
      <c r="L20" s="109"/>
      <c r="M20" s="109"/>
      <c r="N20" s="109"/>
      <c r="O20" s="109"/>
      <c r="P20" s="109"/>
      <c r="Q20" s="109"/>
      <c r="R20" s="109"/>
      <c r="S20" s="109"/>
      <c r="T20" s="109"/>
      <c r="U20" s="109"/>
      <c r="V20" s="109"/>
      <c r="W20" s="109"/>
      <c r="X20" s="109"/>
      <c r="Y20" s="109"/>
      <c r="Z20" s="109"/>
      <c r="AA20" s="109"/>
      <c r="AB20" s="109"/>
      <c r="AC20" s="109"/>
      <c r="AD20" s="109"/>
      <c r="AE20" s="109"/>
      <c r="AF20" s="108"/>
      <c r="AG20" s="109"/>
      <c r="AH20" s="109"/>
      <c r="AI20" s="108"/>
      <c r="AJ20" s="109"/>
      <c r="AK20" s="109"/>
      <c r="AL20" s="109"/>
      <c r="AM20" s="109"/>
      <c r="AN20" s="109"/>
      <c r="AO20" s="127">
        <f>SUMIF(SUMMARY!B:B, B17, SUMMARY!AP:AP)</f>
        <v>0</v>
      </c>
      <c r="AP20" s="109"/>
      <c r="AQ20" s="109"/>
      <c r="AR20" s="109"/>
      <c r="AS20" s="109"/>
      <c r="AT20" s="109"/>
      <c r="AU20" s="109"/>
      <c r="AV20" s="109"/>
      <c r="AW20" s="109"/>
      <c r="AX20" s="109"/>
      <c r="AY20" s="109"/>
      <c r="AZ20" s="109"/>
      <c r="BA20" s="109"/>
      <c r="BB20" s="109"/>
      <c r="BC20" s="109"/>
      <c r="BD20" s="109"/>
      <c r="BE20" s="109"/>
      <c r="BF20" s="109"/>
      <c r="BG20" s="109"/>
      <c r="BH20" s="109"/>
      <c r="BI20" s="109"/>
      <c r="BJ20" s="109"/>
      <c r="BK20" s="108"/>
      <c r="BL20" s="109"/>
      <c r="BM20" s="109"/>
      <c r="BN20" s="108"/>
      <c r="BO20" s="109"/>
      <c r="BP20" s="109"/>
      <c r="BQ20" s="109"/>
      <c r="BR20" s="109"/>
      <c r="BS20" s="109"/>
      <c r="BT20" s="127">
        <f>SUMIF(SUMMARY!B:B, B17, SUMMARY!BU:BU)</f>
        <v>1445591.7520000001</v>
      </c>
      <c r="BU20" s="109"/>
      <c r="BV20" s="109"/>
      <c r="BW20" s="109"/>
      <c r="BX20" s="109"/>
      <c r="BY20" s="109"/>
      <c r="BZ20" s="109"/>
      <c r="CA20" s="109"/>
      <c r="CB20" s="109"/>
      <c r="CC20" s="109"/>
      <c r="CD20" s="109"/>
      <c r="CE20" s="109"/>
      <c r="CF20" s="109"/>
      <c r="CG20" s="109"/>
      <c r="CH20" s="109"/>
      <c r="CI20" s="109"/>
      <c r="CJ20" s="109"/>
      <c r="CK20" s="109"/>
      <c r="CL20" s="109"/>
      <c r="CM20" s="109"/>
      <c r="CN20" s="109"/>
      <c r="CO20" s="109"/>
      <c r="CP20" s="108"/>
      <c r="CQ20" s="109"/>
      <c r="CY20" s="128">
        <f>SUMIF(SUMMARY!B:B, B17, SUMMARY!CZ:CZ)</f>
        <v>2452572</v>
      </c>
      <c r="ED20" s="128">
        <f>SUMIF(SUMMARY!B:B, B17, SUMMARY!EE:EE)</f>
        <v>178500</v>
      </c>
      <c r="FI20" s="128">
        <f>SUMIF(SUMMARY!B:B, B17, SUMMARY!FJ:FJ)</f>
        <v>0</v>
      </c>
      <c r="GN20" s="128">
        <f>SUMIF(SUMMARY!B:B, B17, SUMMARY!GO:GO)</f>
        <v>0</v>
      </c>
      <c r="HS20" s="128">
        <f>SUMIF(SUMMARY!B:B, B17, SUMMARY!HT:HT)</f>
        <v>0</v>
      </c>
      <c r="IX20" s="128">
        <f>SUMIF(SUMMARY!B:B, B17, SUMMARY!IY:IY)</f>
        <v>0</v>
      </c>
      <c r="KC20" s="128">
        <f>SUMIF(SUMMARY!B:B, B17, SUMMARY!KD:KD)</f>
        <v>0</v>
      </c>
      <c r="LH20" s="128">
        <f>SUMIF(SUMMARY!B:B, B17, SUMMARY!LI:LI)</f>
        <v>4524313</v>
      </c>
      <c r="MM20" s="128" t="e">
        <f>SUMIF(SUMMARY!B:B, B17, SUMMARY!#REF!)</f>
        <v>#REF!</v>
      </c>
    </row>
    <row r="21" spans="1:351" ht="15.75">
      <c r="A21" s="109"/>
      <c r="B21" s="118" t="s">
        <v>32</v>
      </c>
      <c r="C21" s="118"/>
      <c r="D21" s="108" t="str">
        <f>IFERROR(INDEX(SUMMARY!E:E, MATCH(B21, SUMMARY!B:B, 0)), "")</f>
        <v/>
      </c>
      <c r="E21" s="109" t="str">
        <f>SUMMARY!F21</f>
        <v>CH 190 HVB NOP TM 15.10</v>
      </c>
      <c r="F21" s="124" t="str">
        <f>IFERROR(INDEX(SUMMARY!G:G, MATCH(B21, SUMMARY!B:B, 0)), "")</f>
        <v/>
      </c>
      <c r="G21" s="109" t="str">
        <f>IFERROR(INDEX(SUMMARY!H:H, MATCH(B21, SUMMARY!B:B, 0)), "")</f>
        <v/>
      </c>
      <c r="H21" s="109" t="str">
        <f>SUMMARY!I21</f>
        <v>113101</v>
      </c>
      <c r="I21" s="109" t="str">
        <f>IFERROR(INDEX(SUMMARY!J:J, MATCH(B21, SUMMARY!B:B, 0)), "")</f>
        <v/>
      </c>
      <c r="J21" s="127">
        <f>SUMIF(SUMMARY!B:B, B21, SUMMARY!K:K)</f>
        <v>0</v>
      </c>
      <c r="K21" s="109" t="str">
        <f>SUMMARY!L21</f>
        <v>Tiền doanh thu ngày 15/10/2025 chi nhánh 172-190 HUỲNH VĂN BÁNH</v>
      </c>
      <c r="L21" s="109"/>
      <c r="M21" s="109"/>
      <c r="N21" s="109"/>
      <c r="O21" s="109"/>
      <c r="P21" s="109"/>
      <c r="Q21" s="109"/>
      <c r="R21" s="109"/>
      <c r="S21" s="109"/>
      <c r="T21" s="109"/>
      <c r="U21" s="109"/>
      <c r="V21" s="109"/>
      <c r="W21" s="109"/>
      <c r="X21" s="109"/>
      <c r="Y21" s="109"/>
      <c r="Z21" s="109"/>
      <c r="AA21" s="109"/>
      <c r="AB21" s="109"/>
      <c r="AC21" s="109"/>
      <c r="AD21" s="109"/>
      <c r="AE21" s="109"/>
      <c r="AF21" s="108"/>
      <c r="AG21" s="109"/>
      <c r="AH21" s="109"/>
      <c r="AI21" s="108"/>
      <c r="AJ21" s="109"/>
      <c r="AK21" s="109"/>
      <c r="AL21" s="109"/>
      <c r="AM21" s="109"/>
      <c r="AN21" s="109"/>
      <c r="AO21" s="127">
        <f>SUMIF(SUMMARY!B:B, B18, SUMMARY!AP:AP)</f>
        <v>0</v>
      </c>
      <c r="AP21" s="109"/>
      <c r="AQ21" s="109"/>
      <c r="AR21" s="109"/>
      <c r="AS21" s="109"/>
      <c r="AT21" s="109"/>
      <c r="AU21" s="109"/>
      <c r="AV21" s="109"/>
      <c r="AW21" s="109"/>
      <c r="AX21" s="109"/>
      <c r="AY21" s="109"/>
      <c r="AZ21" s="109"/>
      <c r="BA21" s="109"/>
      <c r="BB21" s="109"/>
      <c r="BC21" s="109"/>
      <c r="BD21" s="109"/>
      <c r="BE21" s="109"/>
      <c r="BF21" s="109"/>
      <c r="BG21" s="109"/>
      <c r="BH21" s="109"/>
      <c r="BI21" s="109"/>
      <c r="BJ21" s="109"/>
      <c r="BK21" s="108"/>
      <c r="BL21" s="109"/>
      <c r="BM21" s="109"/>
      <c r="BN21" s="108"/>
      <c r="BO21" s="109"/>
      <c r="BP21" s="109"/>
      <c r="BQ21" s="109"/>
      <c r="BR21" s="109"/>
      <c r="BS21" s="109"/>
      <c r="BT21" s="127">
        <f>SUMIF(SUMMARY!B:B, B18, SUMMARY!BU:BU)</f>
        <v>2263731</v>
      </c>
      <c r="BU21" s="109"/>
      <c r="BV21" s="109"/>
      <c r="BW21" s="109"/>
      <c r="BX21" s="109"/>
      <c r="BY21" s="109"/>
      <c r="BZ21" s="109"/>
      <c r="CA21" s="109"/>
      <c r="CB21" s="109"/>
      <c r="CC21" s="109"/>
      <c r="CD21" s="109"/>
      <c r="CE21" s="109"/>
      <c r="CF21" s="109"/>
      <c r="CG21" s="109"/>
      <c r="CH21" s="109"/>
      <c r="CI21" s="109"/>
      <c r="CJ21" s="109"/>
      <c r="CK21" s="109"/>
      <c r="CL21" s="109"/>
      <c r="CM21" s="109"/>
      <c r="CN21" s="109"/>
      <c r="CO21" s="109"/>
      <c r="CP21" s="108"/>
      <c r="CQ21" s="109"/>
      <c r="CY21" s="128">
        <f>SUMIF(SUMMARY!B:B, B18, SUMMARY!CZ:CZ)</f>
        <v>4256864</v>
      </c>
      <c r="ED21" s="128">
        <f>SUMIF(SUMMARY!B:B, B18, SUMMARY!EE:EE)</f>
        <v>912000</v>
      </c>
      <c r="FI21" s="128">
        <f>SUMIF(SUMMARY!B:B, B18, SUMMARY!FJ:FJ)</f>
        <v>0</v>
      </c>
      <c r="GN21" s="128">
        <f>SUMIF(SUMMARY!B:B, B18, SUMMARY!GO:GO)</f>
        <v>0</v>
      </c>
      <c r="HS21" s="128">
        <f>SUMIF(SUMMARY!B:B, B18, SUMMARY!HT:HT)</f>
        <v>0</v>
      </c>
      <c r="IX21" s="128">
        <f>SUMIF(SUMMARY!B:B, B18, SUMMARY!IY:IY)</f>
        <v>0</v>
      </c>
      <c r="KC21" s="128">
        <f>SUMIF(SUMMARY!B:B, B18, SUMMARY!KD:KD)</f>
        <v>0</v>
      </c>
      <c r="LH21" s="128">
        <f>SUMIF(SUMMARY!B:B, B18, SUMMARY!LI:LI)</f>
        <v>1517162</v>
      </c>
      <c r="MM21" s="128" t="e">
        <f>SUMIF(SUMMARY!B:B, B18, SUMMARY!#REF!)</f>
        <v>#REF!</v>
      </c>
    </row>
    <row r="22" spans="1:351" ht="15.75">
      <c r="A22" s="109"/>
      <c r="B22" s="116" t="s">
        <v>34</v>
      </c>
      <c r="C22" s="116"/>
      <c r="D22" s="108" t="str">
        <f>IFERROR(INDEX(SUMMARY!E:E, MATCH(B22, SUMMARY!B:B, 0)), "")</f>
        <v/>
      </c>
      <c r="E22" s="109" t="str">
        <f>SUMMARY!F22</f>
        <v/>
      </c>
      <c r="F22" s="124" t="str">
        <f>IFERROR(INDEX(SUMMARY!G:G, MATCH(B22, SUMMARY!B:B, 0)), "")</f>
        <v/>
      </c>
      <c r="G22" s="109" t="str">
        <f>IFERROR(INDEX(SUMMARY!H:H, MATCH(B22, SUMMARY!B:B, 0)), "")</f>
        <v/>
      </c>
      <c r="H22" s="109" t="str">
        <f>SUMMARY!I22</f>
        <v>113101</v>
      </c>
      <c r="I22" s="109" t="str">
        <f>IFERROR(INDEX(SUMMARY!J:J, MATCH(B22, SUMMARY!B:B, 0)), "")</f>
        <v/>
      </c>
      <c r="J22" s="127">
        <f>SUMIF(SUMMARY!B:B, B22, SUMMARY!K:K)</f>
        <v>0</v>
      </c>
      <c r="K22" s="109" t="str">
        <f>SUMMARY!L22</f>
        <v/>
      </c>
      <c r="L22" s="109"/>
      <c r="M22" s="109"/>
      <c r="N22" s="109"/>
      <c r="O22" s="109"/>
      <c r="P22" s="109"/>
      <c r="Q22" s="109"/>
      <c r="R22" s="109"/>
      <c r="S22" s="109"/>
      <c r="T22" s="109"/>
      <c r="U22" s="109"/>
      <c r="V22" s="109"/>
      <c r="W22" s="109"/>
      <c r="X22" s="109"/>
      <c r="Y22" s="109"/>
      <c r="Z22" s="109"/>
      <c r="AA22" s="109"/>
      <c r="AB22" s="109"/>
      <c r="AC22" s="109"/>
      <c r="AD22" s="109"/>
      <c r="AE22" s="109"/>
      <c r="AF22" s="108"/>
      <c r="AG22" s="109"/>
      <c r="AH22" s="109"/>
      <c r="AI22" s="108"/>
      <c r="AJ22" s="109"/>
      <c r="AK22" s="109"/>
      <c r="AL22" s="109"/>
      <c r="AM22" s="109"/>
      <c r="AN22" s="109"/>
      <c r="AO22" s="127">
        <f>SUMIF(SUMMARY!B:B, B19, SUMMARY!AP:AP)</f>
        <v>0</v>
      </c>
      <c r="AP22" s="109"/>
      <c r="AQ22" s="109"/>
      <c r="AR22" s="109"/>
      <c r="AS22" s="109"/>
      <c r="AT22" s="109"/>
      <c r="AU22" s="109"/>
      <c r="AV22" s="109"/>
      <c r="AW22" s="109"/>
      <c r="AX22" s="109"/>
      <c r="AY22" s="109"/>
      <c r="AZ22" s="109"/>
      <c r="BA22" s="109"/>
      <c r="BB22" s="109"/>
      <c r="BC22" s="109"/>
      <c r="BD22" s="109"/>
      <c r="BE22" s="109"/>
      <c r="BF22" s="109"/>
      <c r="BG22" s="109"/>
      <c r="BH22" s="109"/>
      <c r="BI22" s="109"/>
      <c r="BJ22" s="109"/>
      <c r="BK22" s="108"/>
      <c r="BL22" s="109"/>
      <c r="BM22" s="109"/>
      <c r="BN22" s="108"/>
      <c r="BO22" s="109"/>
      <c r="BP22" s="109"/>
      <c r="BQ22" s="109"/>
      <c r="BR22" s="109"/>
      <c r="BS22" s="109"/>
      <c r="BT22" s="127">
        <f>SUMIF(SUMMARY!B:B, B19, SUMMARY!BU:BU)</f>
        <v>899053.5</v>
      </c>
      <c r="BU22" s="109"/>
      <c r="BV22" s="109"/>
      <c r="BW22" s="109"/>
      <c r="BX22" s="109"/>
      <c r="BY22" s="109"/>
      <c r="BZ22" s="109"/>
      <c r="CA22" s="109"/>
      <c r="CB22" s="109"/>
      <c r="CC22" s="109"/>
      <c r="CD22" s="109"/>
      <c r="CE22" s="109"/>
      <c r="CF22" s="109"/>
      <c r="CG22" s="109"/>
      <c r="CH22" s="109"/>
      <c r="CI22" s="109"/>
      <c r="CJ22" s="109"/>
      <c r="CK22" s="109"/>
      <c r="CL22" s="109"/>
      <c r="CM22" s="109"/>
      <c r="CN22" s="109"/>
      <c r="CO22" s="109"/>
      <c r="CP22" s="108"/>
      <c r="CQ22" s="109"/>
      <c r="CY22" s="128">
        <f>SUMIF(SUMMARY!B:B, B19, SUMMARY!CZ:CZ)</f>
        <v>2605955</v>
      </c>
      <c r="ED22" s="128">
        <f>SUMIF(SUMMARY!B:B, B19, SUMMARY!EE:EE)</f>
        <v>903000</v>
      </c>
      <c r="FI22" s="128">
        <f>SUMIF(SUMMARY!B:B, B19, SUMMARY!FJ:FJ)</f>
        <v>0</v>
      </c>
      <c r="GN22" s="128">
        <f>SUMIF(SUMMARY!B:B, B19, SUMMARY!GO:GO)</f>
        <v>0</v>
      </c>
      <c r="HS22" s="128">
        <f>SUMIF(SUMMARY!B:B, B19, SUMMARY!HT:HT)</f>
        <v>0</v>
      </c>
      <c r="IX22" s="128">
        <f>SUMIF(SUMMARY!B:B, B19, SUMMARY!IY:IY)</f>
        <v>0</v>
      </c>
      <c r="KC22" s="128">
        <f>SUMIF(SUMMARY!B:B, B19, SUMMARY!KD:KD)</f>
        <v>249782</v>
      </c>
      <c r="LH22" s="128">
        <f>SUMIF(SUMMARY!B:B, B19, SUMMARY!LI:LI)</f>
        <v>3486418</v>
      </c>
      <c r="MM22" s="128" t="e">
        <f>SUMIF(SUMMARY!B:B, B19, SUMMARY!#REF!)</f>
        <v>#REF!</v>
      </c>
    </row>
    <row r="23" spans="1:351" ht="15.75">
      <c r="A23" s="109"/>
      <c r="B23" s="116" t="s">
        <v>247</v>
      </c>
      <c r="C23" s="116"/>
      <c r="D23" s="108" t="str">
        <f>IFERROR(INDEX(SUMMARY!E:E, MATCH(B23, SUMMARY!B:B, 0)), "")</f>
        <v/>
      </c>
      <c r="E23" s="109" t="str">
        <f>SUMMARY!F23</f>
        <v>CH.1200KVC-NTM 15.10 FT25289768670337 CKN 637325 - VND-TGTT-PHUNG THUC VAN - Ngan hang TMCP Ky thuong Viet Nam</v>
      </c>
      <c r="F23" s="124" t="str">
        <f>IFERROR(INDEX(SUMMARY!G:G, MATCH(B23, SUMMARY!B:B, 0)), "")</f>
        <v/>
      </c>
      <c r="G23" s="109" t="str">
        <f>IFERROR(INDEX(SUMMARY!H:H, MATCH(B23, SUMMARY!B:B, 0)), "")</f>
        <v/>
      </c>
      <c r="H23" s="109" t="str">
        <f>SUMMARY!I23</f>
        <v>113101</v>
      </c>
      <c r="I23" s="109" t="str">
        <f>IFERROR(INDEX(SUMMARY!J:J, MATCH(B23, SUMMARY!B:B, 0)), "")</f>
        <v/>
      </c>
      <c r="J23" s="127">
        <f>SUMIF(SUMMARY!B:B, B23, SUMMARY!K:K)</f>
        <v>0</v>
      </c>
      <c r="K23" s="109" t="str">
        <f>SUMMARY!L23</f>
        <v>Tiền doanh thu ngày 15/10/2025 chi nhánh 1200 KHA VẠN CÂN</v>
      </c>
      <c r="L23" s="109"/>
      <c r="M23" s="109"/>
      <c r="N23" s="109"/>
      <c r="O23" s="109"/>
      <c r="P23" s="109"/>
      <c r="Q23" s="109"/>
      <c r="R23" s="109"/>
      <c r="S23" s="109"/>
      <c r="T23" s="109"/>
      <c r="U23" s="109"/>
      <c r="V23" s="109"/>
      <c r="W23" s="109"/>
      <c r="X23" s="109"/>
      <c r="Y23" s="109"/>
      <c r="Z23" s="109"/>
      <c r="AA23" s="109"/>
      <c r="AB23" s="109"/>
      <c r="AC23" s="109"/>
      <c r="AD23" s="109"/>
      <c r="AE23" s="109"/>
      <c r="AF23" s="108"/>
      <c r="AG23" s="109"/>
      <c r="AH23" s="109"/>
      <c r="AI23" s="108"/>
      <c r="AJ23" s="109"/>
      <c r="AK23" s="109"/>
      <c r="AL23" s="109"/>
      <c r="AM23" s="109"/>
      <c r="AN23" s="109"/>
      <c r="AO23" s="127">
        <f>SUMIF(SUMMARY!B:B, B20, SUMMARY!AP:AP)</f>
        <v>0</v>
      </c>
      <c r="AP23" s="109"/>
      <c r="AQ23" s="109"/>
      <c r="AR23" s="109"/>
      <c r="AS23" s="109"/>
      <c r="AT23" s="109"/>
      <c r="AU23" s="109"/>
      <c r="AV23" s="109"/>
      <c r="AW23" s="109"/>
      <c r="AX23" s="109"/>
      <c r="AY23" s="109"/>
      <c r="AZ23" s="109"/>
      <c r="BA23" s="109"/>
      <c r="BB23" s="109"/>
      <c r="BC23" s="109"/>
      <c r="BD23" s="109"/>
      <c r="BE23" s="109"/>
      <c r="BF23" s="109"/>
      <c r="BG23" s="109"/>
      <c r="BH23" s="109"/>
      <c r="BI23" s="109"/>
      <c r="BJ23" s="109"/>
      <c r="BK23" s="108"/>
      <c r="BL23" s="109"/>
      <c r="BM23" s="109"/>
      <c r="BN23" s="108"/>
      <c r="BO23" s="109"/>
      <c r="BP23" s="109"/>
      <c r="BQ23" s="109"/>
      <c r="BR23" s="109"/>
      <c r="BS23" s="109"/>
      <c r="BT23" s="127">
        <f>SUMIF(SUMMARY!B:B, B20, SUMMARY!BU:BU)</f>
        <v>0</v>
      </c>
      <c r="BU23" s="109"/>
      <c r="BV23" s="109"/>
      <c r="BW23" s="109"/>
      <c r="BX23" s="109"/>
      <c r="BY23" s="109"/>
      <c r="BZ23" s="109"/>
      <c r="CA23" s="109"/>
      <c r="CB23" s="109"/>
      <c r="CC23" s="109"/>
      <c r="CD23" s="109"/>
      <c r="CE23" s="109"/>
      <c r="CF23" s="109"/>
      <c r="CG23" s="109"/>
      <c r="CH23" s="109"/>
      <c r="CI23" s="109"/>
      <c r="CJ23" s="109"/>
      <c r="CK23" s="109"/>
      <c r="CL23" s="109"/>
      <c r="CM23" s="109"/>
      <c r="CN23" s="109"/>
      <c r="CO23" s="109"/>
      <c r="CP23" s="108"/>
      <c r="CQ23" s="109"/>
      <c r="CY23" s="128">
        <f>SUMIF(SUMMARY!B:B, B20, SUMMARY!CZ:CZ)</f>
        <v>0</v>
      </c>
      <c r="ED23" s="128">
        <f>SUMIF(SUMMARY!B:B, B20, SUMMARY!EE:EE)</f>
        <v>0</v>
      </c>
      <c r="FI23" s="128">
        <f>SUMIF(SUMMARY!B:B, B20, SUMMARY!FJ:FJ)</f>
        <v>0</v>
      </c>
      <c r="GN23" s="128">
        <f>SUMIF(SUMMARY!B:B, B20, SUMMARY!GO:GO)</f>
        <v>0</v>
      </c>
      <c r="HS23" s="128">
        <f>SUMIF(SUMMARY!B:B, B20, SUMMARY!HT:HT)</f>
        <v>0</v>
      </c>
      <c r="IX23" s="128">
        <f>SUMIF(SUMMARY!B:B, B20, SUMMARY!IY:IY)</f>
        <v>0</v>
      </c>
      <c r="KC23" s="128">
        <f>SUMIF(SUMMARY!B:B, B20, SUMMARY!KD:KD)</f>
        <v>0</v>
      </c>
      <c r="LH23" s="128">
        <f>SUMIF(SUMMARY!B:B, B20, SUMMARY!LI:LI)</f>
        <v>0</v>
      </c>
      <c r="MM23" s="128" t="e">
        <f>SUMIF(SUMMARY!B:B, B20, SUMMARY!#REF!)</f>
        <v>#REF!</v>
      </c>
    </row>
    <row r="24" spans="1:351" ht="15.75">
      <c r="A24" s="109"/>
      <c r="B24" s="118" t="s">
        <v>35</v>
      </c>
      <c r="C24" s="118"/>
      <c r="D24" s="108" t="str">
        <f>IFERROR(INDEX(SUMMARY!E:E, MATCH(B24, SUMMARY!B:B, 0)), "")</f>
        <v/>
      </c>
      <c r="E24" s="109" t="str">
        <f>SUMMARY!F24</f>
        <v/>
      </c>
      <c r="F24" s="124" t="str">
        <f>IFERROR(INDEX(SUMMARY!G:G, MATCH(B24, SUMMARY!B:B, 0)), "")</f>
        <v/>
      </c>
      <c r="G24" s="109" t="str">
        <f>IFERROR(INDEX(SUMMARY!H:H, MATCH(B24, SUMMARY!B:B, 0)), "")</f>
        <v/>
      </c>
      <c r="H24" s="109" t="str">
        <f>SUMMARY!I24</f>
        <v>113101</v>
      </c>
      <c r="I24" s="109" t="str">
        <f>IFERROR(INDEX(SUMMARY!J:J, MATCH(B24, SUMMARY!B:B, 0)), "")</f>
        <v/>
      </c>
      <c r="J24" s="127">
        <f>SUMIF(SUMMARY!B:B, B24, SUMMARY!K:K)</f>
        <v>0</v>
      </c>
      <c r="K24" s="109" t="str">
        <f>SUMMARY!L24</f>
        <v/>
      </c>
      <c r="L24" s="109"/>
      <c r="M24" s="109"/>
      <c r="N24" s="109"/>
      <c r="O24" s="109"/>
      <c r="P24" s="109"/>
      <c r="Q24" s="109"/>
      <c r="R24" s="109"/>
      <c r="S24" s="109"/>
      <c r="T24" s="109"/>
      <c r="U24" s="109"/>
      <c r="V24" s="109"/>
      <c r="W24" s="109"/>
      <c r="X24" s="109"/>
      <c r="Y24" s="109"/>
      <c r="Z24" s="109"/>
      <c r="AA24" s="109"/>
      <c r="AB24" s="109"/>
      <c r="AC24" s="109"/>
      <c r="AD24" s="109"/>
      <c r="AE24" s="109"/>
      <c r="AF24" s="108"/>
      <c r="AG24" s="109"/>
      <c r="AH24" s="109"/>
      <c r="AI24" s="108"/>
      <c r="AJ24" s="109"/>
      <c r="AK24" s="109"/>
      <c r="AL24" s="109"/>
      <c r="AM24" s="109"/>
      <c r="AN24" s="109"/>
      <c r="AO24" s="127">
        <f>SUMIF(SUMMARY!B:B, B21, SUMMARY!AP:AP)</f>
        <v>0</v>
      </c>
      <c r="AP24" s="109"/>
      <c r="AQ24" s="109"/>
      <c r="AR24" s="109"/>
      <c r="AS24" s="109"/>
      <c r="AT24" s="109"/>
      <c r="AU24" s="109"/>
      <c r="AV24" s="109"/>
      <c r="AW24" s="109"/>
      <c r="AX24" s="109"/>
      <c r="AY24" s="109"/>
      <c r="AZ24" s="109"/>
      <c r="BA24" s="109"/>
      <c r="BB24" s="109"/>
      <c r="BC24" s="109"/>
      <c r="BD24" s="109"/>
      <c r="BE24" s="109"/>
      <c r="BF24" s="109"/>
      <c r="BG24" s="109"/>
      <c r="BH24" s="109"/>
      <c r="BI24" s="109"/>
      <c r="BJ24" s="109"/>
      <c r="BK24" s="108"/>
      <c r="BL24" s="109"/>
      <c r="BM24" s="109"/>
      <c r="BN24" s="108"/>
      <c r="BO24" s="109"/>
      <c r="BP24" s="109"/>
      <c r="BQ24" s="109"/>
      <c r="BR24" s="109"/>
      <c r="BS24" s="109"/>
      <c r="BT24" s="127">
        <f>SUMIF(SUMMARY!B:B, B21, SUMMARY!BU:BU)</f>
        <v>0</v>
      </c>
      <c r="BU24" s="109"/>
      <c r="BV24" s="109"/>
      <c r="BW24" s="109"/>
      <c r="BX24" s="109"/>
      <c r="BY24" s="109"/>
      <c r="BZ24" s="109"/>
      <c r="CA24" s="109"/>
      <c r="CB24" s="109"/>
      <c r="CC24" s="109"/>
      <c r="CD24" s="109"/>
      <c r="CE24" s="109"/>
      <c r="CF24" s="109"/>
      <c r="CG24" s="109"/>
      <c r="CH24" s="109"/>
      <c r="CI24" s="109"/>
      <c r="CJ24" s="109"/>
      <c r="CK24" s="109"/>
      <c r="CL24" s="109"/>
      <c r="CM24" s="109"/>
      <c r="CN24" s="109"/>
      <c r="CO24" s="109"/>
      <c r="CP24" s="108"/>
      <c r="CQ24" s="109"/>
      <c r="CY24" s="128">
        <f>SUMIF(SUMMARY!B:B, B21, SUMMARY!CZ:CZ)</f>
        <v>0</v>
      </c>
      <c r="ED24" s="128">
        <f>SUMIF(SUMMARY!B:B, B21, SUMMARY!EE:EE)</f>
        <v>0</v>
      </c>
      <c r="FI24" s="128">
        <f>SUMIF(SUMMARY!B:B, B21, SUMMARY!FJ:FJ)</f>
        <v>0</v>
      </c>
      <c r="GN24" s="128">
        <f>SUMIF(SUMMARY!B:B, B21, SUMMARY!GO:GO)</f>
        <v>0</v>
      </c>
      <c r="HS24" s="128">
        <f>SUMIF(SUMMARY!B:B, B21, SUMMARY!HT:HT)</f>
        <v>0</v>
      </c>
      <c r="IX24" s="128">
        <f>SUMIF(SUMMARY!B:B, B21, SUMMARY!IY:IY)</f>
        <v>0</v>
      </c>
      <c r="KC24" s="128">
        <f>SUMIF(SUMMARY!B:B, B21, SUMMARY!KD:KD)</f>
        <v>0</v>
      </c>
      <c r="LH24" s="128">
        <f>SUMIF(SUMMARY!B:B, B21, SUMMARY!LI:LI)</f>
        <v>0</v>
      </c>
      <c r="MM24" s="128" t="e">
        <f>SUMIF(SUMMARY!B:B, B21, SUMMARY!#REF!)</f>
        <v>#REF!</v>
      </c>
    </row>
    <row r="25" spans="1:351" ht="15.75">
      <c r="A25" s="109"/>
      <c r="B25" s="119" t="s">
        <v>36</v>
      </c>
      <c r="C25" s="119"/>
      <c r="D25" s="108" t="str">
        <f>IFERROR(INDEX(SUMMARY!E:E, MATCH(B25, SUMMARY!B:B, 0)), "")</f>
        <v/>
      </c>
      <c r="E25" s="109" t="str">
        <f>SUMMARY!F25</f>
        <v/>
      </c>
      <c r="F25" s="124" t="str">
        <f>IFERROR(INDEX(SUMMARY!G:G, MATCH(B25, SUMMARY!B:B, 0)), "")</f>
        <v/>
      </c>
      <c r="G25" s="109" t="str">
        <f>IFERROR(INDEX(SUMMARY!H:H, MATCH(B25, SUMMARY!B:B, 0)), "")</f>
        <v/>
      </c>
      <c r="H25" s="109" t="str">
        <f>SUMMARY!I25</f>
        <v>113101</v>
      </c>
      <c r="I25" s="109" t="str">
        <f>IFERROR(INDEX(SUMMARY!J:J, MATCH(B25, SUMMARY!B:B, 0)), "")</f>
        <v/>
      </c>
      <c r="J25" s="127">
        <f>SUMIF(SUMMARY!B:B, B25, SUMMARY!K:K)</f>
        <v>0</v>
      </c>
      <c r="K25" s="109" t="str">
        <f>SUMMARY!L25</f>
        <v/>
      </c>
      <c r="L25" s="109"/>
      <c r="M25" s="109"/>
      <c r="N25" s="109"/>
      <c r="O25" s="109"/>
      <c r="P25" s="109"/>
      <c r="Q25" s="109"/>
      <c r="R25" s="109"/>
      <c r="S25" s="109"/>
      <c r="T25" s="109"/>
      <c r="U25" s="109"/>
      <c r="V25" s="109"/>
      <c r="W25" s="109"/>
      <c r="X25" s="109"/>
      <c r="Y25" s="109"/>
      <c r="Z25" s="109"/>
      <c r="AA25" s="109"/>
      <c r="AB25" s="109"/>
      <c r="AC25" s="109"/>
      <c r="AD25" s="109"/>
      <c r="AE25" s="109"/>
      <c r="AF25" s="108"/>
      <c r="AG25" s="109"/>
      <c r="AH25" s="109"/>
      <c r="AI25" s="108"/>
      <c r="AJ25" s="109"/>
      <c r="AK25" s="109"/>
      <c r="AL25" s="109"/>
      <c r="AM25" s="109"/>
      <c r="AN25" s="109"/>
      <c r="AO25" s="127">
        <f>SUMIF(SUMMARY!B:B, B22, SUMMARY!AP:AP)</f>
        <v>0</v>
      </c>
      <c r="AP25" s="109"/>
      <c r="AQ25" s="109"/>
      <c r="AR25" s="109"/>
      <c r="AS25" s="109"/>
      <c r="AT25" s="109"/>
      <c r="AU25" s="109"/>
      <c r="AV25" s="109"/>
      <c r="AW25" s="109"/>
      <c r="AX25" s="109"/>
      <c r="AY25" s="109"/>
      <c r="AZ25" s="109"/>
      <c r="BA25" s="109"/>
      <c r="BB25" s="109"/>
      <c r="BC25" s="109"/>
      <c r="BD25" s="109"/>
      <c r="BE25" s="109"/>
      <c r="BF25" s="109"/>
      <c r="BG25" s="109"/>
      <c r="BH25" s="109"/>
      <c r="BI25" s="109"/>
      <c r="BJ25" s="109"/>
      <c r="BK25" s="108"/>
      <c r="BL25" s="109"/>
      <c r="BM25" s="109"/>
      <c r="BN25" s="108"/>
      <c r="BO25" s="109"/>
      <c r="BP25" s="109"/>
      <c r="BQ25" s="109"/>
      <c r="BR25" s="109"/>
      <c r="BS25" s="109"/>
      <c r="BT25" s="127">
        <f>SUMIF(SUMMARY!B:B, B22, SUMMARY!BU:BU)</f>
        <v>0</v>
      </c>
      <c r="BU25" s="109"/>
      <c r="BV25" s="109"/>
      <c r="BW25" s="109"/>
      <c r="BX25" s="109"/>
      <c r="BY25" s="109"/>
      <c r="BZ25" s="109"/>
      <c r="CA25" s="109"/>
      <c r="CB25" s="109"/>
      <c r="CC25" s="109"/>
      <c r="CD25" s="109"/>
      <c r="CE25" s="109"/>
      <c r="CF25" s="109"/>
      <c r="CG25" s="109"/>
      <c r="CH25" s="109"/>
      <c r="CI25" s="109"/>
      <c r="CJ25" s="109"/>
      <c r="CK25" s="109"/>
      <c r="CL25" s="109"/>
      <c r="CM25" s="109"/>
      <c r="CN25" s="109"/>
      <c r="CO25" s="109"/>
      <c r="CP25" s="108"/>
      <c r="CQ25" s="109"/>
      <c r="CY25" s="128">
        <f>SUMIF(SUMMARY!B:B, B22, SUMMARY!CZ:CZ)</f>
        <v>0</v>
      </c>
      <c r="ED25" s="128">
        <f>SUMIF(SUMMARY!B:B, B22, SUMMARY!EE:EE)</f>
        <v>0</v>
      </c>
      <c r="FI25" s="128">
        <f>SUMIF(SUMMARY!B:B, B22, SUMMARY!FJ:FJ)</f>
        <v>0</v>
      </c>
      <c r="GN25" s="128">
        <f>SUMIF(SUMMARY!B:B, B22, SUMMARY!GO:GO)</f>
        <v>0</v>
      </c>
      <c r="HS25" s="128">
        <f>SUMIF(SUMMARY!B:B, B22, SUMMARY!HT:HT)</f>
        <v>0</v>
      </c>
      <c r="IX25" s="128">
        <f>SUMIF(SUMMARY!B:B, B22, SUMMARY!IY:IY)</f>
        <v>0</v>
      </c>
      <c r="KC25" s="128">
        <f>SUMIF(SUMMARY!B:B, B22, SUMMARY!KD:KD)</f>
        <v>0</v>
      </c>
      <c r="LH25" s="128">
        <f>SUMIF(SUMMARY!B:B, B22, SUMMARY!LI:LI)</f>
        <v>0</v>
      </c>
      <c r="MM25" s="128" t="e">
        <f>SUMIF(SUMMARY!B:B, B22, SUMMARY!#REF!)</f>
        <v>#REF!</v>
      </c>
    </row>
    <row r="26" spans="1:351" ht="15.75">
      <c r="A26" s="109"/>
      <c r="B26" s="118" t="s">
        <v>38</v>
      </c>
      <c r="C26" s="118"/>
      <c r="D26" s="108" t="str">
        <f>IFERROR(INDEX(SUMMARY!E:E, MATCH(B26, SUMMARY!B:B, 0)), "")</f>
        <v/>
      </c>
      <c r="E26" s="109" t="str">
        <f>SUMMARY!F26</f>
        <v>CH 417 CH NTM 15/10</v>
      </c>
      <c r="F26" s="124" t="str">
        <f>IFERROR(INDEX(SUMMARY!G:G, MATCH(B26, SUMMARY!B:B, 0)), "")</f>
        <v/>
      </c>
      <c r="G26" s="109" t="str">
        <f>IFERROR(INDEX(SUMMARY!H:H, MATCH(B26, SUMMARY!B:B, 0)), "")</f>
        <v/>
      </c>
      <c r="H26" s="109" t="str">
        <f>SUMMARY!I26</f>
        <v>113101</v>
      </c>
      <c r="I26" s="109" t="str">
        <f>IFERROR(INDEX(SUMMARY!J:J, MATCH(B26, SUMMARY!B:B, 0)), "")</f>
        <v/>
      </c>
      <c r="J26" s="127">
        <f>SUMIF(SUMMARY!B:B, B26, SUMMARY!K:K)</f>
        <v>0</v>
      </c>
      <c r="K26" s="109" t="str">
        <f>SUMMARY!L26</f>
        <v>Tiền doanh thu ngày 15/10/2025 chi nhánh 421-606  CỘNG HÒA</v>
      </c>
      <c r="L26" s="109"/>
      <c r="M26" s="109"/>
      <c r="N26" s="109"/>
      <c r="O26" s="109"/>
      <c r="P26" s="109"/>
      <c r="Q26" s="109"/>
      <c r="R26" s="109"/>
      <c r="S26" s="109"/>
      <c r="T26" s="109"/>
      <c r="U26" s="109"/>
      <c r="V26" s="109"/>
      <c r="W26" s="109"/>
      <c r="X26" s="109"/>
      <c r="Y26" s="109"/>
      <c r="Z26" s="109"/>
      <c r="AA26" s="109"/>
      <c r="AB26" s="109"/>
      <c r="AC26" s="109"/>
      <c r="AD26" s="109"/>
      <c r="AE26" s="109"/>
      <c r="AF26" s="108"/>
      <c r="AG26" s="109"/>
      <c r="AH26" s="109"/>
      <c r="AI26" s="108"/>
      <c r="AJ26" s="109"/>
      <c r="AK26" s="109"/>
      <c r="AL26" s="109"/>
      <c r="AM26" s="109"/>
      <c r="AN26" s="109"/>
      <c r="AO26" s="127">
        <f>SUMIF(SUMMARY!B:B, B23, SUMMARY!AP:AP)</f>
        <v>0</v>
      </c>
      <c r="AP26" s="109"/>
      <c r="AQ26" s="109"/>
      <c r="AR26" s="109"/>
      <c r="AS26" s="109"/>
      <c r="AT26" s="109"/>
      <c r="AU26" s="109"/>
      <c r="AV26" s="109"/>
      <c r="AW26" s="109"/>
      <c r="AX26" s="109"/>
      <c r="AY26" s="109"/>
      <c r="AZ26" s="109"/>
      <c r="BA26" s="109"/>
      <c r="BB26" s="109"/>
      <c r="BC26" s="109"/>
      <c r="BD26" s="109"/>
      <c r="BE26" s="109"/>
      <c r="BF26" s="109"/>
      <c r="BG26" s="109"/>
      <c r="BH26" s="109"/>
      <c r="BI26" s="109"/>
      <c r="BJ26" s="109"/>
      <c r="BK26" s="108"/>
      <c r="BL26" s="109"/>
      <c r="BM26" s="109"/>
      <c r="BN26" s="108"/>
      <c r="BO26" s="109"/>
      <c r="BP26" s="109"/>
      <c r="BQ26" s="109"/>
      <c r="BR26" s="109"/>
      <c r="BS26" s="109"/>
      <c r="BT26" s="127">
        <f>SUMIF(SUMMARY!B:B, B23, SUMMARY!BU:BU)</f>
        <v>0</v>
      </c>
      <c r="BU26" s="109"/>
      <c r="BV26" s="109"/>
      <c r="BW26" s="109"/>
      <c r="BX26" s="109"/>
      <c r="BY26" s="109"/>
      <c r="BZ26" s="109"/>
      <c r="CA26" s="109"/>
      <c r="CB26" s="109"/>
      <c r="CC26" s="109"/>
      <c r="CD26" s="109"/>
      <c r="CE26" s="109"/>
      <c r="CF26" s="109"/>
      <c r="CG26" s="109"/>
      <c r="CH26" s="109"/>
      <c r="CI26" s="109"/>
      <c r="CJ26" s="109"/>
      <c r="CK26" s="109"/>
      <c r="CL26" s="109"/>
      <c r="CM26" s="109"/>
      <c r="CN26" s="109"/>
      <c r="CO26" s="109"/>
      <c r="CP26" s="108"/>
      <c r="CQ26" s="109"/>
      <c r="CY26" s="128">
        <f>SUMIF(SUMMARY!B:B, B23, SUMMARY!CZ:CZ)</f>
        <v>0</v>
      </c>
      <c r="ED26" s="128">
        <f>SUMIF(SUMMARY!B:B, B23, SUMMARY!EE:EE)</f>
        <v>0</v>
      </c>
      <c r="FI26" s="128">
        <f>SUMIF(SUMMARY!B:B, B23, SUMMARY!FJ:FJ)</f>
        <v>0</v>
      </c>
      <c r="GN26" s="128">
        <f>SUMIF(SUMMARY!B:B, B23, SUMMARY!GO:GO)</f>
        <v>0</v>
      </c>
      <c r="HS26" s="128">
        <f>SUMIF(SUMMARY!B:B, B23, SUMMARY!HT:HT)</f>
        <v>0</v>
      </c>
      <c r="IX26" s="128">
        <f>SUMIF(SUMMARY!B:B, B23, SUMMARY!IY:IY)</f>
        <v>0</v>
      </c>
      <c r="KC26" s="128">
        <f>SUMIF(SUMMARY!B:B, B23, SUMMARY!KD:KD)</f>
        <v>0</v>
      </c>
      <c r="LH26" s="128">
        <f>SUMIF(SUMMARY!B:B, B23, SUMMARY!LI:LI)</f>
        <v>0</v>
      </c>
      <c r="MM26" s="128" t="e">
        <f>SUMIF(SUMMARY!B:B, B23, SUMMARY!#REF!)</f>
        <v>#REF!</v>
      </c>
    </row>
    <row r="27" spans="1:351" ht="15.75">
      <c r="A27" s="109"/>
      <c r="B27" s="118" t="s">
        <v>39</v>
      </c>
      <c r="C27" s="118"/>
      <c r="D27" s="108" t="str">
        <f>IFERROR(INDEX(SUMMARY!E:E, MATCH(B27, SUMMARY!B:B, 0)), "")</f>
        <v/>
      </c>
      <c r="E27" s="109" t="str">
        <f>SUMMARY!F27</f>
        <v/>
      </c>
      <c r="F27" s="124" t="str">
        <f>IFERROR(INDEX(SUMMARY!G:G, MATCH(B27, SUMMARY!B:B, 0)), "")</f>
        <v/>
      </c>
      <c r="G27" s="109" t="str">
        <f>IFERROR(INDEX(SUMMARY!H:H, MATCH(B27, SUMMARY!B:B, 0)), "")</f>
        <v/>
      </c>
      <c r="H27" s="109" t="str">
        <f>SUMMARY!I27</f>
        <v>113101</v>
      </c>
      <c r="I27" s="109" t="str">
        <f>IFERROR(INDEX(SUMMARY!J:J, MATCH(B27, SUMMARY!B:B, 0)), "")</f>
        <v/>
      </c>
      <c r="J27" s="127">
        <f>SUMIF(SUMMARY!B:B, B27, SUMMARY!K:K)</f>
        <v>0</v>
      </c>
      <c r="K27" s="109" t="str">
        <f>SUMMARY!L27</f>
        <v/>
      </c>
      <c r="L27" s="109"/>
      <c r="M27" s="109"/>
      <c r="N27" s="109"/>
      <c r="O27" s="109"/>
      <c r="P27" s="109"/>
      <c r="Q27" s="109"/>
      <c r="R27" s="109"/>
      <c r="S27" s="109"/>
      <c r="T27" s="109"/>
      <c r="U27" s="109"/>
      <c r="V27" s="109"/>
      <c r="W27" s="109"/>
      <c r="X27" s="109"/>
      <c r="Y27" s="109"/>
      <c r="Z27" s="109"/>
      <c r="AA27" s="109"/>
      <c r="AB27" s="109"/>
      <c r="AC27" s="109"/>
      <c r="AD27" s="109"/>
      <c r="AE27" s="109"/>
      <c r="AF27" s="108"/>
      <c r="AG27" s="109"/>
      <c r="AH27" s="109"/>
      <c r="AI27" s="108"/>
      <c r="AJ27" s="109"/>
      <c r="AK27" s="109"/>
      <c r="AL27" s="109"/>
      <c r="AM27" s="109"/>
      <c r="AN27" s="109"/>
      <c r="AO27" s="127">
        <f>SUMIF(SUMMARY!B:B, B24, SUMMARY!AP:AP)</f>
        <v>0</v>
      </c>
      <c r="AP27" s="109"/>
      <c r="AQ27" s="109"/>
      <c r="AR27" s="109"/>
      <c r="AS27" s="109"/>
      <c r="AT27" s="109"/>
      <c r="AU27" s="109"/>
      <c r="AV27" s="109"/>
      <c r="AW27" s="109"/>
      <c r="AX27" s="109"/>
      <c r="AY27" s="109"/>
      <c r="AZ27" s="109"/>
      <c r="BA27" s="109"/>
      <c r="BB27" s="109"/>
      <c r="BC27" s="109"/>
      <c r="BD27" s="109"/>
      <c r="BE27" s="109"/>
      <c r="BF27" s="109"/>
      <c r="BG27" s="109"/>
      <c r="BH27" s="109"/>
      <c r="BI27" s="109"/>
      <c r="BJ27" s="109"/>
      <c r="BK27" s="108"/>
      <c r="BL27" s="109"/>
      <c r="BM27" s="109"/>
      <c r="BN27" s="108"/>
      <c r="BO27" s="109"/>
      <c r="BP27" s="109"/>
      <c r="BQ27" s="109"/>
      <c r="BR27" s="109"/>
      <c r="BS27" s="109"/>
      <c r="BT27" s="127">
        <f>SUMIF(SUMMARY!B:B, B24, SUMMARY!BU:BU)</f>
        <v>0</v>
      </c>
      <c r="BU27" s="109"/>
      <c r="BV27" s="109"/>
      <c r="BW27" s="109"/>
      <c r="BX27" s="109"/>
      <c r="BY27" s="109"/>
      <c r="BZ27" s="109"/>
      <c r="CA27" s="109"/>
      <c r="CB27" s="109"/>
      <c r="CC27" s="109"/>
      <c r="CD27" s="109"/>
      <c r="CE27" s="109"/>
      <c r="CF27" s="109"/>
      <c r="CG27" s="109"/>
      <c r="CH27" s="109"/>
      <c r="CI27" s="109"/>
      <c r="CJ27" s="109"/>
      <c r="CK27" s="109"/>
      <c r="CL27" s="109"/>
      <c r="CM27" s="109"/>
      <c r="CN27" s="109"/>
      <c r="CO27" s="109"/>
      <c r="CP27" s="108"/>
      <c r="CQ27" s="109"/>
      <c r="CY27" s="128">
        <f>SUMIF(SUMMARY!B:B, B24, SUMMARY!CZ:CZ)</f>
        <v>0</v>
      </c>
      <c r="ED27" s="128">
        <f>SUMIF(SUMMARY!B:B, B24, SUMMARY!EE:EE)</f>
        <v>0</v>
      </c>
      <c r="FI27" s="128">
        <f>SUMIF(SUMMARY!B:B, B24, SUMMARY!FJ:FJ)</f>
        <v>0</v>
      </c>
      <c r="GN27" s="128">
        <f>SUMIF(SUMMARY!B:B, B24, SUMMARY!GO:GO)</f>
        <v>0</v>
      </c>
      <c r="HS27" s="128">
        <f>SUMIF(SUMMARY!B:B, B24, SUMMARY!HT:HT)</f>
        <v>0</v>
      </c>
      <c r="IX27" s="128">
        <f>SUMIF(SUMMARY!B:B, B24, SUMMARY!IY:IY)</f>
        <v>0</v>
      </c>
      <c r="KC27" s="128">
        <f>SUMIF(SUMMARY!B:B, B24, SUMMARY!KD:KD)</f>
        <v>0</v>
      </c>
      <c r="LH27" s="128">
        <f>SUMIF(SUMMARY!B:B, B24, SUMMARY!LI:LI)</f>
        <v>0</v>
      </c>
      <c r="MM27" s="128" t="e">
        <f>SUMIF(SUMMARY!B:B, B24, SUMMARY!#REF!)</f>
        <v>#REF!</v>
      </c>
    </row>
    <row r="28" spans="1:351" ht="15.75">
      <c r="A28" s="109"/>
      <c r="B28" s="118" t="s">
        <v>41</v>
      </c>
      <c r="C28" s="118"/>
      <c r="D28" s="108" t="str">
        <f>IFERROR(INDEX(SUMMARY!E:E, MATCH(B28, SUMMARY!B:B, 0)), "")</f>
        <v/>
      </c>
      <c r="E28" s="109" t="str">
        <f>SUMMARY!F28</f>
        <v>CH.143LBH-NTM ngay 15-10 CKN 014552 - VUONG THAN GIA NGHI - Ngan hang TMCP Tien Phong</v>
      </c>
      <c r="F28" s="124" t="str">
        <f>IFERROR(INDEX(SUMMARY!G:G, MATCH(B28, SUMMARY!B:B, 0)), "")</f>
        <v/>
      </c>
      <c r="G28" s="109" t="str">
        <f>IFERROR(INDEX(SUMMARY!H:H, MATCH(B28, SUMMARY!B:B, 0)), "")</f>
        <v/>
      </c>
      <c r="H28" s="109" t="str">
        <f>SUMMARY!I28</f>
        <v>113101</v>
      </c>
      <c r="I28" s="109" t="str">
        <f>IFERROR(INDEX(SUMMARY!J:J, MATCH(B28, SUMMARY!B:B, 0)), "")</f>
        <v/>
      </c>
      <c r="J28" s="127">
        <f>SUMIF(SUMMARY!B:B, B28, SUMMARY!K:K)</f>
        <v>0</v>
      </c>
      <c r="K28" s="109" t="str">
        <f>SUMMARY!L28</f>
        <v>Tiền doanh thu ngày 15/10/2025 chi nhánh 143CỦ CHI</v>
      </c>
      <c r="L28" s="109"/>
      <c r="M28" s="109"/>
      <c r="N28" s="109"/>
      <c r="O28" s="109"/>
      <c r="P28" s="109"/>
      <c r="Q28" s="109"/>
      <c r="R28" s="109"/>
      <c r="S28" s="109"/>
      <c r="T28" s="109"/>
      <c r="U28" s="109"/>
      <c r="V28" s="109"/>
      <c r="W28" s="109"/>
      <c r="X28" s="109"/>
      <c r="Y28" s="109"/>
      <c r="Z28" s="109"/>
      <c r="AA28" s="109"/>
      <c r="AB28" s="109"/>
      <c r="AC28" s="109"/>
      <c r="AD28" s="109"/>
      <c r="AE28" s="109"/>
      <c r="AF28" s="108"/>
      <c r="AG28" s="109"/>
      <c r="AH28" s="109"/>
      <c r="AI28" s="108"/>
      <c r="AJ28" s="109"/>
      <c r="AK28" s="109"/>
      <c r="AL28" s="109"/>
      <c r="AM28" s="109"/>
      <c r="AN28" s="109"/>
      <c r="AO28" s="127">
        <f>SUMIF(SUMMARY!B:B, B25, SUMMARY!AP:AP)</f>
        <v>0</v>
      </c>
      <c r="AP28" s="109"/>
      <c r="AQ28" s="109"/>
      <c r="AR28" s="109"/>
      <c r="AS28" s="109"/>
      <c r="AT28" s="109"/>
      <c r="AU28" s="109"/>
      <c r="AV28" s="109"/>
      <c r="AW28" s="109"/>
      <c r="AX28" s="109"/>
      <c r="AY28" s="109"/>
      <c r="AZ28" s="109"/>
      <c r="BA28" s="109"/>
      <c r="BB28" s="109"/>
      <c r="BC28" s="109"/>
      <c r="BD28" s="109"/>
      <c r="BE28" s="109"/>
      <c r="BF28" s="109"/>
      <c r="BG28" s="109"/>
      <c r="BH28" s="109"/>
      <c r="BI28" s="109"/>
      <c r="BJ28" s="109"/>
      <c r="BK28" s="108"/>
      <c r="BL28" s="109"/>
      <c r="BM28" s="109"/>
      <c r="BN28" s="108"/>
      <c r="BO28" s="109"/>
      <c r="BP28" s="109"/>
      <c r="BQ28" s="109"/>
      <c r="BR28" s="109"/>
      <c r="BS28" s="109"/>
      <c r="BT28" s="127">
        <f>SUMIF(SUMMARY!B:B, B25, SUMMARY!BU:BU)</f>
        <v>0</v>
      </c>
      <c r="BU28" s="109"/>
      <c r="BV28" s="109"/>
      <c r="BW28" s="109"/>
      <c r="BX28" s="109"/>
      <c r="BY28" s="109"/>
      <c r="BZ28" s="109"/>
      <c r="CA28" s="109"/>
      <c r="CB28" s="109"/>
      <c r="CC28" s="109"/>
      <c r="CD28" s="109"/>
      <c r="CE28" s="109"/>
      <c r="CF28" s="109"/>
      <c r="CG28" s="109"/>
      <c r="CH28" s="109"/>
      <c r="CI28" s="109"/>
      <c r="CJ28" s="109"/>
      <c r="CK28" s="109"/>
      <c r="CL28" s="109"/>
      <c r="CM28" s="109"/>
      <c r="CN28" s="109"/>
      <c r="CO28" s="109"/>
      <c r="CP28" s="108"/>
      <c r="CQ28" s="109"/>
      <c r="CY28" s="128">
        <f>SUMIF(SUMMARY!B:B, B25, SUMMARY!CZ:CZ)</f>
        <v>0</v>
      </c>
      <c r="ED28" s="128">
        <f>SUMIF(SUMMARY!B:B, B25, SUMMARY!EE:EE)</f>
        <v>0</v>
      </c>
      <c r="FI28" s="128">
        <f>SUMIF(SUMMARY!B:B, B25, SUMMARY!FJ:FJ)</f>
        <v>0</v>
      </c>
      <c r="GN28" s="128">
        <f>SUMIF(SUMMARY!B:B, B25, SUMMARY!GO:GO)</f>
        <v>0</v>
      </c>
      <c r="HS28" s="128">
        <f>SUMIF(SUMMARY!B:B, B25, SUMMARY!HT:HT)</f>
        <v>0</v>
      </c>
      <c r="IX28" s="128">
        <f>SUMIF(SUMMARY!B:B, B25, SUMMARY!IY:IY)</f>
        <v>0</v>
      </c>
      <c r="KC28" s="128">
        <f>SUMIF(SUMMARY!B:B, B25, SUMMARY!KD:KD)</f>
        <v>0</v>
      </c>
      <c r="LH28" s="128">
        <f>SUMIF(SUMMARY!B:B, B25, SUMMARY!LI:LI)</f>
        <v>0</v>
      </c>
      <c r="MM28" s="128" t="e">
        <f>SUMIF(SUMMARY!B:B, B25, SUMMARY!#REF!)</f>
        <v>#REF!</v>
      </c>
    </row>
    <row r="29" spans="1:351" ht="15.75">
      <c r="A29" s="109"/>
      <c r="B29" s="118" t="s">
        <v>42</v>
      </c>
      <c r="C29" s="118"/>
      <c r="D29" s="108">
        <f>IFERROR(INDEX(SUMMARY!E:E, MATCH(B29, SUMMARY!B:B, 0)), "")</f>
        <v>45946</v>
      </c>
      <c r="E29" s="109" t="str">
        <f>SUMMARY!F29</f>
        <v>EWX864647119 CH.1414TL8-NTM 15 10</v>
      </c>
      <c r="F29" s="124">
        <f>IFERROR(INDEX(SUMMARY!G:G, MATCH(B29, SUMMARY!B:B, 0)), "")</f>
        <v>0</v>
      </c>
      <c r="G29" s="109">
        <f>IFERROR(INDEX(SUMMARY!H:H, MATCH(B29, SUMMARY!B:B, 0)), "")</f>
        <v>1121</v>
      </c>
      <c r="H29" s="109" t="str">
        <f>SUMMARY!I29</f>
        <v>113101</v>
      </c>
      <c r="I29" s="109">
        <f>IFERROR(INDEX(SUMMARY!J:J, MATCH(B29, SUMMARY!B:B, 0)), "")</f>
        <v>0</v>
      </c>
      <c r="J29" s="127">
        <f>SUMIF(SUMMARY!B:B, B29, SUMMARY!K:K)</f>
        <v>6306000</v>
      </c>
      <c r="K29" s="109" t="str">
        <f>SUMMARY!L29</f>
        <v>Tiền doanh thu ngày 15/10/2025 chi nhánh 1414TỈNH LỘ 8CỦ CHI</v>
      </c>
      <c r="L29" s="109"/>
      <c r="M29" s="109"/>
      <c r="N29" s="109"/>
      <c r="O29" s="109"/>
      <c r="P29" s="109"/>
      <c r="Q29" s="109"/>
      <c r="R29" s="109"/>
      <c r="S29" s="109"/>
      <c r="T29" s="109"/>
      <c r="U29" s="109"/>
      <c r="V29" s="109"/>
      <c r="W29" s="109"/>
      <c r="X29" s="109"/>
      <c r="Y29" s="109"/>
      <c r="Z29" s="109"/>
      <c r="AA29" s="109"/>
      <c r="AB29" s="109"/>
      <c r="AC29" s="109"/>
      <c r="AD29" s="109"/>
      <c r="AE29" s="109"/>
      <c r="AF29" s="108"/>
      <c r="AG29" s="109"/>
      <c r="AH29" s="109"/>
      <c r="AI29" s="108"/>
      <c r="AJ29" s="109"/>
      <c r="AK29" s="109"/>
      <c r="AL29" s="109"/>
      <c r="AM29" s="109"/>
      <c r="AN29" s="109"/>
      <c r="AO29" s="127">
        <f>SUMIF(SUMMARY!B:B, B26, SUMMARY!AP:AP)</f>
        <v>0</v>
      </c>
      <c r="AP29" s="109"/>
      <c r="AQ29" s="109"/>
      <c r="AR29" s="109"/>
      <c r="AS29" s="109"/>
      <c r="AT29" s="109"/>
      <c r="AU29" s="109"/>
      <c r="AV29" s="109"/>
      <c r="AW29" s="109"/>
      <c r="AX29" s="109"/>
      <c r="AY29" s="109"/>
      <c r="AZ29" s="109"/>
      <c r="BA29" s="109"/>
      <c r="BB29" s="109"/>
      <c r="BC29" s="109"/>
      <c r="BD29" s="109"/>
      <c r="BE29" s="109"/>
      <c r="BF29" s="109"/>
      <c r="BG29" s="109"/>
      <c r="BH29" s="109"/>
      <c r="BI29" s="109"/>
      <c r="BJ29" s="109"/>
      <c r="BK29" s="108"/>
      <c r="BL29" s="109"/>
      <c r="BM29" s="109"/>
      <c r="BN29" s="108"/>
      <c r="BO29" s="109"/>
      <c r="BP29" s="109"/>
      <c r="BQ29" s="109"/>
      <c r="BR29" s="109"/>
      <c r="BS29" s="109"/>
      <c r="BT29" s="127">
        <f>SUMIF(SUMMARY!B:B, B26, SUMMARY!BU:BU)</f>
        <v>0</v>
      </c>
      <c r="BU29" s="109"/>
      <c r="BV29" s="109"/>
      <c r="BW29" s="109"/>
      <c r="BX29" s="109"/>
      <c r="BY29" s="109"/>
      <c r="BZ29" s="109"/>
      <c r="CA29" s="109"/>
      <c r="CB29" s="109"/>
      <c r="CC29" s="109"/>
      <c r="CD29" s="109"/>
      <c r="CE29" s="109"/>
      <c r="CF29" s="109"/>
      <c r="CG29" s="109"/>
      <c r="CH29" s="109"/>
      <c r="CI29" s="109"/>
      <c r="CJ29" s="109"/>
      <c r="CK29" s="109"/>
      <c r="CL29" s="109"/>
      <c r="CM29" s="109"/>
      <c r="CN29" s="109"/>
      <c r="CO29" s="109"/>
      <c r="CP29" s="108"/>
      <c r="CQ29" s="109"/>
      <c r="CY29" s="128">
        <f>SUMIF(SUMMARY!B:B, B26, SUMMARY!CZ:CZ)</f>
        <v>0</v>
      </c>
      <c r="ED29" s="128">
        <f>SUMIF(SUMMARY!B:B, B26, SUMMARY!EE:EE)</f>
        <v>0</v>
      </c>
      <c r="FI29" s="128">
        <f>SUMIF(SUMMARY!B:B, B26, SUMMARY!FJ:FJ)</f>
        <v>0</v>
      </c>
      <c r="GN29" s="128">
        <f>SUMIF(SUMMARY!B:B, B26, SUMMARY!GO:GO)</f>
        <v>0</v>
      </c>
      <c r="HS29" s="128">
        <f>SUMIF(SUMMARY!B:B, B26, SUMMARY!HT:HT)</f>
        <v>0</v>
      </c>
      <c r="IX29" s="128">
        <f>SUMIF(SUMMARY!B:B, B26, SUMMARY!IY:IY)</f>
        <v>0</v>
      </c>
      <c r="KC29" s="128">
        <f>SUMIF(SUMMARY!B:B, B26, SUMMARY!KD:KD)</f>
        <v>0</v>
      </c>
      <c r="LH29" s="128">
        <f>SUMIF(SUMMARY!B:B, B26, SUMMARY!LI:LI)</f>
        <v>0</v>
      </c>
      <c r="MM29" s="128" t="e">
        <f>SUMIF(SUMMARY!B:B, B26, SUMMARY!#REF!)</f>
        <v>#REF!</v>
      </c>
    </row>
    <row r="30" spans="1:351" ht="15.75">
      <c r="A30" s="109"/>
      <c r="B30" s="118" t="s">
        <v>43</v>
      </c>
      <c r="C30" s="118"/>
      <c r="D30" s="108">
        <f>IFERROR(INDEX(SUMMARY!E:E, MATCH(B30, SUMMARY!B:B, 0)), "")</f>
        <v>45946</v>
      </c>
      <c r="E30" s="109" t="str">
        <f>SUMMARY!F30</f>
        <v>EWX864478338 CH.601CMT8.NTM NGAY 15.10</v>
      </c>
      <c r="F30" s="124">
        <f>IFERROR(INDEX(SUMMARY!G:G, MATCH(B30, SUMMARY!B:B, 0)), "")</f>
        <v>0</v>
      </c>
      <c r="G30" s="109">
        <f>IFERROR(INDEX(SUMMARY!H:H, MATCH(B30, SUMMARY!B:B, 0)), "")</f>
        <v>1121</v>
      </c>
      <c r="H30" s="109" t="str">
        <f>SUMMARY!I30</f>
        <v>113101</v>
      </c>
      <c r="I30" s="109">
        <f>IFERROR(INDEX(SUMMARY!J:J, MATCH(B30, SUMMARY!B:B, 0)), "")</f>
        <v>0</v>
      </c>
      <c r="J30" s="127">
        <f>SUMIF(SUMMARY!B:B, B30, SUMMARY!K:K)</f>
        <v>4864000</v>
      </c>
      <c r="K30" s="109" t="str">
        <f>SUMMARY!L30</f>
        <v>Tiền doanh thu ngày 15/10/2025 chi nhánh 601CMT8 TÂY NINH</v>
      </c>
      <c r="L30" s="109"/>
      <c r="M30" s="109"/>
      <c r="N30" s="109"/>
      <c r="O30" s="109"/>
      <c r="P30" s="109"/>
      <c r="Q30" s="109"/>
      <c r="R30" s="109"/>
      <c r="S30" s="109"/>
      <c r="T30" s="109"/>
      <c r="U30" s="109"/>
      <c r="V30" s="109"/>
      <c r="W30" s="109"/>
      <c r="X30" s="109"/>
      <c r="Y30" s="109"/>
      <c r="Z30" s="109"/>
      <c r="AA30" s="109"/>
      <c r="AB30" s="109"/>
      <c r="AC30" s="109"/>
      <c r="AD30" s="109"/>
      <c r="AE30" s="109"/>
      <c r="AF30" s="108"/>
      <c r="AG30" s="109"/>
      <c r="AH30" s="109"/>
      <c r="AI30" s="108"/>
      <c r="AJ30" s="109"/>
      <c r="AK30" s="109"/>
      <c r="AL30" s="109"/>
      <c r="AM30" s="109"/>
      <c r="AN30" s="109"/>
      <c r="AO30" s="127">
        <f>SUMIF(SUMMARY!B:B, B27, SUMMARY!AP:AP)</f>
        <v>0</v>
      </c>
      <c r="AP30" s="109"/>
      <c r="AQ30" s="109"/>
      <c r="AR30" s="109"/>
      <c r="AS30" s="109"/>
      <c r="AT30" s="109"/>
      <c r="AU30" s="109"/>
      <c r="AV30" s="109"/>
      <c r="AW30" s="109"/>
      <c r="AX30" s="109"/>
      <c r="AY30" s="109"/>
      <c r="AZ30" s="109"/>
      <c r="BA30" s="109"/>
      <c r="BB30" s="109"/>
      <c r="BC30" s="109"/>
      <c r="BD30" s="109"/>
      <c r="BE30" s="109"/>
      <c r="BF30" s="109"/>
      <c r="BG30" s="109"/>
      <c r="BH30" s="109"/>
      <c r="BI30" s="109"/>
      <c r="BJ30" s="109"/>
      <c r="BK30" s="108"/>
      <c r="BL30" s="109"/>
      <c r="BM30" s="109"/>
      <c r="BN30" s="108"/>
      <c r="BO30" s="109"/>
      <c r="BP30" s="109"/>
      <c r="BQ30" s="109"/>
      <c r="BR30" s="109"/>
      <c r="BS30" s="109"/>
      <c r="BT30" s="127">
        <f>SUMIF(SUMMARY!B:B, B27, SUMMARY!BU:BU)</f>
        <v>0</v>
      </c>
      <c r="BU30" s="109"/>
      <c r="BV30" s="109"/>
      <c r="BW30" s="109"/>
      <c r="BX30" s="109"/>
      <c r="BY30" s="109"/>
      <c r="BZ30" s="109"/>
      <c r="CA30" s="109"/>
      <c r="CB30" s="109"/>
      <c r="CC30" s="109"/>
      <c r="CD30" s="109"/>
      <c r="CE30" s="109"/>
      <c r="CF30" s="109"/>
      <c r="CG30" s="109"/>
      <c r="CH30" s="109"/>
      <c r="CI30" s="109"/>
      <c r="CJ30" s="109"/>
      <c r="CK30" s="109"/>
      <c r="CL30" s="109"/>
      <c r="CM30" s="109"/>
      <c r="CN30" s="109"/>
      <c r="CO30" s="109"/>
      <c r="CP30" s="108"/>
      <c r="CQ30" s="109"/>
      <c r="CY30" s="128">
        <f>SUMIF(SUMMARY!B:B, B27, SUMMARY!CZ:CZ)</f>
        <v>0</v>
      </c>
      <c r="ED30" s="128">
        <f>SUMIF(SUMMARY!B:B, B27, SUMMARY!EE:EE)</f>
        <v>0</v>
      </c>
      <c r="FI30" s="128">
        <f>SUMIF(SUMMARY!B:B, B27, SUMMARY!FJ:FJ)</f>
        <v>0</v>
      </c>
      <c r="GN30" s="128">
        <f>SUMIF(SUMMARY!B:B, B27, SUMMARY!GO:GO)</f>
        <v>0</v>
      </c>
      <c r="HS30" s="128">
        <f>SUMIF(SUMMARY!B:B, B27, SUMMARY!HT:HT)</f>
        <v>0</v>
      </c>
      <c r="IX30" s="128">
        <f>SUMIF(SUMMARY!B:B, B27, SUMMARY!IY:IY)</f>
        <v>0</v>
      </c>
      <c r="KC30" s="128">
        <f>SUMIF(SUMMARY!B:B, B27, SUMMARY!KD:KD)</f>
        <v>0</v>
      </c>
      <c r="LH30" s="128">
        <f>SUMIF(SUMMARY!B:B, B27, SUMMARY!LI:LI)</f>
        <v>0</v>
      </c>
      <c r="MM30" s="128" t="e">
        <f>SUMIF(SUMMARY!B:B, B27, SUMMARY!#REF!)</f>
        <v>#REF!</v>
      </c>
    </row>
    <row r="31" spans="1:351" ht="15.75">
      <c r="A31" s="109"/>
      <c r="B31" s="119" t="s">
        <v>45</v>
      </c>
      <c r="C31" s="119"/>
      <c r="D31" s="108" t="str">
        <f>IFERROR(INDEX(SUMMARY!E:E, MATCH(B31, SUMMARY!B:B, 0)), "")</f>
        <v/>
      </c>
      <c r="E31" s="109" t="str">
        <f>SUMMARY!F31</f>
        <v>CH.29LH-NTM NGAY 15-10 CKN 755337 - TRAN NGOC THO - Ngan hang TMCP Cong Thuong Viet Nam</v>
      </c>
      <c r="F31" s="124" t="str">
        <f>IFERROR(INDEX(SUMMARY!G:G, MATCH(B31, SUMMARY!B:B, 0)), "")</f>
        <v/>
      </c>
      <c r="G31" s="109" t="str">
        <f>IFERROR(INDEX(SUMMARY!H:H, MATCH(B31, SUMMARY!B:B, 0)), "")</f>
        <v/>
      </c>
      <c r="H31" s="109" t="str">
        <f>SUMMARY!I31</f>
        <v>113101</v>
      </c>
      <c r="I31" s="109" t="str">
        <f>IFERROR(INDEX(SUMMARY!J:J, MATCH(B31, SUMMARY!B:B, 0)), "")</f>
        <v/>
      </c>
      <c r="J31" s="127">
        <f>SUMIF(SUMMARY!B:B, B31, SUMMARY!K:K)</f>
        <v>0</v>
      </c>
      <c r="K31" s="109" t="str">
        <f>SUMMARY!L31</f>
        <v>Tiền doanh thu ngày 15/10/2025 chi nhánh TD29TÂY NINH</v>
      </c>
      <c r="L31" s="109"/>
      <c r="M31" s="109"/>
      <c r="N31" s="109"/>
      <c r="O31" s="109"/>
      <c r="P31" s="109"/>
      <c r="Q31" s="109"/>
      <c r="R31" s="109"/>
      <c r="S31" s="109"/>
      <c r="T31" s="109"/>
      <c r="U31" s="109"/>
      <c r="V31" s="109"/>
      <c r="W31" s="109"/>
      <c r="X31" s="109"/>
      <c r="Y31" s="109"/>
      <c r="Z31" s="109"/>
      <c r="AA31" s="109"/>
      <c r="AB31" s="109"/>
      <c r="AC31" s="109"/>
      <c r="AD31" s="109"/>
      <c r="AE31" s="109"/>
      <c r="AF31" s="108"/>
      <c r="AG31" s="109"/>
      <c r="AH31" s="109"/>
      <c r="AI31" s="108"/>
      <c r="AJ31" s="109"/>
      <c r="AK31" s="109"/>
      <c r="AL31" s="109"/>
      <c r="AM31" s="109"/>
      <c r="AN31" s="109"/>
      <c r="AO31" s="127">
        <f>SUMIF(SUMMARY!B:B, B28, SUMMARY!AP:AP)</f>
        <v>0</v>
      </c>
      <c r="AP31" s="109"/>
      <c r="AQ31" s="109"/>
      <c r="AR31" s="109"/>
      <c r="AS31" s="109"/>
      <c r="AT31" s="109"/>
      <c r="AU31" s="109"/>
      <c r="AV31" s="109"/>
      <c r="AW31" s="109"/>
      <c r="AX31" s="109"/>
      <c r="AY31" s="109"/>
      <c r="AZ31" s="109"/>
      <c r="BA31" s="109"/>
      <c r="BB31" s="109"/>
      <c r="BC31" s="109"/>
      <c r="BD31" s="109"/>
      <c r="BE31" s="109"/>
      <c r="BF31" s="109"/>
      <c r="BG31" s="109"/>
      <c r="BH31" s="109"/>
      <c r="BI31" s="109"/>
      <c r="BJ31" s="109"/>
      <c r="BK31" s="108"/>
      <c r="BL31" s="109"/>
      <c r="BM31" s="109"/>
      <c r="BN31" s="108"/>
      <c r="BO31" s="109"/>
      <c r="BP31" s="109"/>
      <c r="BQ31" s="109"/>
      <c r="BR31" s="109"/>
      <c r="BS31" s="109"/>
      <c r="BT31" s="127">
        <f>SUMIF(SUMMARY!B:B, B28, SUMMARY!BU:BU)</f>
        <v>0</v>
      </c>
      <c r="BU31" s="109"/>
      <c r="BV31" s="109"/>
      <c r="BW31" s="109"/>
      <c r="BX31" s="109"/>
      <c r="BY31" s="109"/>
      <c r="BZ31" s="109"/>
      <c r="CA31" s="109"/>
      <c r="CB31" s="109"/>
      <c r="CC31" s="109"/>
      <c r="CD31" s="109"/>
      <c r="CE31" s="109"/>
      <c r="CF31" s="109"/>
      <c r="CG31" s="109"/>
      <c r="CH31" s="109"/>
      <c r="CI31" s="109"/>
      <c r="CJ31" s="109"/>
      <c r="CK31" s="109"/>
      <c r="CL31" s="109"/>
      <c r="CM31" s="109"/>
      <c r="CN31" s="109"/>
      <c r="CO31" s="109"/>
      <c r="CP31" s="108"/>
      <c r="CQ31" s="109"/>
      <c r="CY31" s="128">
        <f>SUMIF(SUMMARY!B:B, B28, SUMMARY!CZ:CZ)</f>
        <v>0</v>
      </c>
      <c r="ED31" s="128">
        <f>SUMIF(SUMMARY!B:B, B28, SUMMARY!EE:EE)</f>
        <v>0</v>
      </c>
      <c r="FI31" s="128">
        <f>SUMIF(SUMMARY!B:B, B28, SUMMARY!FJ:FJ)</f>
        <v>0</v>
      </c>
      <c r="GN31" s="128">
        <f>SUMIF(SUMMARY!B:B, B28, SUMMARY!GO:GO)</f>
        <v>0</v>
      </c>
      <c r="HS31" s="128">
        <f>SUMIF(SUMMARY!B:B, B28, SUMMARY!HT:HT)</f>
        <v>0</v>
      </c>
      <c r="IX31" s="128">
        <f>SUMIF(SUMMARY!B:B, B28, SUMMARY!IY:IY)</f>
        <v>0</v>
      </c>
      <c r="KC31" s="128">
        <f>SUMIF(SUMMARY!B:B, B28, SUMMARY!KD:KD)</f>
        <v>0</v>
      </c>
      <c r="LH31" s="128">
        <f>SUMIF(SUMMARY!B:B, B28, SUMMARY!LI:LI)</f>
        <v>0</v>
      </c>
      <c r="MM31" s="128" t="e">
        <f>SUMIF(SUMMARY!B:B, B28, SUMMARY!#REF!)</f>
        <v>#REF!</v>
      </c>
    </row>
    <row r="32" spans="1:351" ht="15.75">
      <c r="A32" s="109"/>
      <c r="B32" s="119" t="s">
        <v>46</v>
      </c>
      <c r="C32" s="119"/>
      <c r="D32" s="108" t="str">
        <f>IFERROR(INDEX(SUMMARY!E:E, MATCH(B32, SUMMARY!B:B, 0)), "")</f>
        <v/>
      </c>
      <c r="E32" s="109" t="str">
        <f>SUMMARY!F32</f>
        <v>CH.101TQD-NTM NGAY 15/10</v>
      </c>
      <c r="F32" s="124" t="str">
        <f>IFERROR(INDEX(SUMMARY!G:G, MATCH(B32, SUMMARY!B:B, 0)), "")</f>
        <v/>
      </c>
      <c r="G32" s="109" t="str">
        <f>IFERROR(INDEX(SUMMARY!H:H, MATCH(B32, SUMMARY!B:B, 0)), "")</f>
        <v/>
      </c>
      <c r="H32" s="109" t="str">
        <f>SUMMARY!I32</f>
        <v>113101</v>
      </c>
      <c r="I32" s="109" t="str">
        <f>IFERROR(INDEX(SUMMARY!J:J, MATCH(B32, SUMMARY!B:B, 0)), "")</f>
        <v/>
      </c>
      <c r="J32" s="127">
        <f>SUMIF(SUMMARY!B:B, B32, SUMMARY!K:K)</f>
        <v>0</v>
      </c>
      <c r="K32" s="109" t="str">
        <f>SUMMARY!L32</f>
        <v>Tiền doanh thu ngày 15/10/2025 chi nhánh 101 THÍCH QUẢNG ĐỨC</v>
      </c>
      <c r="L32" s="109"/>
      <c r="M32" s="109"/>
      <c r="N32" s="109"/>
      <c r="O32" s="109"/>
      <c r="P32" s="109"/>
      <c r="Q32" s="109"/>
      <c r="R32" s="109"/>
      <c r="S32" s="109"/>
      <c r="T32" s="109"/>
      <c r="U32" s="109"/>
      <c r="V32" s="109"/>
      <c r="W32" s="109"/>
      <c r="X32" s="109"/>
      <c r="Y32" s="109"/>
      <c r="Z32" s="109"/>
      <c r="AA32" s="109"/>
      <c r="AB32" s="109"/>
      <c r="AC32" s="109"/>
      <c r="AD32" s="109"/>
      <c r="AE32" s="109"/>
      <c r="AF32" s="108"/>
      <c r="AG32" s="109"/>
      <c r="AH32" s="109"/>
      <c r="AI32" s="108"/>
      <c r="AJ32" s="109"/>
      <c r="AK32" s="109"/>
      <c r="AL32" s="109"/>
      <c r="AM32" s="109"/>
      <c r="AN32" s="109"/>
      <c r="AO32" s="127">
        <f>SUMIF(SUMMARY!B:B, B29, SUMMARY!AP:AP)</f>
        <v>0</v>
      </c>
      <c r="AP32" s="109"/>
      <c r="AQ32" s="109"/>
      <c r="AR32" s="109"/>
      <c r="AS32" s="109"/>
      <c r="AT32" s="109"/>
      <c r="AU32" s="109"/>
      <c r="AV32" s="109"/>
      <c r="AW32" s="109"/>
      <c r="AX32" s="109"/>
      <c r="AY32" s="109"/>
      <c r="AZ32" s="109"/>
      <c r="BA32" s="109"/>
      <c r="BB32" s="109"/>
      <c r="BC32" s="109"/>
      <c r="BD32" s="109"/>
      <c r="BE32" s="109"/>
      <c r="BF32" s="109"/>
      <c r="BG32" s="109"/>
      <c r="BH32" s="109"/>
      <c r="BI32" s="109"/>
      <c r="BJ32" s="109"/>
      <c r="BK32" s="108"/>
      <c r="BL32" s="109"/>
      <c r="BM32" s="109"/>
      <c r="BN32" s="108"/>
      <c r="BO32" s="109"/>
      <c r="BP32" s="109"/>
      <c r="BQ32" s="109"/>
      <c r="BR32" s="109"/>
      <c r="BS32" s="109"/>
      <c r="BT32" s="127">
        <f>SUMIF(SUMMARY!B:B, B29, SUMMARY!BU:BU)</f>
        <v>1107460.5</v>
      </c>
      <c r="BU32" s="109"/>
      <c r="BV32" s="109"/>
      <c r="BW32" s="109"/>
      <c r="BX32" s="109"/>
      <c r="BY32" s="109"/>
      <c r="BZ32" s="109"/>
      <c r="CA32" s="109"/>
      <c r="CB32" s="109"/>
      <c r="CC32" s="109"/>
      <c r="CD32" s="109"/>
      <c r="CE32" s="109"/>
      <c r="CF32" s="109"/>
      <c r="CG32" s="109"/>
      <c r="CH32" s="109"/>
      <c r="CI32" s="109"/>
      <c r="CJ32" s="109"/>
      <c r="CK32" s="109"/>
      <c r="CL32" s="109"/>
      <c r="CM32" s="109"/>
      <c r="CN32" s="109"/>
      <c r="CO32" s="109"/>
      <c r="CP32" s="108"/>
      <c r="CQ32" s="109"/>
      <c r="CY32" s="128">
        <f>SUMIF(SUMMARY!B:B, B29, SUMMARY!CZ:CZ)</f>
        <v>1780060</v>
      </c>
      <c r="ED32" s="128">
        <f>SUMIF(SUMMARY!B:B, B29, SUMMARY!EE:EE)</f>
        <v>0</v>
      </c>
      <c r="FI32" s="128">
        <f>SUMIF(SUMMARY!B:B, B29, SUMMARY!FJ:FJ)</f>
        <v>0</v>
      </c>
      <c r="GN32" s="128">
        <f>SUMIF(SUMMARY!B:B, B29, SUMMARY!GO:GO)</f>
        <v>0</v>
      </c>
      <c r="HS32" s="128">
        <f>SUMIF(SUMMARY!B:B, B29, SUMMARY!HT:HT)</f>
        <v>0</v>
      </c>
      <c r="IX32" s="128">
        <f>SUMIF(SUMMARY!B:B, B29, SUMMARY!IY:IY)</f>
        <v>0</v>
      </c>
      <c r="KC32" s="128">
        <f>SUMIF(SUMMARY!B:B, B29, SUMMARY!KD:KD)</f>
        <v>0</v>
      </c>
      <c r="LH32" s="128">
        <f>SUMIF(SUMMARY!B:B, B29, SUMMARY!LI:LI)</f>
        <v>513817</v>
      </c>
      <c r="MM32" s="128" t="e">
        <f>SUMIF(SUMMARY!B:B, B29, SUMMARY!#REF!)</f>
        <v>#REF!</v>
      </c>
    </row>
    <row r="33" spans="1:351" ht="15.75">
      <c r="A33" s="109"/>
      <c r="B33" s="119" t="s">
        <v>48</v>
      </c>
      <c r="C33" s="119"/>
      <c r="D33" s="108" t="str">
        <f>IFERROR(INDEX(SUMMARY!E:E, MATCH(B33, SUMMARY!B:B, 0)), "")</f>
        <v/>
      </c>
      <c r="E33" s="109" t="str">
        <f>SUMMARY!F33</f>
        <v>CH.244TQD-NTM NGAY 15/10</v>
      </c>
      <c r="F33" s="124" t="str">
        <f>IFERROR(INDEX(SUMMARY!G:G, MATCH(B33, SUMMARY!B:B, 0)), "")</f>
        <v/>
      </c>
      <c r="G33" s="109" t="str">
        <f>IFERROR(INDEX(SUMMARY!H:H, MATCH(B33, SUMMARY!B:B, 0)), "")</f>
        <v/>
      </c>
      <c r="H33" s="109" t="str">
        <f>SUMMARY!I33</f>
        <v>113101</v>
      </c>
      <c r="I33" s="109" t="str">
        <f>IFERROR(INDEX(SUMMARY!J:J, MATCH(B33, SUMMARY!B:B, 0)), "")</f>
        <v/>
      </c>
      <c r="J33" s="127">
        <f>SUMIF(SUMMARY!B:B, B33, SUMMARY!K:K)</f>
        <v>0</v>
      </c>
      <c r="K33" s="109" t="str">
        <f>SUMMARY!L33</f>
        <v>Tiền doanh thu ngày 15/10/2025 chi nhánh 244 THÍCH QUẢNG ĐỨC</v>
      </c>
      <c r="L33" s="109"/>
      <c r="M33" s="109"/>
      <c r="N33" s="109"/>
      <c r="O33" s="109"/>
      <c r="P33" s="109"/>
      <c r="Q33" s="109"/>
      <c r="R33" s="109"/>
      <c r="S33" s="109"/>
      <c r="T33" s="109"/>
      <c r="U33" s="109"/>
      <c r="V33" s="109"/>
      <c r="W33" s="109"/>
      <c r="X33" s="109"/>
      <c r="Y33" s="109"/>
      <c r="Z33" s="109"/>
      <c r="AA33" s="109"/>
      <c r="AB33" s="109"/>
      <c r="AC33" s="109"/>
      <c r="AD33" s="109"/>
      <c r="AE33" s="109"/>
      <c r="AF33" s="108"/>
      <c r="AG33" s="109"/>
      <c r="AH33" s="109"/>
      <c r="AI33" s="108"/>
      <c r="AJ33" s="109"/>
      <c r="AK33" s="109"/>
      <c r="AL33" s="109"/>
      <c r="AM33" s="109"/>
      <c r="AN33" s="109"/>
      <c r="AO33" s="127">
        <f>SUMIF(SUMMARY!B:B, B30, SUMMARY!AP:AP)</f>
        <v>0</v>
      </c>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8"/>
      <c r="BL33" s="109"/>
      <c r="BM33" s="109"/>
      <c r="BN33" s="108"/>
      <c r="BO33" s="109"/>
      <c r="BP33" s="109"/>
      <c r="BQ33" s="109"/>
      <c r="BR33" s="109"/>
      <c r="BS33" s="109"/>
      <c r="BT33" s="127">
        <f>SUMIF(SUMMARY!B:B, B30, SUMMARY!BU:BU)</f>
        <v>525249</v>
      </c>
      <c r="BU33" s="109"/>
      <c r="BV33" s="109"/>
      <c r="BW33" s="109"/>
      <c r="BX33" s="109"/>
      <c r="BY33" s="109"/>
      <c r="BZ33" s="109"/>
      <c r="CA33" s="109"/>
      <c r="CB33" s="109"/>
      <c r="CC33" s="109"/>
      <c r="CD33" s="109"/>
      <c r="CE33" s="109"/>
      <c r="CF33" s="109"/>
      <c r="CG33" s="109"/>
      <c r="CH33" s="109"/>
      <c r="CI33" s="109"/>
      <c r="CJ33" s="109"/>
      <c r="CK33" s="109"/>
      <c r="CL33" s="109"/>
      <c r="CM33" s="109"/>
      <c r="CN33" s="109"/>
      <c r="CO33" s="109"/>
      <c r="CP33" s="108"/>
      <c r="CQ33" s="109"/>
      <c r="CY33" s="128">
        <f>SUMIF(SUMMARY!B:B, B30, SUMMARY!CZ:CZ)</f>
        <v>0</v>
      </c>
      <c r="ED33" s="128">
        <f>SUMIF(SUMMARY!B:B, B30, SUMMARY!EE:EE)</f>
        <v>0</v>
      </c>
      <c r="FI33" s="128">
        <f>SUMIF(SUMMARY!B:B, B30, SUMMARY!FJ:FJ)</f>
        <v>40648</v>
      </c>
      <c r="GN33" s="128">
        <f>SUMIF(SUMMARY!B:B, B30, SUMMARY!GO:GO)</f>
        <v>0</v>
      </c>
      <c r="HS33" s="128">
        <f>SUMIF(SUMMARY!B:B, B30, SUMMARY!HT:HT)</f>
        <v>0</v>
      </c>
      <c r="IX33" s="128">
        <f>SUMIF(SUMMARY!B:B, B30, SUMMARY!IY:IY)</f>
        <v>0</v>
      </c>
      <c r="KC33" s="128">
        <f>SUMIF(SUMMARY!B:B, B30, SUMMARY!KD:KD)</f>
        <v>0</v>
      </c>
      <c r="LH33" s="128">
        <f>SUMIF(SUMMARY!B:B, B30, SUMMARY!LI:LI)</f>
        <v>61115</v>
      </c>
      <c r="MM33" s="128" t="e">
        <f>SUMIF(SUMMARY!B:B, B30, SUMMARY!#REF!)</f>
        <v>#REF!</v>
      </c>
    </row>
    <row r="34" spans="1:351" ht="15.75">
      <c r="A34" s="109"/>
      <c r="B34" s="118" t="s">
        <v>50</v>
      </c>
      <c r="C34" s="118"/>
      <c r="D34" s="108" t="str">
        <f>IFERROR(INDEX(SUMMARY!E:E, MATCH(B34, SUMMARY!B:B, 0)), "")</f>
        <v/>
      </c>
      <c r="E34" s="109" t="str">
        <f>SUMMARY!F34</f>
        <v>CH.1349CMT8-NTM NGAY 15/10</v>
      </c>
      <c r="F34" s="124" t="str">
        <f>IFERROR(INDEX(SUMMARY!G:G, MATCH(B34, SUMMARY!B:B, 0)), "")</f>
        <v/>
      </c>
      <c r="G34" s="109" t="str">
        <f>IFERROR(INDEX(SUMMARY!H:H, MATCH(B34, SUMMARY!B:B, 0)), "")</f>
        <v/>
      </c>
      <c r="H34" s="109" t="str">
        <f>SUMMARY!I34</f>
        <v>113101</v>
      </c>
      <c r="I34" s="109" t="str">
        <f>IFERROR(INDEX(SUMMARY!J:J, MATCH(B34, SUMMARY!B:B, 0)), "")</f>
        <v/>
      </c>
      <c r="J34" s="127">
        <f>SUMIF(SUMMARY!B:B, B34, SUMMARY!K:K)</f>
        <v>0</v>
      </c>
      <c r="K34" s="109" t="str">
        <f>SUMMARY!L34</f>
        <v>Tiền doanh thu ngày 15/10/2025 chi nhánh 1349 CMT8 BÌNH DƯƠNG</v>
      </c>
      <c r="L34" s="109"/>
      <c r="M34" s="109"/>
      <c r="N34" s="109"/>
      <c r="O34" s="109"/>
      <c r="P34" s="109"/>
      <c r="Q34" s="109"/>
      <c r="R34" s="109"/>
      <c r="S34" s="109"/>
      <c r="T34" s="109"/>
      <c r="U34" s="109"/>
      <c r="V34" s="109"/>
      <c r="W34" s="109"/>
      <c r="X34" s="109"/>
      <c r="Y34" s="109"/>
      <c r="Z34" s="109"/>
      <c r="AA34" s="109"/>
      <c r="AB34" s="109"/>
      <c r="AC34" s="109"/>
      <c r="AD34" s="109"/>
      <c r="AE34" s="109"/>
      <c r="AF34" s="108"/>
      <c r="AG34" s="109"/>
      <c r="AH34" s="109"/>
      <c r="AI34" s="108"/>
      <c r="AJ34" s="109"/>
      <c r="AK34" s="109"/>
      <c r="AL34" s="109"/>
      <c r="AM34" s="109"/>
      <c r="AN34" s="109"/>
      <c r="AO34" s="127">
        <f>SUMIF(SUMMARY!B:B, B31, SUMMARY!AP:AP)</f>
        <v>0</v>
      </c>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8"/>
      <c r="BL34" s="109"/>
      <c r="BM34" s="109"/>
      <c r="BN34" s="108"/>
      <c r="BO34" s="109"/>
      <c r="BP34" s="109"/>
      <c r="BQ34" s="109"/>
      <c r="BR34" s="109"/>
      <c r="BS34" s="109"/>
      <c r="BT34" s="127">
        <f>SUMIF(SUMMARY!B:B, B31, SUMMARY!BU:BU)</f>
        <v>0</v>
      </c>
      <c r="BU34" s="109"/>
      <c r="BV34" s="109"/>
      <c r="BW34" s="109"/>
      <c r="BX34" s="109"/>
      <c r="BY34" s="109"/>
      <c r="BZ34" s="109"/>
      <c r="CA34" s="109"/>
      <c r="CB34" s="109"/>
      <c r="CC34" s="109"/>
      <c r="CD34" s="109"/>
      <c r="CE34" s="109"/>
      <c r="CF34" s="109"/>
      <c r="CG34" s="109"/>
      <c r="CH34" s="109"/>
      <c r="CI34" s="109"/>
      <c r="CJ34" s="109"/>
      <c r="CK34" s="109"/>
      <c r="CL34" s="109"/>
      <c r="CM34" s="109"/>
      <c r="CN34" s="109"/>
      <c r="CO34" s="109"/>
      <c r="CP34" s="108"/>
      <c r="CQ34" s="109"/>
      <c r="CY34" s="128">
        <f>SUMIF(SUMMARY!B:B, B31, SUMMARY!CZ:CZ)</f>
        <v>0</v>
      </c>
      <c r="ED34" s="128">
        <f>SUMIF(SUMMARY!B:B, B31, SUMMARY!EE:EE)</f>
        <v>0</v>
      </c>
      <c r="FI34" s="128">
        <f>SUMIF(SUMMARY!B:B, B31, SUMMARY!FJ:FJ)</f>
        <v>0</v>
      </c>
      <c r="GN34" s="128">
        <f>SUMIF(SUMMARY!B:B, B31, SUMMARY!GO:GO)</f>
        <v>0</v>
      </c>
      <c r="HS34" s="128">
        <f>SUMIF(SUMMARY!B:B, B31, SUMMARY!HT:HT)</f>
        <v>0</v>
      </c>
      <c r="IX34" s="128">
        <f>SUMIF(SUMMARY!B:B, B31, SUMMARY!IY:IY)</f>
        <v>0</v>
      </c>
      <c r="KC34" s="128">
        <f>SUMIF(SUMMARY!B:B, B31, SUMMARY!KD:KD)</f>
        <v>0</v>
      </c>
      <c r="LH34" s="128">
        <f>SUMIF(SUMMARY!B:B, B31, SUMMARY!LI:LI)</f>
        <v>0</v>
      </c>
      <c r="MM34" s="128" t="e">
        <f>SUMIF(SUMMARY!B:B, B31, SUMMARY!#REF!)</f>
        <v>#REF!</v>
      </c>
    </row>
    <row r="35" spans="1:351" ht="15.75">
      <c r="A35" s="109"/>
      <c r="B35" s="118" t="s">
        <v>51</v>
      </c>
      <c r="C35" s="118"/>
      <c r="D35" s="108" t="str">
        <f>IFERROR(INDEX(SUMMARY!E:E, MATCH(B35, SUMMARY!B:B, 0)), "")</f>
        <v/>
      </c>
      <c r="E35" s="109" t="str">
        <f>SUMMARY!F35</f>
        <v>CH 462 NAN NTM 1510</v>
      </c>
      <c r="F35" s="124" t="str">
        <f>IFERROR(INDEX(SUMMARY!G:G, MATCH(B35, SUMMARY!B:B, 0)), "")</f>
        <v/>
      </c>
      <c r="G35" s="109" t="str">
        <f>IFERROR(INDEX(SUMMARY!H:H, MATCH(B35, SUMMARY!B:B, 0)), "")</f>
        <v/>
      </c>
      <c r="H35" s="109" t="str">
        <f>SUMMARY!I35</f>
        <v>113101</v>
      </c>
      <c r="I35" s="109" t="str">
        <f>IFERROR(INDEX(SUMMARY!J:J, MATCH(B35, SUMMARY!B:B, 0)), "")</f>
        <v/>
      </c>
      <c r="J35" s="127">
        <f>SUMIF(SUMMARY!B:B, B35, SUMMARY!K:K)</f>
        <v>0</v>
      </c>
      <c r="K35" s="109" t="str">
        <f>SUMMARY!L35</f>
        <v>Tiền doanh thu ngày 15/10/2025 chi nhánh 462NGUYỄN AN NINH</v>
      </c>
      <c r="L35" s="109"/>
      <c r="M35" s="109"/>
      <c r="N35" s="109"/>
      <c r="O35" s="109"/>
      <c r="P35" s="109"/>
      <c r="Q35" s="109"/>
      <c r="R35" s="109"/>
      <c r="S35" s="109"/>
      <c r="T35" s="109"/>
      <c r="U35" s="109"/>
      <c r="V35" s="109"/>
      <c r="W35" s="109"/>
      <c r="X35" s="109"/>
      <c r="Y35" s="109"/>
      <c r="Z35" s="109"/>
      <c r="AA35" s="109"/>
      <c r="AB35" s="109"/>
      <c r="AC35" s="109"/>
      <c r="AD35" s="109"/>
      <c r="AE35" s="109"/>
      <c r="AF35" s="108"/>
      <c r="AG35" s="109"/>
      <c r="AH35" s="109"/>
      <c r="AI35" s="108"/>
      <c r="AJ35" s="109"/>
      <c r="AK35" s="109"/>
      <c r="AL35" s="109"/>
      <c r="AM35" s="109"/>
      <c r="AN35" s="109"/>
      <c r="AO35" s="127">
        <f>SUMIF(SUMMARY!B:B, B32, SUMMARY!AP:AP)</f>
        <v>0</v>
      </c>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8"/>
      <c r="BL35" s="109"/>
      <c r="BM35" s="109"/>
      <c r="BN35" s="108"/>
      <c r="BO35" s="109"/>
      <c r="BP35" s="109"/>
      <c r="BQ35" s="109"/>
      <c r="BR35" s="109"/>
      <c r="BS35" s="109"/>
      <c r="BT35" s="127">
        <f>SUMIF(SUMMARY!B:B, B32, SUMMARY!BU:BU)</f>
        <v>0</v>
      </c>
      <c r="BU35" s="109"/>
      <c r="BV35" s="109"/>
      <c r="BW35" s="109"/>
      <c r="BX35" s="109"/>
      <c r="BY35" s="109"/>
      <c r="BZ35" s="109"/>
      <c r="CA35" s="109"/>
      <c r="CB35" s="109"/>
      <c r="CC35" s="109"/>
      <c r="CD35" s="109"/>
      <c r="CE35" s="109"/>
      <c r="CF35" s="109"/>
      <c r="CG35" s="109"/>
      <c r="CH35" s="109"/>
      <c r="CI35" s="109"/>
      <c r="CJ35" s="109"/>
      <c r="CK35" s="109"/>
      <c r="CL35" s="109"/>
      <c r="CM35" s="109"/>
      <c r="CN35" s="109"/>
      <c r="CO35" s="109"/>
      <c r="CP35" s="108"/>
      <c r="CQ35" s="109"/>
      <c r="CY35" s="128">
        <f>SUMIF(SUMMARY!B:B, B32, SUMMARY!CZ:CZ)</f>
        <v>0</v>
      </c>
      <c r="ED35" s="128">
        <f>SUMIF(SUMMARY!B:B, B32, SUMMARY!EE:EE)</f>
        <v>0</v>
      </c>
      <c r="FI35" s="128">
        <f>SUMIF(SUMMARY!B:B, B32, SUMMARY!FJ:FJ)</f>
        <v>0</v>
      </c>
      <c r="GN35" s="128">
        <f>SUMIF(SUMMARY!B:B, B32, SUMMARY!GO:GO)</f>
        <v>0</v>
      </c>
      <c r="HS35" s="128">
        <f>SUMIF(SUMMARY!B:B, B32, SUMMARY!HT:HT)</f>
        <v>0</v>
      </c>
      <c r="IX35" s="128">
        <f>SUMIF(SUMMARY!B:B, B32, SUMMARY!IY:IY)</f>
        <v>0</v>
      </c>
      <c r="KC35" s="128">
        <f>SUMIF(SUMMARY!B:B, B32, SUMMARY!KD:KD)</f>
        <v>0</v>
      </c>
      <c r="LH35" s="128">
        <f>SUMIF(SUMMARY!B:B, B32, SUMMARY!LI:LI)</f>
        <v>0</v>
      </c>
      <c r="MM35" s="128" t="e">
        <f>SUMIF(SUMMARY!B:B, B32, SUMMARY!#REF!)</f>
        <v>#REF!</v>
      </c>
    </row>
    <row r="36" spans="1:351" ht="15.75">
      <c r="A36" s="109"/>
      <c r="B36" s="118" t="s">
        <v>52</v>
      </c>
      <c r="C36" s="118"/>
      <c r="D36" s="108" t="str">
        <f>IFERROR(INDEX(SUMMARY!E:E, MATCH(B36, SUMMARY!B:B, 0)), "")</f>
        <v/>
      </c>
      <c r="E36" s="109" t="str">
        <f>SUMMARY!F36</f>
        <v>CH 446THD NTM 15/10</v>
      </c>
      <c r="F36" s="124" t="str">
        <f>IFERROR(INDEX(SUMMARY!G:G, MATCH(B36, SUMMARY!B:B, 0)), "")</f>
        <v/>
      </c>
      <c r="G36" s="109" t="str">
        <f>IFERROR(INDEX(SUMMARY!H:H, MATCH(B36, SUMMARY!B:B, 0)), "")</f>
        <v/>
      </c>
      <c r="H36" s="109" t="str">
        <f>SUMMARY!I36</f>
        <v>113101</v>
      </c>
      <c r="I36" s="109" t="str">
        <f>IFERROR(INDEX(SUMMARY!J:J, MATCH(B36, SUMMARY!B:B, 0)), "")</f>
        <v/>
      </c>
      <c r="J36" s="127">
        <f>SUMIF(SUMMARY!B:B, B36, SUMMARY!K:K)</f>
        <v>0</v>
      </c>
      <c r="K36" s="109" t="str">
        <f>SUMMARY!L36</f>
        <v>Tiền doanh thu ngày 15/10/2025 chi nhánh 446TRẦN HƯNG ĐẠO</v>
      </c>
      <c r="L36" s="109"/>
      <c r="M36" s="109"/>
      <c r="N36" s="109"/>
      <c r="O36" s="109"/>
      <c r="P36" s="109"/>
      <c r="Q36" s="109"/>
      <c r="R36" s="109"/>
      <c r="S36" s="109"/>
      <c r="T36" s="109"/>
      <c r="U36" s="109"/>
      <c r="V36" s="109"/>
      <c r="W36" s="109"/>
      <c r="X36" s="109"/>
      <c r="Y36" s="109"/>
      <c r="Z36" s="109"/>
      <c r="AA36" s="109"/>
      <c r="AB36" s="109"/>
      <c r="AC36" s="109"/>
      <c r="AD36" s="109"/>
      <c r="AE36" s="109"/>
      <c r="AF36" s="108"/>
      <c r="AG36" s="109"/>
      <c r="AH36" s="109"/>
      <c r="AI36" s="108"/>
      <c r="AJ36" s="109"/>
      <c r="AK36" s="109"/>
      <c r="AL36" s="109"/>
      <c r="AM36" s="109"/>
      <c r="AN36" s="109"/>
      <c r="AO36" s="127">
        <f>SUMIF(SUMMARY!B:B, B33, SUMMARY!AP:AP)</f>
        <v>0</v>
      </c>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8"/>
      <c r="BL36" s="109"/>
      <c r="BM36" s="109"/>
      <c r="BN36" s="108"/>
      <c r="BO36" s="109"/>
      <c r="BP36" s="109"/>
      <c r="BQ36" s="109"/>
      <c r="BR36" s="109"/>
      <c r="BS36" s="109"/>
      <c r="BT36" s="127">
        <f>SUMIF(SUMMARY!B:B, B33, SUMMARY!BU:BU)</f>
        <v>0</v>
      </c>
      <c r="BU36" s="109"/>
      <c r="BV36" s="109"/>
      <c r="BW36" s="109"/>
      <c r="BX36" s="109"/>
      <c r="BY36" s="109"/>
      <c r="BZ36" s="109"/>
      <c r="CA36" s="109"/>
      <c r="CB36" s="109"/>
      <c r="CC36" s="109"/>
      <c r="CD36" s="109"/>
      <c r="CE36" s="109"/>
      <c r="CF36" s="109"/>
      <c r="CG36" s="109"/>
      <c r="CH36" s="109"/>
      <c r="CI36" s="109"/>
      <c r="CJ36" s="109"/>
      <c r="CK36" s="109"/>
      <c r="CL36" s="109"/>
      <c r="CM36" s="109"/>
      <c r="CN36" s="109"/>
      <c r="CO36" s="109"/>
      <c r="CP36" s="108"/>
      <c r="CQ36" s="109"/>
      <c r="CY36" s="128">
        <f>SUMIF(SUMMARY!B:B, B33, SUMMARY!CZ:CZ)</f>
        <v>0</v>
      </c>
      <c r="ED36" s="128">
        <f>SUMIF(SUMMARY!B:B, B33, SUMMARY!EE:EE)</f>
        <v>0</v>
      </c>
      <c r="FI36" s="128">
        <f>SUMIF(SUMMARY!B:B, B33, SUMMARY!FJ:FJ)</f>
        <v>0</v>
      </c>
      <c r="GN36" s="128">
        <f>SUMIF(SUMMARY!B:B, B33, SUMMARY!GO:GO)</f>
        <v>0</v>
      </c>
      <c r="HS36" s="128">
        <f>SUMIF(SUMMARY!B:B, B33, SUMMARY!HT:HT)</f>
        <v>0</v>
      </c>
      <c r="IX36" s="128">
        <f>SUMIF(SUMMARY!B:B, B33, SUMMARY!IY:IY)</f>
        <v>0</v>
      </c>
      <c r="KC36" s="128">
        <f>SUMIF(SUMMARY!B:B, B33, SUMMARY!KD:KD)</f>
        <v>0</v>
      </c>
      <c r="LH36" s="128">
        <f>SUMIF(SUMMARY!B:B, B33, SUMMARY!LI:LI)</f>
        <v>0</v>
      </c>
      <c r="MM36" s="128" t="e">
        <f>SUMIF(SUMMARY!B:B, B33, SUMMARY!#REF!)</f>
        <v>#REF!</v>
      </c>
    </row>
    <row r="37" spans="1:351" ht="15.75">
      <c r="A37" s="109"/>
      <c r="B37" s="118" t="s">
        <v>54</v>
      </c>
      <c r="C37" s="118"/>
      <c r="D37" s="108" t="str">
        <f>IFERROR(INDEX(SUMMARY!E:E, MATCH(B37, SUMMARY!B:B, 0)), "")</f>
        <v/>
      </c>
      <c r="E37" s="109" t="str">
        <f>SUMMARY!F37</f>
        <v>CH.1.97CHL2-NTM 15/10</v>
      </c>
      <c r="F37" s="124" t="str">
        <f>IFERROR(INDEX(SUMMARY!G:G, MATCH(B37, SUMMARY!B:B, 0)), "")</f>
        <v/>
      </c>
      <c r="G37" s="109" t="str">
        <f>IFERROR(INDEX(SUMMARY!H:H, MATCH(B37, SUMMARY!B:B, 0)), "")</f>
        <v/>
      </c>
      <c r="H37" s="109" t="str">
        <f>SUMMARY!I37</f>
        <v>113101</v>
      </c>
      <c r="I37" s="109" t="str">
        <f>IFERROR(INDEX(SUMMARY!J:J, MATCH(B37, SUMMARY!B:B, 0)), "")</f>
        <v/>
      </c>
      <c r="J37" s="127">
        <f>SUMIF(SUMMARY!B:B, B37, SUMMARY!K:K)</f>
        <v>0</v>
      </c>
      <c r="K37" s="109" t="str">
        <f>SUMMARY!L37</f>
        <v>Tiền doanh thu ngày 15/10/2025 chi nhánh 197THUẬN AN</v>
      </c>
      <c r="L37" s="109"/>
      <c r="M37" s="109"/>
      <c r="N37" s="109"/>
      <c r="O37" s="109"/>
      <c r="P37" s="109"/>
      <c r="Q37" s="109"/>
      <c r="R37" s="109"/>
      <c r="S37" s="109"/>
      <c r="T37" s="109"/>
      <c r="U37" s="109"/>
      <c r="V37" s="109"/>
      <c r="W37" s="109"/>
      <c r="X37" s="109"/>
      <c r="Y37" s="109"/>
      <c r="Z37" s="109"/>
      <c r="AA37" s="109"/>
      <c r="AB37" s="109"/>
      <c r="AC37" s="109"/>
      <c r="AD37" s="109"/>
      <c r="AE37" s="109"/>
      <c r="AF37" s="108"/>
      <c r="AG37" s="109"/>
      <c r="AH37" s="109"/>
      <c r="AI37" s="108"/>
      <c r="AJ37" s="109"/>
      <c r="AK37" s="109"/>
      <c r="AL37" s="109"/>
      <c r="AM37" s="109"/>
      <c r="AN37" s="109"/>
      <c r="AO37" s="127">
        <f>SUMIF(SUMMARY!B:B, B34, SUMMARY!AP:AP)</f>
        <v>0</v>
      </c>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8"/>
      <c r="BL37" s="109"/>
      <c r="BM37" s="109"/>
      <c r="BN37" s="108"/>
      <c r="BO37" s="109"/>
      <c r="BP37" s="109"/>
      <c r="BQ37" s="109"/>
      <c r="BR37" s="109"/>
      <c r="BS37" s="109"/>
      <c r="BT37" s="127">
        <f>SUMIF(SUMMARY!B:B, B34, SUMMARY!BU:BU)</f>
        <v>0</v>
      </c>
      <c r="BU37" s="109"/>
      <c r="BV37" s="109"/>
      <c r="BW37" s="109"/>
      <c r="BX37" s="109"/>
      <c r="BY37" s="109"/>
      <c r="BZ37" s="109"/>
      <c r="CA37" s="109"/>
      <c r="CB37" s="109"/>
      <c r="CC37" s="109"/>
      <c r="CD37" s="109"/>
      <c r="CE37" s="109"/>
      <c r="CF37" s="109"/>
      <c r="CG37" s="109"/>
      <c r="CH37" s="109"/>
      <c r="CI37" s="109"/>
      <c r="CJ37" s="109"/>
      <c r="CK37" s="109"/>
      <c r="CL37" s="109"/>
      <c r="CM37" s="109"/>
      <c r="CN37" s="109"/>
      <c r="CO37" s="109"/>
      <c r="CP37" s="108"/>
      <c r="CQ37" s="109"/>
      <c r="CY37" s="128">
        <f>SUMIF(SUMMARY!B:B, B34, SUMMARY!CZ:CZ)</f>
        <v>0</v>
      </c>
      <c r="ED37" s="128">
        <f>SUMIF(SUMMARY!B:B, B34, SUMMARY!EE:EE)</f>
        <v>0</v>
      </c>
      <c r="FI37" s="128">
        <f>SUMIF(SUMMARY!B:B, B34, SUMMARY!FJ:FJ)</f>
        <v>0</v>
      </c>
      <c r="GN37" s="128">
        <f>SUMIF(SUMMARY!B:B, B34, SUMMARY!GO:GO)</f>
        <v>0</v>
      </c>
      <c r="HS37" s="128">
        <f>SUMIF(SUMMARY!B:B, B34, SUMMARY!HT:HT)</f>
        <v>0</v>
      </c>
      <c r="IX37" s="128">
        <f>SUMIF(SUMMARY!B:B, B34, SUMMARY!IY:IY)</f>
        <v>0</v>
      </c>
      <c r="KC37" s="128">
        <f>SUMIF(SUMMARY!B:B, B34, SUMMARY!KD:KD)</f>
        <v>0</v>
      </c>
      <c r="LH37" s="128">
        <f>SUMIF(SUMMARY!B:B, B34, SUMMARY!LI:LI)</f>
        <v>0</v>
      </c>
      <c r="MM37" s="128" t="e">
        <f>SUMIF(SUMMARY!B:B, B34, SUMMARY!#REF!)</f>
        <v>#REF!</v>
      </c>
    </row>
    <row r="38" spans="1:351" ht="15.75">
      <c r="A38" s="109"/>
      <c r="B38" s="118" t="s">
        <v>56</v>
      </c>
      <c r="C38" s="118"/>
      <c r="D38" s="108" t="str">
        <f>IFERROR(INDEX(SUMMARY!E:E, MATCH(B38, SUMMARY!B:B, 0)), "")</f>
        <v/>
      </c>
      <c r="E38" s="109" t="str">
        <f>SUMMARY!F38</f>
        <v>NGUYEN PHAN DAI PHUC NGUYEN PHAN DAI PHUC.075089026384.CH 2162QL1A.NTM15/10.8943401 ;8943401.NT.TK.NGOAIACB.12941404, DUONG THI NHUNG, 0777691041, SG Thuong Tin CN Sai Gon, TP Ho Chi Minh.</v>
      </c>
      <c r="F38" s="124" t="str">
        <f>IFERROR(INDEX(SUMMARY!G:G, MATCH(B38, SUMMARY!B:B, 0)), "")</f>
        <v/>
      </c>
      <c r="G38" s="109" t="str">
        <f>IFERROR(INDEX(SUMMARY!H:H, MATCH(B38, SUMMARY!B:B, 0)), "")</f>
        <v/>
      </c>
      <c r="H38" s="109" t="str">
        <f>SUMMARY!I38</f>
        <v>113101</v>
      </c>
      <c r="I38" s="109" t="str">
        <f>IFERROR(INDEX(SUMMARY!J:J, MATCH(B38, SUMMARY!B:B, 0)), "")</f>
        <v/>
      </c>
      <c r="J38" s="127">
        <f>SUMIF(SUMMARY!B:B, B38, SUMMARY!K:K)</f>
        <v>0</v>
      </c>
      <c r="K38" s="109" t="str">
        <f>SUMMARY!L38</f>
        <v>Tiền doanh thu ngày 15/10/2025 chi nhánh 2162TRẢNG BOM</v>
      </c>
      <c r="L38" s="109"/>
      <c r="M38" s="109"/>
      <c r="N38" s="109"/>
      <c r="O38" s="109"/>
      <c r="P38" s="109"/>
      <c r="Q38" s="109"/>
      <c r="R38" s="109"/>
      <c r="S38" s="109"/>
      <c r="T38" s="109"/>
      <c r="U38" s="109"/>
      <c r="V38" s="109"/>
      <c r="W38" s="109"/>
      <c r="X38" s="109"/>
      <c r="Y38" s="109"/>
      <c r="Z38" s="109"/>
      <c r="AA38" s="109"/>
      <c r="AB38" s="109"/>
      <c r="AC38" s="109"/>
      <c r="AD38" s="109"/>
      <c r="AE38" s="109"/>
      <c r="AF38" s="108"/>
      <c r="AG38" s="109"/>
      <c r="AH38" s="109"/>
      <c r="AI38" s="108"/>
      <c r="AJ38" s="109"/>
      <c r="AK38" s="109"/>
      <c r="AL38" s="109"/>
      <c r="AM38" s="109"/>
      <c r="AN38" s="109"/>
      <c r="AO38" s="127">
        <f>SUMIF(SUMMARY!B:B, B35, SUMMARY!AP:AP)</f>
        <v>0</v>
      </c>
      <c r="AP38" s="109"/>
      <c r="AQ38" s="109"/>
      <c r="AR38" s="109"/>
      <c r="AS38" s="109"/>
      <c r="AT38" s="109"/>
      <c r="AU38" s="109"/>
      <c r="AV38" s="109"/>
      <c r="AW38" s="109"/>
      <c r="AX38" s="109"/>
      <c r="AY38" s="109"/>
      <c r="AZ38" s="109"/>
      <c r="BA38" s="109"/>
      <c r="BB38" s="109"/>
      <c r="BC38" s="109"/>
      <c r="BD38" s="109"/>
      <c r="BE38" s="109"/>
      <c r="BF38" s="109"/>
      <c r="BG38" s="109"/>
      <c r="BH38" s="109"/>
      <c r="BI38" s="109"/>
      <c r="BJ38" s="109"/>
      <c r="BK38" s="108"/>
      <c r="BL38" s="109"/>
      <c r="BM38" s="109"/>
      <c r="BN38" s="108"/>
      <c r="BO38" s="109"/>
      <c r="BP38" s="109"/>
      <c r="BQ38" s="109"/>
      <c r="BR38" s="109"/>
      <c r="BS38" s="109"/>
      <c r="BT38" s="127">
        <f>SUMIF(SUMMARY!B:B, B35, SUMMARY!BU:BU)</f>
        <v>0</v>
      </c>
      <c r="BU38" s="109"/>
      <c r="BV38" s="109"/>
      <c r="BW38" s="109"/>
      <c r="BX38" s="109"/>
      <c r="BY38" s="109"/>
      <c r="BZ38" s="109"/>
      <c r="CA38" s="109"/>
      <c r="CB38" s="109"/>
      <c r="CC38" s="109"/>
      <c r="CD38" s="109"/>
      <c r="CE38" s="109"/>
      <c r="CF38" s="109"/>
      <c r="CG38" s="109"/>
      <c r="CH38" s="109"/>
      <c r="CI38" s="109"/>
      <c r="CJ38" s="109"/>
      <c r="CK38" s="109"/>
      <c r="CL38" s="109"/>
      <c r="CM38" s="109"/>
      <c r="CN38" s="109"/>
      <c r="CO38" s="109"/>
      <c r="CP38" s="108"/>
      <c r="CQ38" s="109"/>
      <c r="CY38" s="128">
        <f>SUMIF(SUMMARY!B:B, B35, SUMMARY!CZ:CZ)</f>
        <v>0</v>
      </c>
      <c r="ED38" s="128">
        <f>SUMIF(SUMMARY!B:B, B35, SUMMARY!EE:EE)</f>
        <v>0</v>
      </c>
      <c r="FI38" s="128">
        <f>SUMIF(SUMMARY!B:B, B35, SUMMARY!FJ:FJ)</f>
        <v>0</v>
      </c>
      <c r="GN38" s="128">
        <f>SUMIF(SUMMARY!B:B, B35, SUMMARY!GO:GO)</f>
        <v>0</v>
      </c>
      <c r="HS38" s="128">
        <f>SUMIF(SUMMARY!B:B, B35, SUMMARY!HT:HT)</f>
        <v>0</v>
      </c>
      <c r="IX38" s="128">
        <f>SUMIF(SUMMARY!B:B, B35, SUMMARY!IY:IY)</f>
        <v>0</v>
      </c>
      <c r="KC38" s="128">
        <f>SUMIF(SUMMARY!B:B, B35, SUMMARY!KD:KD)</f>
        <v>0</v>
      </c>
      <c r="LH38" s="128">
        <f>SUMIF(SUMMARY!B:B, B35, SUMMARY!LI:LI)</f>
        <v>0</v>
      </c>
      <c r="MM38" s="128" t="e">
        <f>SUMIF(SUMMARY!B:B, B35, SUMMARY!#REF!)</f>
        <v>#REF!</v>
      </c>
    </row>
    <row r="39" spans="1:351" ht="15.75">
      <c r="A39" s="109"/>
      <c r="B39" s="118" t="s">
        <v>58</v>
      </c>
      <c r="C39" s="118"/>
      <c r="D39" s="108" t="str">
        <f>IFERROR(INDEX(SUMMARY!E:E, MATCH(B39, SUMMARY!B:B, 0)), "")</f>
        <v/>
      </c>
      <c r="E39" s="109" t="str">
        <f>SUMMARY!F39</f>
        <v>CH.77.7AKVH-NTM 15.10</v>
      </c>
      <c r="F39" s="124" t="str">
        <f>IFERROR(INDEX(SUMMARY!G:G, MATCH(B39, SUMMARY!B:B, 0)), "")</f>
        <v/>
      </c>
      <c r="G39" s="109" t="str">
        <f>IFERROR(INDEX(SUMMARY!H:H, MATCH(B39, SUMMARY!B:B, 0)), "")</f>
        <v/>
      </c>
      <c r="H39" s="109" t="str">
        <f>SUMMARY!I39</f>
        <v>113101</v>
      </c>
      <c r="I39" s="109" t="str">
        <f>IFERROR(INDEX(SUMMARY!J:J, MATCH(B39, SUMMARY!B:B, 0)), "")</f>
        <v/>
      </c>
      <c r="J39" s="127">
        <f>SUMIF(SUMMARY!B:B, B39, SUMMARY!K:K)</f>
        <v>0</v>
      </c>
      <c r="K39" s="109" t="str">
        <f>SUMMARY!L39</f>
        <v>Tiền doanh thu ngày 15/10/2025 chi nhánh 77LONG THÀNH</v>
      </c>
      <c r="L39" s="109"/>
      <c r="M39" s="109"/>
      <c r="N39" s="109"/>
      <c r="O39" s="109"/>
      <c r="P39" s="109"/>
      <c r="Q39" s="109"/>
      <c r="R39" s="109"/>
      <c r="S39" s="109"/>
      <c r="T39" s="109"/>
      <c r="U39" s="109"/>
      <c r="V39" s="109"/>
      <c r="W39" s="109"/>
      <c r="X39" s="109"/>
      <c r="Y39" s="109"/>
      <c r="Z39" s="109"/>
      <c r="AA39" s="109"/>
      <c r="AB39" s="109"/>
      <c r="AC39" s="109"/>
      <c r="AD39" s="109"/>
      <c r="AE39" s="109"/>
      <c r="AF39" s="108"/>
      <c r="AG39" s="109"/>
      <c r="AH39" s="109"/>
      <c r="AI39" s="108"/>
      <c r="AJ39" s="109"/>
      <c r="AK39" s="109"/>
      <c r="AL39" s="109"/>
      <c r="AM39" s="109"/>
      <c r="AN39" s="109"/>
      <c r="AO39" s="127">
        <f>SUMIF(SUMMARY!B:B, B36, SUMMARY!AP:AP)</f>
        <v>0</v>
      </c>
      <c r="AP39" s="109"/>
      <c r="AQ39" s="109"/>
      <c r="AR39" s="109"/>
      <c r="AS39" s="109"/>
      <c r="AT39" s="109"/>
      <c r="AU39" s="109"/>
      <c r="AV39" s="109"/>
      <c r="AW39" s="109"/>
      <c r="AX39" s="109"/>
      <c r="AY39" s="109"/>
      <c r="AZ39" s="109"/>
      <c r="BA39" s="109"/>
      <c r="BB39" s="109"/>
      <c r="BC39" s="109"/>
      <c r="BD39" s="109"/>
      <c r="BE39" s="109"/>
      <c r="BF39" s="109"/>
      <c r="BG39" s="109"/>
      <c r="BH39" s="109"/>
      <c r="BI39" s="109"/>
      <c r="BJ39" s="109"/>
      <c r="BK39" s="108"/>
      <c r="BL39" s="109"/>
      <c r="BM39" s="109"/>
      <c r="BN39" s="108"/>
      <c r="BO39" s="109"/>
      <c r="BP39" s="109"/>
      <c r="BQ39" s="109"/>
      <c r="BR39" s="109"/>
      <c r="BS39" s="109"/>
      <c r="BT39" s="127">
        <f>SUMIF(SUMMARY!B:B, B36, SUMMARY!BU:BU)</f>
        <v>0</v>
      </c>
      <c r="BU39" s="109"/>
      <c r="BV39" s="109"/>
      <c r="BW39" s="109"/>
      <c r="BX39" s="109"/>
      <c r="BY39" s="109"/>
      <c r="BZ39" s="109"/>
      <c r="CA39" s="109"/>
      <c r="CB39" s="109"/>
      <c r="CC39" s="109"/>
      <c r="CD39" s="109"/>
      <c r="CE39" s="109"/>
      <c r="CF39" s="109"/>
      <c r="CG39" s="109"/>
      <c r="CH39" s="109"/>
      <c r="CI39" s="109"/>
      <c r="CJ39" s="109"/>
      <c r="CK39" s="109"/>
      <c r="CL39" s="109"/>
      <c r="CM39" s="109"/>
      <c r="CN39" s="109"/>
      <c r="CO39" s="109"/>
      <c r="CP39" s="108"/>
      <c r="CQ39" s="109"/>
      <c r="CY39" s="128">
        <f>SUMIF(SUMMARY!B:B, B36, SUMMARY!CZ:CZ)</f>
        <v>0</v>
      </c>
      <c r="ED39" s="128">
        <f>SUMIF(SUMMARY!B:B, B36, SUMMARY!EE:EE)</f>
        <v>0</v>
      </c>
      <c r="FI39" s="128">
        <f>SUMIF(SUMMARY!B:B, B36, SUMMARY!FJ:FJ)</f>
        <v>0</v>
      </c>
      <c r="GN39" s="128">
        <f>SUMIF(SUMMARY!B:B, B36, SUMMARY!GO:GO)</f>
        <v>0</v>
      </c>
      <c r="HS39" s="128">
        <f>SUMIF(SUMMARY!B:B, B36, SUMMARY!HT:HT)</f>
        <v>0</v>
      </c>
      <c r="IX39" s="128">
        <f>SUMIF(SUMMARY!B:B, B36, SUMMARY!IY:IY)</f>
        <v>0</v>
      </c>
      <c r="KC39" s="128">
        <f>SUMIF(SUMMARY!B:B, B36, SUMMARY!KD:KD)</f>
        <v>0</v>
      </c>
      <c r="LH39" s="128">
        <f>SUMIF(SUMMARY!B:B, B36, SUMMARY!LI:LI)</f>
        <v>0</v>
      </c>
      <c r="MM39" s="128" t="e">
        <f>SUMIF(SUMMARY!B:B, B36, SUMMARY!#REF!)</f>
        <v>#REF!</v>
      </c>
    </row>
    <row r="40" spans="1:351" ht="15.75">
      <c r="A40" s="109"/>
      <c r="B40" s="118" t="s">
        <v>59</v>
      </c>
      <c r="C40" s="118"/>
      <c r="D40" s="108" t="str">
        <f>IFERROR(INDEX(SUMMARY!E:E, MATCH(B40, SUMMARY!B:B, 0)), "")</f>
        <v/>
      </c>
      <c r="E40" s="109" t="str">
        <f>SUMMARY!F40</f>
        <v>TM.204HHG-NTM ngay 15-10 FT25289280070690 CKN 108802 - VND-TGTT-HO CAO DUY MINH - Ngan hang TMCP Ky thuong Viet Nam</v>
      </c>
      <c r="F40" s="124" t="str">
        <f>IFERROR(INDEX(SUMMARY!G:G, MATCH(B40, SUMMARY!B:B, 0)), "")</f>
        <v/>
      </c>
      <c r="G40" s="109" t="str">
        <f>IFERROR(INDEX(SUMMARY!H:H, MATCH(B40, SUMMARY!B:B, 0)), "")</f>
        <v/>
      </c>
      <c r="H40" s="109" t="str">
        <f>SUMMARY!I40</f>
        <v>113101</v>
      </c>
      <c r="I40" s="109" t="str">
        <f>IFERROR(INDEX(SUMMARY!J:J, MATCH(B40, SUMMARY!B:B, 0)), "")</f>
        <v/>
      </c>
      <c r="J40" s="127">
        <f>SUMIF(SUMMARY!B:B, B40, SUMMARY!K:K)</f>
        <v>0</v>
      </c>
      <c r="K40" s="109" t="str">
        <f>SUMMARY!L40</f>
        <v>Tiền doanh thu ngày 15/10/2025 chi nhánh 204HÀ HUY GIÁP</v>
      </c>
      <c r="L40" s="109"/>
      <c r="M40" s="109"/>
      <c r="N40" s="109"/>
      <c r="O40" s="109"/>
      <c r="P40" s="109"/>
      <c r="Q40" s="109"/>
      <c r="R40" s="109"/>
      <c r="S40" s="109"/>
      <c r="T40" s="109"/>
      <c r="U40" s="109"/>
      <c r="V40" s="109"/>
      <c r="W40" s="109"/>
      <c r="X40" s="109"/>
      <c r="Y40" s="109"/>
      <c r="Z40" s="109"/>
      <c r="AA40" s="109"/>
      <c r="AB40" s="109"/>
      <c r="AC40" s="109"/>
      <c r="AD40" s="109"/>
      <c r="AE40" s="109"/>
      <c r="AF40" s="108"/>
      <c r="AG40" s="109"/>
      <c r="AH40" s="109"/>
      <c r="AI40" s="108"/>
      <c r="AJ40" s="109"/>
      <c r="AK40" s="109"/>
      <c r="AL40" s="109"/>
      <c r="AM40" s="109"/>
      <c r="AN40" s="109"/>
      <c r="AO40" s="127">
        <f>SUMIF(SUMMARY!B:B, B37, SUMMARY!AP:AP)</f>
        <v>0</v>
      </c>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8"/>
      <c r="BL40" s="109"/>
      <c r="BM40" s="109"/>
      <c r="BN40" s="108"/>
      <c r="BO40" s="109"/>
      <c r="BP40" s="109"/>
      <c r="BQ40" s="109"/>
      <c r="BR40" s="109"/>
      <c r="BS40" s="109"/>
      <c r="BT40" s="127">
        <f>SUMIF(SUMMARY!B:B, B37, SUMMARY!BU:BU)</f>
        <v>0</v>
      </c>
      <c r="BU40" s="109"/>
      <c r="BV40" s="109"/>
      <c r="BW40" s="109"/>
      <c r="BX40" s="109"/>
      <c r="BY40" s="109"/>
      <c r="BZ40" s="109"/>
      <c r="CA40" s="109"/>
      <c r="CB40" s="109"/>
      <c r="CC40" s="109"/>
      <c r="CD40" s="109"/>
      <c r="CE40" s="109"/>
      <c r="CF40" s="109"/>
      <c r="CG40" s="109"/>
      <c r="CH40" s="109"/>
      <c r="CI40" s="109"/>
      <c r="CJ40" s="109"/>
      <c r="CK40" s="109"/>
      <c r="CL40" s="109"/>
      <c r="CM40" s="109"/>
      <c r="CN40" s="109"/>
      <c r="CO40" s="109"/>
      <c r="CP40" s="108"/>
      <c r="CQ40" s="109"/>
      <c r="CY40" s="128">
        <f>SUMIF(SUMMARY!B:B, B37, SUMMARY!CZ:CZ)</f>
        <v>0</v>
      </c>
      <c r="ED40" s="128">
        <f>SUMIF(SUMMARY!B:B, B37, SUMMARY!EE:EE)</f>
        <v>0</v>
      </c>
      <c r="FI40" s="128">
        <f>SUMIF(SUMMARY!B:B, B37, SUMMARY!FJ:FJ)</f>
        <v>0</v>
      </c>
      <c r="GN40" s="128">
        <f>SUMIF(SUMMARY!B:B, B37, SUMMARY!GO:GO)</f>
        <v>0</v>
      </c>
      <c r="HS40" s="128">
        <f>SUMIF(SUMMARY!B:B, B37, SUMMARY!HT:HT)</f>
        <v>0</v>
      </c>
      <c r="IX40" s="128">
        <f>SUMIF(SUMMARY!B:B, B37, SUMMARY!IY:IY)</f>
        <v>0</v>
      </c>
      <c r="KC40" s="128">
        <f>SUMIF(SUMMARY!B:B, B37, SUMMARY!KD:KD)</f>
        <v>0</v>
      </c>
      <c r="LH40" s="128">
        <f>SUMIF(SUMMARY!B:B, B37, SUMMARY!LI:LI)</f>
        <v>0</v>
      </c>
      <c r="MM40" s="128" t="e">
        <f>SUMIF(SUMMARY!B:B, B37, SUMMARY!#REF!)</f>
        <v>#REF!</v>
      </c>
    </row>
    <row r="41" spans="1:351" ht="15.75">
      <c r="A41" s="109"/>
      <c r="B41" s="118" t="s">
        <v>61</v>
      </c>
      <c r="C41" s="118"/>
      <c r="D41" s="108" t="str">
        <f>IFERROR(INDEX(SUMMARY!E:E, MATCH(B41, SUMMARY!B:B, 0)), "")</f>
        <v/>
      </c>
      <c r="E41" s="109" t="str">
        <f>SUMMARY!F41</f>
        <v>CH.32 THD NTM NGAY 15/10/2025</v>
      </c>
      <c r="F41" s="124" t="str">
        <f>IFERROR(INDEX(SUMMARY!G:G, MATCH(B41, SUMMARY!B:B, 0)), "")</f>
        <v/>
      </c>
      <c r="G41" s="109" t="str">
        <f>IFERROR(INDEX(SUMMARY!H:H, MATCH(B41, SUMMARY!B:B, 0)), "")</f>
        <v/>
      </c>
      <c r="H41" s="109" t="str">
        <f>SUMMARY!I41</f>
        <v>113101</v>
      </c>
      <c r="I41" s="109" t="str">
        <f>IFERROR(INDEX(SUMMARY!J:J, MATCH(B41, SUMMARY!B:B, 0)), "")</f>
        <v/>
      </c>
      <c r="J41" s="127">
        <f>SUMIF(SUMMARY!B:B, B41, SUMMARY!K:K)</f>
        <v>0</v>
      </c>
      <c r="K41" s="109" t="str">
        <f>SUMMARY!L41</f>
        <v>Tiền doanh thu ngày 15/10/2025 chi nhánh 32PHAN THIẾT</v>
      </c>
      <c r="L41" s="109"/>
      <c r="M41" s="109"/>
      <c r="N41" s="109"/>
      <c r="O41" s="109"/>
      <c r="P41" s="109"/>
      <c r="Q41" s="109"/>
      <c r="R41" s="109"/>
      <c r="S41" s="109"/>
      <c r="T41" s="109"/>
      <c r="U41" s="109"/>
      <c r="V41" s="109"/>
      <c r="W41" s="109"/>
      <c r="X41" s="109"/>
      <c r="Y41" s="109"/>
      <c r="Z41" s="109"/>
      <c r="AA41" s="109"/>
      <c r="AB41" s="109"/>
      <c r="AC41" s="109"/>
      <c r="AD41" s="109"/>
      <c r="AE41" s="109"/>
      <c r="AF41" s="108"/>
      <c r="AG41" s="109"/>
      <c r="AH41" s="109"/>
      <c r="AI41" s="108"/>
      <c r="AJ41" s="109"/>
      <c r="AK41" s="109"/>
      <c r="AL41" s="109"/>
      <c r="AM41" s="109"/>
      <c r="AN41" s="109"/>
      <c r="AO41" s="127">
        <f>SUMIF(SUMMARY!B:B, B38, SUMMARY!AP:AP)</f>
        <v>0</v>
      </c>
      <c r="AP41" s="109"/>
      <c r="AQ41" s="109"/>
      <c r="AR41" s="109"/>
      <c r="AS41" s="109"/>
      <c r="AT41" s="109"/>
      <c r="AU41" s="109"/>
      <c r="AV41" s="109"/>
      <c r="AW41" s="109"/>
      <c r="AX41" s="109"/>
      <c r="AY41" s="109"/>
      <c r="AZ41" s="109"/>
      <c r="BA41" s="109"/>
      <c r="BB41" s="109"/>
      <c r="BC41" s="109"/>
      <c r="BD41" s="109"/>
      <c r="BE41" s="109"/>
      <c r="BF41" s="109"/>
      <c r="BG41" s="109"/>
      <c r="BH41" s="109"/>
      <c r="BI41" s="109"/>
      <c r="BJ41" s="109"/>
      <c r="BK41" s="108"/>
      <c r="BL41" s="109"/>
      <c r="BM41" s="109"/>
      <c r="BN41" s="108"/>
      <c r="BO41" s="109"/>
      <c r="BP41" s="109"/>
      <c r="BQ41" s="109"/>
      <c r="BR41" s="109"/>
      <c r="BS41" s="109"/>
      <c r="BT41" s="127">
        <f>SUMIF(SUMMARY!B:B, B38, SUMMARY!BU:BU)</f>
        <v>0</v>
      </c>
      <c r="BU41" s="109"/>
      <c r="BV41" s="109"/>
      <c r="BW41" s="109"/>
      <c r="BX41" s="109"/>
      <c r="BY41" s="109"/>
      <c r="BZ41" s="109"/>
      <c r="CA41" s="109"/>
      <c r="CB41" s="109"/>
      <c r="CC41" s="109"/>
      <c r="CD41" s="109"/>
      <c r="CE41" s="109"/>
      <c r="CF41" s="109"/>
      <c r="CG41" s="109"/>
      <c r="CH41" s="109"/>
      <c r="CI41" s="109"/>
      <c r="CJ41" s="109"/>
      <c r="CK41" s="109"/>
      <c r="CL41" s="109"/>
      <c r="CM41" s="109"/>
      <c r="CN41" s="109"/>
      <c r="CO41" s="109"/>
      <c r="CP41" s="108"/>
      <c r="CQ41" s="109"/>
      <c r="CY41" s="128">
        <f>SUMIF(SUMMARY!B:B, B38, SUMMARY!CZ:CZ)</f>
        <v>0</v>
      </c>
      <c r="ED41" s="128">
        <f>SUMIF(SUMMARY!B:B, B38, SUMMARY!EE:EE)</f>
        <v>0</v>
      </c>
      <c r="FI41" s="128">
        <f>SUMIF(SUMMARY!B:B, B38, SUMMARY!FJ:FJ)</f>
        <v>0</v>
      </c>
      <c r="GN41" s="128">
        <f>SUMIF(SUMMARY!B:B, B38, SUMMARY!GO:GO)</f>
        <v>0</v>
      </c>
      <c r="HS41" s="128">
        <f>SUMIF(SUMMARY!B:B, B38, SUMMARY!HT:HT)</f>
        <v>0</v>
      </c>
      <c r="IX41" s="128">
        <f>SUMIF(SUMMARY!B:B, B38, SUMMARY!IY:IY)</f>
        <v>0</v>
      </c>
      <c r="KC41" s="128">
        <f>SUMIF(SUMMARY!B:B, B38, SUMMARY!KD:KD)</f>
        <v>0</v>
      </c>
      <c r="LH41" s="128">
        <f>SUMIF(SUMMARY!B:B, B38, SUMMARY!LI:LI)</f>
        <v>0</v>
      </c>
      <c r="MM41" s="128" t="e">
        <f>SUMIF(SUMMARY!B:B, B38, SUMMARY!#REF!)</f>
        <v>#REF!</v>
      </c>
    </row>
    <row r="42" spans="1:351" ht="15.75">
      <c r="A42" s="109"/>
      <c r="B42" s="118" t="s">
        <v>63</v>
      </c>
      <c r="C42" s="118"/>
      <c r="D42" s="108" t="str">
        <f>IFERROR(INDEX(SUMMARY!E:E, MATCH(B42, SUMMARY!B:B, 0)), "")</f>
        <v/>
      </c>
      <c r="E42" s="109" t="str">
        <f>SUMMARY!F42</f>
        <v>CH884PRD -NTM NGAY 15/10</v>
      </c>
      <c r="F42" s="124" t="str">
        <f>IFERROR(INDEX(SUMMARY!G:G, MATCH(B42, SUMMARY!B:B, 0)), "")</f>
        <v/>
      </c>
      <c r="G42" s="109" t="str">
        <f>IFERROR(INDEX(SUMMARY!H:H, MATCH(B42, SUMMARY!B:B, 0)), "")</f>
        <v/>
      </c>
      <c r="H42" s="109" t="str">
        <f>SUMMARY!I42</f>
        <v>113101</v>
      </c>
      <c r="I42" s="109" t="str">
        <f>IFERROR(INDEX(SUMMARY!J:J, MATCH(B42, SUMMARY!B:B, 0)), "")</f>
        <v/>
      </c>
      <c r="J42" s="127">
        <f>SUMIF(SUMMARY!B:B, B42, SUMMARY!K:K)</f>
        <v>0</v>
      </c>
      <c r="K42" s="109" t="str">
        <f>SUMMARY!L42</f>
        <v>Tiền doanh thu ngày 15/10/2025 chi nhánh 884BÌNH PHƯỚC</v>
      </c>
      <c r="L42" s="109"/>
      <c r="M42" s="109"/>
      <c r="N42" s="109"/>
      <c r="O42" s="109"/>
      <c r="P42" s="109"/>
      <c r="Q42" s="109"/>
      <c r="R42" s="109"/>
      <c r="S42" s="109"/>
      <c r="T42" s="109"/>
      <c r="U42" s="109"/>
      <c r="V42" s="109"/>
      <c r="W42" s="109"/>
      <c r="X42" s="109"/>
      <c r="Y42" s="109"/>
      <c r="Z42" s="109"/>
      <c r="AA42" s="109"/>
      <c r="AB42" s="109"/>
      <c r="AC42" s="109"/>
      <c r="AD42" s="109"/>
      <c r="AE42" s="109"/>
      <c r="AF42" s="108"/>
      <c r="AG42" s="109"/>
      <c r="AH42" s="109"/>
      <c r="AI42" s="108"/>
      <c r="AJ42" s="109"/>
      <c r="AK42" s="109"/>
      <c r="AL42" s="109"/>
      <c r="AM42" s="109"/>
      <c r="AN42" s="109"/>
      <c r="AO42" s="127">
        <f>SUMIF(SUMMARY!B:B, B39, SUMMARY!AP:AP)</f>
        <v>0</v>
      </c>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8"/>
      <c r="BL42" s="109"/>
      <c r="BM42" s="109"/>
      <c r="BN42" s="108"/>
      <c r="BO42" s="109"/>
      <c r="BP42" s="109"/>
      <c r="BQ42" s="109"/>
      <c r="BR42" s="109"/>
      <c r="BS42" s="109"/>
      <c r="BT42" s="127">
        <f>SUMIF(SUMMARY!B:B, B39, SUMMARY!BU:BU)</f>
        <v>0</v>
      </c>
      <c r="BU42" s="109"/>
      <c r="BV42" s="109"/>
      <c r="BW42" s="109"/>
      <c r="BX42" s="109"/>
      <c r="BY42" s="109"/>
      <c r="BZ42" s="109"/>
      <c r="CA42" s="109"/>
      <c r="CB42" s="109"/>
      <c r="CC42" s="109"/>
      <c r="CD42" s="109"/>
      <c r="CE42" s="109"/>
      <c r="CF42" s="109"/>
      <c r="CG42" s="109"/>
      <c r="CH42" s="109"/>
      <c r="CI42" s="109"/>
      <c r="CJ42" s="109"/>
      <c r="CK42" s="109"/>
      <c r="CL42" s="109"/>
      <c r="CM42" s="109"/>
      <c r="CN42" s="109"/>
      <c r="CO42" s="109"/>
      <c r="CP42" s="108"/>
      <c r="CQ42" s="109"/>
      <c r="CY42" s="128">
        <f>SUMIF(SUMMARY!B:B, B39, SUMMARY!CZ:CZ)</f>
        <v>0</v>
      </c>
      <c r="ED42" s="128">
        <f>SUMIF(SUMMARY!B:B, B39, SUMMARY!EE:EE)</f>
        <v>0</v>
      </c>
      <c r="FI42" s="128">
        <f>SUMIF(SUMMARY!B:B, B39, SUMMARY!FJ:FJ)</f>
        <v>0</v>
      </c>
      <c r="GN42" s="128">
        <f>SUMIF(SUMMARY!B:B, B39, SUMMARY!GO:GO)</f>
        <v>0</v>
      </c>
      <c r="HS42" s="128">
        <f>SUMIF(SUMMARY!B:B, B39, SUMMARY!HT:HT)</f>
        <v>0</v>
      </c>
      <c r="IX42" s="128">
        <f>SUMIF(SUMMARY!B:B, B39, SUMMARY!IY:IY)</f>
        <v>0</v>
      </c>
      <c r="KC42" s="128">
        <f>SUMIF(SUMMARY!B:B, B39, SUMMARY!KD:KD)</f>
        <v>0</v>
      </c>
      <c r="LH42" s="128">
        <f>SUMIF(SUMMARY!B:B, B39, SUMMARY!LI:LI)</f>
        <v>0</v>
      </c>
      <c r="MM42" s="128" t="e">
        <f>SUMIF(SUMMARY!B:B, B39, SUMMARY!#REF!)</f>
        <v>#REF!</v>
      </c>
    </row>
    <row r="43" spans="1:351" ht="15.75">
      <c r="A43" s="109"/>
      <c r="B43" s="118" t="s">
        <v>65</v>
      </c>
      <c r="C43" s="118"/>
      <c r="D43" s="108" t="str">
        <f>IFERROR(INDEX(SUMMARY!E:E, MATCH(B43, SUMMARY!B:B, 0)), "")</f>
        <v/>
      </c>
      <c r="E43" s="109" t="str">
        <f>SUMMARY!F43</f>
        <v>CH 615 CMT 8 BR-NTM NGAY 15/10/2025</v>
      </c>
      <c r="F43" s="124" t="str">
        <f>IFERROR(INDEX(SUMMARY!G:G, MATCH(B43, SUMMARY!B:B, 0)), "")</f>
        <v/>
      </c>
      <c r="G43" s="109" t="str">
        <f>IFERROR(INDEX(SUMMARY!H:H, MATCH(B43, SUMMARY!B:B, 0)), "")</f>
        <v/>
      </c>
      <c r="H43" s="109" t="str">
        <f>SUMMARY!I43</f>
        <v>113101</v>
      </c>
      <c r="I43" s="109" t="str">
        <f>IFERROR(INDEX(SUMMARY!J:J, MATCH(B43, SUMMARY!B:B, 0)), "")</f>
        <v/>
      </c>
      <c r="J43" s="127">
        <f>SUMIF(SUMMARY!B:B, B43, SUMMARY!K:K)</f>
        <v>0</v>
      </c>
      <c r="K43" s="109" t="str">
        <f>SUMMARY!L43</f>
        <v>Tiền doanh thu ngày 15/10/2025 chi nhánh 615CMT8BÀ RỊA</v>
      </c>
      <c r="L43" s="109"/>
      <c r="M43" s="109"/>
      <c r="N43" s="109"/>
      <c r="O43" s="109"/>
      <c r="P43" s="109"/>
      <c r="Q43" s="109"/>
      <c r="R43" s="109"/>
      <c r="S43" s="109"/>
      <c r="T43" s="109"/>
      <c r="U43" s="109"/>
      <c r="V43" s="109"/>
      <c r="W43" s="109"/>
      <c r="X43" s="109"/>
      <c r="Y43" s="109"/>
      <c r="Z43" s="109"/>
      <c r="AA43" s="109"/>
      <c r="AB43" s="109"/>
      <c r="AC43" s="109"/>
      <c r="AD43" s="109"/>
      <c r="AE43" s="109"/>
      <c r="AF43" s="108"/>
      <c r="AG43" s="109"/>
      <c r="AH43" s="109"/>
      <c r="AI43" s="108"/>
      <c r="AJ43" s="109"/>
      <c r="AK43" s="109"/>
      <c r="AL43" s="109"/>
      <c r="AM43" s="109"/>
      <c r="AN43" s="109"/>
      <c r="AO43" s="127">
        <f>SUMIF(SUMMARY!B:B, B40, SUMMARY!AP:AP)</f>
        <v>0</v>
      </c>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8"/>
      <c r="BL43" s="109"/>
      <c r="BM43" s="109"/>
      <c r="BN43" s="108"/>
      <c r="BO43" s="109"/>
      <c r="BP43" s="109"/>
      <c r="BQ43" s="109"/>
      <c r="BR43" s="109"/>
      <c r="BS43" s="109"/>
      <c r="BT43" s="127">
        <f>SUMIF(SUMMARY!B:B, B40, SUMMARY!BU:BU)</f>
        <v>0</v>
      </c>
      <c r="BU43" s="109"/>
      <c r="BV43" s="109"/>
      <c r="BW43" s="109"/>
      <c r="BX43" s="109"/>
      <c r="BY43" s="109"/>
      <c r="BZ43" s="109"/>
      <c r="CA43" s="109"/>
      <c r="CB43" s="109"/>
      <c r="CC43" s="109"/>
      <c r="CD43" s="109"/>
      <c r="CE43" s="109"/>
      <c r="CF43" s="109"/>
      <c r="CG43" s="109"/>
      <c r="CH43" s="109"/>
      <c r="CI43" s="109"/>
      <c r="CJ43" s="109"/>
      <c r="CK43" s="109"/>
      <c r="CL43" s="109"/>
      <c r="CM43" s="109"/>
      <c r="CN43" s="109"/>
      <c r="CO43" s="109"/>
      <c r="CP43" s="108"/>
      <c r="CQ43" s="109"/>
      <c r="CY43" s="128">
        <f>SUMIF(SUMMARY!B:B, B40, SUMMARY!CZ:CZ)</f>
        <v>0</v>
      </c>
      <c r="ED43" s="128">
        <f>SUMIF(SUMMARY!B:B, B40, SUMMARY!EE:EE)</f>
        <v>0</v>
      </c>
      <c r="FI43" s="128">
        <f>SUMIF(SUMMARY!B:B, B40, SUMMARY!FJ:FJ)</f>
        <v>0</v>
      </c>
      <c r="GN43" s="128">
        <f>SUMIF(SUMMARY!B:B, B40, SUMMARY!GO:GO)</f>
        <v>0</v>
      </c>
      <c r="HS43" s="128">
        <f>SUMIF(SUMMARY!B:B, B40, SUMMARY!HT:HT)</f>
        <v>0</v>
      </c>
      <c r="IX43" s="128">
        <f>SUMIF(SUMMARY!B:B, B40, SUMMARY!IY:IY)</f>
        <v>0</v>
      </c>
      <c r="KC43" s="128">
        <f>SUMIF(SUMMARY!B:B, B40, SUMMARY!KD:KD)</f>
        <v>0</v>
      </c>
      <c r="LH43" s="128">
        <f>SUMIF(SUMMARY!B:B, B40, SUMMARY!LI:LI)</f>
        <v>0</v>
      </c>
      <c r="MM43" s="128" t="e">
        <f>SUMIF(SUMMARY!B:B, B40, SUMMARY!#REF!)</f>
        <v>#REF!</v>
      </c>
    </row>
    <row r="44" spans="1:351" ht="15.75">
      <c r="A44" s="109"/>
      <c r="B44" s="118" t="s">
        <v>67</v>
      </c>
      <c r="C44" s="118"/>
      <c r="D44" s="108" t="str">
        <f>IFERROR(INDEX(SUMMARY!E:E, MATCH(B44, SUMMARY!B:B, 0)), "")</f>
        <v/>
      </c>
      <c r="E44" s="109" t="str">
        <f>SUMMARY!F44</f>
        <v>EWX864283157 CH.102HHT- NTM ngay 15.10.2025</v>
      </c>
      <c r="F44" s="124" t="str">
        <f>IFERROR(INDEX(SUMMARY!G:G, MATCH(B44, SUMMARY!B:B, 0)), "")</f>
        <v/>
      </c>
      <c r="G44" s="109" t="str">
        <f>IFERROR(INDEX(SUMMARY!H:H, MATCH(B44, SUMMARY!B:B, 0)), "")</f>
        <v/>
      </c>
      <c r="H44" s="109" t="str">
        <f>SUMMARY!I44</f>
        <v>113101</v>
      </c>
      <c r="I44" s="109" t="str">
        <f>IFERROR(INDEX(SUMMARY!J:J, MATCH(B44, SUMMARY!B:B, 0)), "")</f>
        <v/>
      </c>
      <c r="J44" s="127">
        <f>SUMIF(SUMMARY!B:B, B44, SUMMARY!K:K)</f>
        <v>0</v>
      </c>
      <c r="K44" s="109" t="str">
        <f>SUMMARY!L44</f>
        <v>Tiền doanh thu ngày 15/10/2025 chi nhánh 102HOÀNG HOA THÁM</v>
      </c>
      <c r="L44" s="109"/>
      <c r="M44" s="109"/>
      <c r="N44" s="109"/>
      <c r="O44" s="109"/>
      <c r="P44" s="109"/>
      <c r="Q44" s="109"/>
      <c r="R44" s="109"/>
      <c r="S44" s="109"/>
      <c r="T44" s="109"/>
      <c r="U44" s="109"/>
      <c r="V44" s="109"/>
      <c r="W44" s="109"/>
      <c r="X44" s="109"/>
      <c r="Y44" s="109"/>
      <c r="Z44" s="109"/>
      <c r="AA44" s="109"/>
      <c r="AB44" s="109"/>
      <c r="AC44" s="109"/>
      <c r="AD44" s="109"/>
      <c r="AE44" s="109"/>
      <c r="AF44" s="108"/>
      <c r="AG44" s="109"/>
      <c r="AH44" s="109"/>
      <c r="AI44" s="108"/>
      <c r="AJ44" s="109"/>
      <c r="AK44" s="109"/>
      <c r="AL44" s="109"/>
      <c r="AM44" s="109"/>
      <c r="AN44" s="109"/>
      <c r="AO44" s="127">
        <f>SUMIF(SUMMARY!B:B, B41, SUMMARY!AP:AP)</f>
        <v>0</v>
      </c>
      <c r="AP44" s="109"/>
      <c r="AQ44" s="109"/>
      <c r="AR44" s="109"/>
      <c r="AS44" s="109"/>
      <c r="AT44" s="109"/>
      <c r="AU44" s="109"/>
      <c r="AV44" s="109"/>
      <c r="AW44" s="109"/>
      <c r="AX44" s="109"/>
      <c r="AY44" s="109"/>
      <c r="AZ44" s="109"/>
      <c r="BA44" s="109"/>
      <c r="BB44" s="109"/>
      <c r="BC44" s="109"/>
      <c r="BD44" s="109"/>
      <c r="BE44" s="109"/>
      <c r="BF44" s="109"/>
      <c r="BG44" s="109"/>
      <c r="BH44" s="109"/>
      <c r="BI44" s="109"/>
      <c r="BJ44" s="109"/>
      <c r="BK44" s="108"/>
      <c r="BL44" s="109"/>
      <c r="BM44" s="109"/>
      <c r="BN44" s="108"/>
      <c r="BO44" s="109"/>
      <c r="BP44" s="109"/>
      <c r="BQ44" s="109"/>
      <c r="BR44" s="109"/>
      <c r="BS44" s="109"/>
      <c r="BT44" s="127">
        <f>SUMIF(SUMMARY!B:B, B41, SUMMARY!BU:BU)</f>
        <v>0</v>
      </c>
      <c r="BU44" s="109"/>
      <c r="BV44" s="109"/>
      <c r="BW44" s="109"/>
      <c r="BX44" s="109"/>
      <c r="BY44" s="109"/>
      <c r="BZ44" s="109"/>
      <c r="CA44" s="109"/>
      <c r="CB44" s="109"/>
      <c r="CC44" s="109"/>
      <c r="CD44" s="109"/>
      <c r="CE44" s="109"/>
      <c r="CF44" s="109"/>
      <c r="CG44" s="109"/>
      <c r="CH44" s="109"/>
      <c r="CI44" s="109"/>
      <c r="CJ44" s="109"/>
      <c r="CK44" s="109"/>
      <c r="CL44" s="109"/>
      <c r="CM44" s="109"/>
      <c r="CN44" s="109"/>
      <c r="CO44" s="109"/>
      <c r="CP44" s="108"/>
      <c r="CQ44" s="109"/>
      <c r="CY44" s="128">
        <f>SUMIF(SUMMARY!B:B, B41, SUMMARY!CZ:CZ)</f>
        <v>0</v>
      </c>
      <c r="ED44" s="128">
        <f>SUMIF(SUMMARY!B:B, B41, SUMMARY!EE:EE)</f>
        <v>0</v>
      </c>
      <c r="FI44" s="128">
        <f>SUMIF(SUMMARY!B:B, B41, SUMMARY!FJ:FJ)</f>
        <v>0</v>
      </c>
      <c r="GN44" s="128">
        <f>SUMIF(SUMMARY!B:B, B41, SUMMARY!GO:GO)</f>
        <v>0</v>
      </c>
      <c r="HS44" s="128">
        <f>SUMIF(SUMMARY!B:B, B41, SUMMARY!HT:HT)</f>
        <v>0</v>
      </c>
      <c r="IX44" s="128">
        <f>SUMIF(SUMMARY!B:B, B41, SUMMARY!IY:IY)</f>
        <v>0</v>
      </c>
      <c r="KC44" s="128">
        <f>SUMIF(SUMMARY!B:B, B41, SUMMARY!KD:KD)</f>
        <v>0</v>
      </c>
      <c r="LH44" s="128">
        <f>SUMIF(SUMMARY!B:B, B41, SUMMARY!LI:LI)</f>
        <v>0</v>
      </c>
      <c r="MM44" s="128" t="e">
        <f>SUMIF(SUMMARY!B:B, B41, SUMMARY!#REF!)</f>
        <v>#REF!</v>
      </c>
    </row>
    <row r="45" spans="1:351" ht="15.75">
      <c r="A45" s="109"/>
      <c r="B45" s="118" t="s">
        <v>69</v>
      </c>
      <c r="C45" s="118"/>
      <c r="D45" s="108" t="str">
        <f>IFERROR(INDEX(SUMMARY!E:E, MATCH(B45, SUMMARY!B:B, 0)), "")</f>
        <v/>
      </c>
      <c r="E45" s="109" t="str">
        <f>SUMMARY!F45</f>
        <v>CH.330TD ntm 15.10 FT25289455350810 CKN 026996 - VND-TGTT-NGUYEN KHANH HUYEN - Ngan hang TMCP Ky thuong Viet Nam</v>
      </c>
      <c r="F45" s="124" t="str">
        <f>IFERROR(INDEX(SUMMARY!G:G, MATCH(B45, SUMMARY!B:B, 0)), "")</f>
        <v/>
      </c>
      <c r="G45" s="109" t="str">
        <f>IFERROR(INDEX(SUMMARY!H:H, MATCH(B45, SUMMARY!B:B, 0)), "")</f>
        <v/>
      </c>
      <c r="H45" s="109" t="str">
        <f>SUMMARY!I45</f>
        <v>113101</v>
      </c>
      <c r="I45" s="109" t="str">
        <f>IFERROR(INDEX(SUMMARY!J:J, MATCH(B45, SUMMARY!B:B, 0)), "")</f>
        <v/>
      </c>
      <c r="J45" s="127">
        <f>SUMIF(SUMMARY!B:B, B45, SUMMARY!K:K)</f>
        <v>0</v>
      </c>
      <c r="K45" s="109" t="str">
        <f>SUMMARY!L45</f>
        <v>Tiền doanh thu ngày 15/10/2025 chi nhánh 330TRƯƠNG ĐỊNH</v>
      </c>
      <c r="L45" s="109"/>
      <c r="M45" s="109"/>
      <c r="N45" s="109"/>
      <c r="O45" s="109"/>
      <c r="P45" s="109"/>
      <c r="Q45" s="109"/>
      <c r="R45" s="109"/>
      <c r="S45" s="109"/>
      <c r="T45" s="109"/>
      <c r="U45" s="109"/>
      <c r="V45" s="109"/>
      <c r="W45" s="109"/>
      <c r="X45" s="109"/>
      <c r="Y45" s="109"/>
      <c r="Z45" s="109"/>
      <c r="AA45" s="109"/>
      <c r="AB45" s="109"/>
      <c r="AC45" s="109"/>
      <c r="AD45" s="109"/>
      <c r="AE45" s="109"/>
      <c r="AF45" s="108"/>
      <c r="AG45" s="109"/>
      <c r="AH45" s="109"/>
      <c r="AI45" s="108"/>
      <c r="AJ45" s="109"/>
      <c r="AK45" s="109"/>
      <c r="AL45" s="109"/>
      <c r="AM45" s="109"/>
      <c r="AN45" s="109"/>
      <c r="AO45" s="127">
        <f>SUMIF(SUMMARY!B:B, B42, SUMMARY!AP:AP)</f>
        <v>0</v>
      </c>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8"/>
      <c r="BL45" s="109"/>
      <c r="BM45" s="109"/>
      <c r="BN45" s="108"/>
      <c r="BO45" s="109"/>
      <c r="BP45" s="109"/>
      <c r="BQ45" s="109"/>
      <c r="BR45" s="109"/>
      <c r="BS45" s="109"/>
      <c r="BT45" s="127">
        <f>SUMIF(SUMMARY!B:B, B42, SUMMARY!BU:BU)</f>
        <v>0</v>
      </c>
      <c r="BU45" s="109"/>
      <c r="BV45" s="109"/>
      <c r="BW45" s="109"/>
      <c r="BX45" s="109"/>
      <c r="BY45" s="109"/>
      <c r="BZ45" s="109"/>
      <c r="CA45" s="109"/>
      <c r="CB45" s="109"/>
      <c r="CC45" s="109"/>
      <c r="CD45" s="109"/>
      <c r="CE45" s="109"/>
      <c r="CF45" s="109"/>
      <c r="CG45" s="109"/>
      <c r="CH45" s="109"/>
      <c r="CI45" s="109"/>
      <c r="CJ45" s="109"/>
      <c r="CK45" s="109"/>
      <c r="CL45" s="109"/>
      <c r="CM45" s="109"/>
      <c r="CN45" s="109"/>
      <c r="CO45" s="109"/>
      <c r="CP45" s="108"/>
      <c r="CQ45" s="109"/>
      <c r="CY45" s="128">
        <f>SUMIF(SUMMARY!B:B, B42, SUMMARY!CZ:CZ)</f>
        <v>0</v>
      </c>
      <c r="ED45" s="128">
        <f>SUMIF(SUMMARY!B:B, B42, SUMMARY!EE:EE)</f>
        <v>0</v>
      </c>
      <c r="FI45" s="128">
        <f>SUMIF(SUMMARY!B:B, B42, SUMMARY!FJ:FJ)</f>
        <v>0</v>
      </c>
      <c r="GN45" s="128">
        <f>SUMIF(SUMMARY!B:B, B42, SUMMARY!GO:GO)</f>
        <v>0</v>
      </c>
      <c r="HS45" s="128">
        <f>SUMIF(SUMMARY!B:B, B42, SUMMARY!HT:HT)</f>
        <v>0</v>
      </c>
      <c r="IX45" s="128">
        <f>SUMIF(SUMMARY!B:B, B42, SUMMARY!IY:IY)</f>
        <v>0</v>
      </c>
      <c r="KC45" s="128">
        <f>SUMIF(SUMMARY!B:B, B42, SUMMARY!KD:KD)</f>
        <v>0</v>
      </c>
      <c r="LH45" s="128">
        <f>SUMIF(SUMMARY!B:B, B42, SUMMARY!LI:LI)</f>
        <v>0</v>
      </c>
      <c r="MM45" s="128" t="e">
        <f>SUMIF(SUMMARY!B:B, B42, SUMMARY!#REF!)</f>
        <v>#REF!</v>
      </c>
    </row>
    <row r="46" spans="1:351" ht="15.75">
      <c r="A46" s="109"/>
      <c r="B46" s="118" t="s">
        <v>71</v>
      </c>
      <c r="C46" s="118"/>
      <c r="D46" s="108" t="str">
        <f>IFERROR(INDEX(SUMMARY!E:E, MATCH(B46, SUMMARY!B:B, 0)), "")</f>
        <v/>
      </c>
      <c r="E46" s="109" t="str">
        <f>SUMMARY!F46</f>
        <v>NGUYEN THI GIANG CH.17 TDT.NTM NGAY 15/10/2025</v>
      </c>
      <c r="F46" s="124" t="str">
        <f>IFERROR(INDEX(SUMMARY!G:G, MATCH(B46, SUMMARY!B:B, 0)), "")</f>
        <v/>
      </c>
      <c r="G46" s="109" t="str">
        <f>IFERROR(INDEX(SUMMARY!H:H, MATCH(B46, SUMMARY!B:B, 0)), "")</f>
        <v/>
      </c>
      <c r="H46" s="109" t="str">
        <f>SUMMARY!I46</f>
        <v>113101</v>
      </c>
      <c r="I46" s="109" t="str">
        <f>IFERROR(INDEX(SUMMARY!J:J, MATCH(B46, SUMMARY!B:B, 0)), "")</f>
        <v/>
      </c>
      <c r="J46" s="127">
        <f>SUMIF(SUMMARY!B:B, B46, SUMMARY!K:K)</f>
        <v>0</v>
      </c>
      <c r="K46" s="109" t="str">
        <f>SUMMARY!L46</f>
        <v>Tiền doanh thu ngày 15/10/2025 chi nhánh 17TÔN ĐỨC THẮNG</v>
      </c>
      <c r="L46" s="109"/>
      <c r="M46" s="109"/>
      <c r="N46" s="109"/>
      <c r="O46" s="109"/>
      <c r="P46" s="109"/>
      <c r="Q46" s="109"/>
      <c r="R46" s="109"/>
      <c r="S46" s="109"/>
      <c r="T46" s="109"/>
      <c r="U46" s="109"/>
      <c r="V46" s="109"/>
      <c r="W46" s="109"/>
      <c r="X46" s="109"/>
      <c r="Y46" s="109"/>
      <c r="Z46" s="109"/>
      <c r="AA46" s="109"/>
      <c r="AB46" s="109"/>
      <c r="AC46" s="109"/>
      <c r="AD46" s="109"/>
      <c r="AE46" s="109"/>
      <c r="AF46" s="108"/>
      <c r="AG46" s="109"/>
      <c r="AH46" s="109"/>
      <c r="AI46" s="108"/>
      <c r="AJ46" s="109"/>
      <c r="AK46" s="109"/>
      <c r="AL46" s="109"/>
      <c r="AM46" s="109"/>
      <c r="AN46" s="109"/>
      <c r="AO46" s="127">
        <f>SUMIF(SUMMARY!B:B, B43, SUMMARY!AP:AP)</f>
        <v>0</v>
      </c>
      <c r="AP46" s="109"/>
      <c r="AQ46" s="109"/>
      <c r="AR46" s="109"/>
      <c r="AS46" s="109"/>
      <c r="AT46" s="109"/>
      <c r="AU46" s="109"/>
      <c r="AV46" s="109"/>
      <c r="AW46" s="109"/>
      <c r="AX46" s="109"/>
      <c r="AY46" s="109"/>
      <c r="AZ46" s="109"/>
      <c r="BA46" s="109"/>
      <c r="BB46" s="109"/>
      <c r="BC46" s="109"/>
      <c r="BD46" s="109"/>
      <c r="BE46" s="109"/>
      <c r="BF46" s="109"/>
      <c r="BG46" s="109"/>
      <c r="BH46" s="109"/>
      <c r="BI46" s="109"/>
      <c r="BJ46" s="109"/>
      <c r="BK46" s="108"/>
      <c r="BL46" s="109"/>
      <c r="BM46" s="109"/>
      <c r="BN46" s="108"/>
      <c r="BO46" s="109"/>
      <c r="BP46" s="109"/>
      <c r="BQ46" s="109"/>
      <c r="BR46" s="109"/>
      <c r="BS46" s="109"/>
      <c r="BT46" s="127">
        <f>SUMIF(SUMMARY!B:B, B43, SUMMARY!BU:BU)</f>
        <v>0</v>
      </c>
      <c r="BU46" s="109"/>
      <c r="BV46" s="109"/>
      <c r="BW46" s="109"/>
      <c r="BX46" s="109"/>
      <c r="BY46" s="109"/>
      <c r="BZ46" s="109"/>
      <c r="CA46" s="109"/>
      <c r="CB46" s="109"/>
      <c r="CC46" s="109"/>
      <c r="CD46" s="109"/>
      <c r="CE46" s="109"/>
      <c r="CF46" s="109"/>
      <c r="CG46" s="109"/>
      <c r="CH46" s="109"/>
      <c r="CI46" s="109"/>
      <c r="CJ46" s="109"/>
      <c r="CK46" s="109"/>
      <c r="CL46" s="109"/>
      <c r="CM46" s="109"/>
      <c r="CN46" s="109"/>
      <c r="CO46" s="109"/>
      <c r="CP46" s="108"/>
      <c r="CQ46" s="109"/>
      <c r="CY46" s="128">
        <f>SUMIF(SUMMARY!B:B, B43, SUMMARY!CZ:CZ)</f>
        <v>0</v>
      </c>
      <c r="ED46" s="128">
        <f>SUMIF(SUMMARY!B:B, B43, SUMMARY!EE:EE)</f>
        <v>0</v>
      </c>
      <c r="FI46" s="128">
        <f>SUMIF(SUMMARY!B:B, B43, SUMMARY!FJ:FJ)</f>
        <v>0</v>
      </c>
      <c r="GN46" s="128">
        <f>SUMIF(SUMMARY!B:B, B43, SUMMARY!GO:GO)</f>
        <v>0</v>
      </c>
      <c r="HS46" s="128">
        <f>SUMIF(SUMMARY!B:B, B43, SUMMARY!HT:HT)</f>
        <v>0</v>
      </c>
      <c r="IX46" s="128">
        <f>SUMIF(SUMMARY!B:B, B43, SUMMARY!IY:IY)</f>
        <v>0</v>
      </c>
      <c r="KC46" s="128">
        <f>SUMIF(SUMMARY!B:B, B43, SUMMARY!KD:KD)</f>
        <v>0</v>
      </c>
      <c r="LH46" s="128">
        <f>SUMIF(SUMMARY!B:B, B43, SUMMARY!LI:LI)</f>
        <v>0</v>
      </c>
      <c r="MM46" s="128" t="e">
        <f>SUMIF(SUMMARY!B:B, B43, SUMMARY!#REF!)</f>
        <v>#REF!</v>
      </c>
    </row>
    <row r="47" spans="1:351" ht="15.75">
      <c r="A47" s="109"/>
      <c r="B47" s="118" t="s">
        <v>73</v>
      </c>
      <c r="C47" s="118"/>
      <c r="D47" s="108" t="str">
        <f>IFERROR(INDEX(SUMMARY!E:E, MATCH(B47, SUMMARY!B:B, 0)), "")</f>
        <v/>
      </c>
      <c r="E47" s="109" t="str">
        <f>SUMMARY!F47</f>
        <v>CH.339TN.NTM ngay 15.10 CKN 579433 - HOANG THU TRANG - Ngan hang TMCP Tien Phong</v>
      </c>
      <c r="F47" s="124" t="str">
        <f>IFERROR(INDEX(SUMMARY!G:G, MATCH(B47, SUMMARY!B:B, 0)), "")</f>
        <v/>
      </c>
      <c r="G47" s="109" t="str">
        <f>IFERROR(INDEX(SUMMARY!H:H, MATCH(B47, SUMMARY!B:B, 0)), "")</f>
        <v/>
      </c>
      <c r="H47" s="109" t="str">
        <f>SUMMARY!I47</f>
        <v>113101</v>
      </c>
      <c r="I47" s="109" t="str">
        <f>IFERROR(INDEX(SUMMARY!J:J, MATCH(B47, SUMMARY!B:B, 0)), "")</f>
        <v/>
      </c>
      <c r="J47" s="127">
        <f>SUMIF(SUMMARY!B:B, B47, SUMMARY!K:K)</f>
        <v>0</v>
      </c>
      <c r="K47" s="109" t="str">
        <f>SUMMARY!L47</f>
        <v>Tiền doanh thu ngày 15/10/2025 chi nhánh 339THANH NHÀN</v>
      </c>
      <c r="L47" s="109"/>
      <c r="M47" s="109"/>
      <c r="N47" s="109"/>
      <c r="O47" s="109"/>
      <c r="P47" s="109"/>
      <c r="Q47" s="109"/>
      <c r="R47" s="109"/>
      <c r="S47" s="109"/>
      <c r="T47" s="109"/>
      <c r="U47" s="109"/>
      <c r="V47" s="109"/>
      <c r="W47" s="109"/>
      <c r="X47" s="109"/>
      <c r="Y47" s="109"/>
      <c r="Z47" s="109"/>
      <c r="AA47" s="109"/>
      <c r="AB47" s="109"/>
      <c r="AC47" s="109"/>
      <c r="AD47" s="109"/>
      <c r="AE47" s="109"/>
      <c r="AF47" s="108"/>
      <c r="AG47" s="109"/>
      <c r="AH47" s="109"/>
      <c r="AI47" s="108"/>
      <c r="AJ47" s="109"/>
      <c r="AK47" s="109"/>
      <c r="AL47" s="109"/>
      <c r="AM47" s="109"/>
      <c r="AN47" s="109"/>
      <c r="AO47" s="127">
        <f>SUMIF(SUMMARY!B:B, B44, SUMMARY!AP:AP)</f>
        <v>0</v>
      </c>
      <c r="AP47" s="109"/>
      <c r="AQ47" s="109"/>
      <c r="AR47" s="109"/>
      <c r="AS47" s="109"/>
      <c r="AT47" s="109"/>
      <c r="AU47" s="109"/>
      <c r="AV47" s="109"/>
      <c r="AW47" s="109"/>
      <c r="AX47" s="109"/>
      <c r="AY47" s="109"/>
      <c r="AZ47" s="109"/>
      <c r="BA47" s="109"/>
      <c r="BB47" s="109"/>
      <c r="BC47" s="109"/>
      <c r="BD47" s="109"/>
      <c r="BE47" s="109"/>
      <c r="BF47" s="109"/>
      <c r="BG47" s="109"/>
      <c r="BH47" s="109"/>
      <c r="BI47" s="109"/>
      <c r="BJ47" s="109"/>
      <c r="BK47" s="108"/>
      <c r="BL47" s="109"/>
      <c r="BM47" s="109"/>
      <c r="BN47" s="108"/>
      <c r="BO47" s="109"/>
      <c r="BP47" s="109"/>
      <c r="BQ47" s="109"/>
      <c r="BR47" s="109"/>
      <c r="BS47" s="109"/>
      <c r="BT47" s="127">
        <f>SUMIF(SUMMARY!B:B, B44, SUMMARY!BU:BU)</f>
        <v>0</v>
      </c>
      <c r="BU47" s="109"/>
      <c r="BV47" s="109"/>
      <c r="BW47" s="109"/>
      <c r="BX47" s="109"/>
      <c r="BY47" s="109"/>
      <c r="BZ47" s="109"/>
      <c r="CA47" s="109"/>
      <c r="CB47" s="109"/>
      <c r="CC47" s="109"/>
      <c r="CD47" s="109"/>
      <c r="CE47" s="109"/>
      <c r="CF47" s="109"/>
      <c r="CG47" s="109"/>
      <c r="CH47" s="109"/>
      <c r="CI47" s="109"/>
      <c r="CJ47" s="109"/>
      <c r="CK47" s="109"/>
      <c r="CL47" s="109"/>
      <c r="CM47" s="109"/>
      <c r="CN47" s="109"/>
      <c r="CO47" s="109"/>
      <c r="CP47" s="108"/>
      <c r="CQ47" s="109"/>
      <c r="CY47" s="128">
        <f>SUMIF(SUMMARY!B:B, B44, SUMMARY!CZ:CZ)</f>
        <v>0</v>
      </c>
      <c r="ED47" s="128">
        <f>SUMIF(SUMMARY!B:B, B44, SUMMARY!EE:EE)</f>
        <v>0</v>
      </c>
      <c r="FI47" s="128">
        <f>SUMIF(SUMMARY!B:B, B44, SUMMARY!FJ:FJ)</f>
        <v>0</v>
      </c>
      <c r="GN47" s="128">
        <f>SUMIF(SUMMARY!B:B, B44, SUMMARY!GO:GO)</f>
        <v>0</v>
      </c>
      <c r="HS47" s="128">
        <f>SUMIF(SUMMARY!B:B, B44, SUMMARY!HT:HT)</f>
        <v>0</v>
      </c>
      <c r="IX47" s="128">
        <f>SUMIF(SUMMARY!B:B, B44, SUMMARY!IY:IY)</f>
        <v>0</v>
      </c>
      <c r="KC47" s="128">
        <f>SUMIF(SUMMARY!B:B, B44, SUMMARY!KD:KD)</f>
        <v>0</v>
      </c>
      <c r="LH47" s="128">
        <f>SUMIF(SUMMARY!B:B, B44, SUMMARY!LI:LI)</f>
        <v>0</v>
      </c>
      <c r="MM47" s="128" t="e">
        <f>SUMIF(SUMMARY!B:B, B44, SUMMARY!#REF!)</f>
        <v>#REF!</v>
      </c>
    </row>
    <row r="48" spans="1:351" ht="15.75">
      <c r="A48" s="109"/>
      <c r="B48" s="116" t="s">
        <v>75</v>
      </c>
      <c r="C48" s="116"/>
      <c r="D48" s="108" t="str">
        <f>IFERROR(INDEX(SUMMARY!E:E, MATCH(B48, SUMMARY!B:B, 0)), "")</f>
        <v/>
      </c>
      <c r="E48" s="109" t="str">
        <f>SUMMARY!F48</f>
        <v>CH.8 DC-NTM NGAY 15/10</v>
      </c>
      <c r="F48" s="124" t="str">
        <f>IFERROR(INDEX(SUMMARY!G:G, MATCH(B48, SUMMARY!B:B, 0)), "")</f>
        <v/>
      </c>
      <c r="G48" s="109" t="str">
        <f>IFERROR(INDEX(SUMMARY!H:H, MATCH(B48, SUMMARY!B:B, 0)), "")</f>
        <v/>
      </c>
      <c r="H48" s="109" t="str">
        <f>SUMMARY!I48</f>
        <v>113101</v>
      </c>
      <c r="I48" s="109" t="str">
        <f>IFERROR(INDEX(SUMMARY!J:J, MATCH(B48, SUMMARY!B:B, 0)), "")</f>
        <v/>
      </c>
      <c r="J48" s="127">
        <f>SUMIF(SUMMARY!B:B, B48, SUMMARY!K:K)</f>
        <v>0</v>
      </c>
      <c r="K48" s="109" t="str">
        <f>SUMMARY!L48</f>
        <v>Tiền doanh thu ngày 15/10/2025 chi nhánh 8ĐỘI CẤN</v>
      </c>
      <c r="L48" s="109"/>
      <c r="M48" s="109"/>
      <c r="N48" s="109"/>
      <c r="O48" s="109"/>
      <c r="P48" s="109"/>
      <c r="Q48" s="109"/>
      <c r="R48" s="109"/>
      <c r="S48" s="109"/>
      <c r="T48" s="109"/>
      <c r="U48" s="109"/>
      <c r="V48" s="109"/>
      <c r="W48" s="109"/>
      <c r="X48" s="109"/>
      <c r="Y48" s="109"/>
      <c r="Z48" s="109"/>
      <c r="AA48" s="109"/>
      <c r="AB48" s="109"/>
      <c r="AC48" s="109"/>
      <c r="AD48" s="109"/>
      <c r="AE48" s="109"/>
      <c r="AF48" s="108"/>
      <c r="AG48" s="109"/>
      <c r="AH48" s="109"/>
      <c r="AI48" s="108"/>
      <c r="AJ48" s="109"/>
      <c r="AK48" s="109"/>
      <c r="AL48" s="109"/>
      <c r="AM48" s="109"/>
      <c r="AN48" s="109"/>
      <c r="AO48" s="127">
        <f>SUMIF(SUMMARY!B:B, B45, SUMMARY!AP:AP)</f>
        <v>0</v>
      </c>
      <c r="AP48" s="109"/>
      <c r="AQ48" s="109"/>
      <c r="AR48" s="109"/>
      <c r="AS48" s="109"/>
      <c r="AT48" s="109"/>
      <c r="AU48" s="109"/>
      <c r="AV48" s="109"/>
      <c r="AW48" s="109"/>
      <c r="AX48" s="109"/>
      <c r="AY48" s="109"/>
      <c r="AZ48" s="109"/>
      <c r="BA48" s="109"/>
      <c r="BB48" s="109"/>
      <c r="BC48" s="109"/>
      <c r="BD48" s="109"/>
      <c r="BE48" s="109"/>
      <c r="BF48" s="109"/>
      <c r="BG48" s="109"/>
      <c r="BH48" s="109"/>
      <c r="BI48" s="109"/>
      <c r="BJ48" s="109"/>
      <c r="BK48" s="108"/>
      <c r="BL48" s="109"/>
      <c r="BM48" s="109"/>
      <c r="BN48" s="108"/>
      <c r="BO48" s="109"/>
      <c r="BP48" s="109"/>
      <c r="BQ48" s="109"/>
      <c r="BR48" s="109"/>
      <c r="BS48" s="109"/>
      <c r="BT48" s="127">
        <f>SUMIF(SUMMARY!B:B, B45, SUMMARY!BU:BU)</f>
        <v>0</v>
      </c>
      <c r="BU48" s="109"/>
      <c r="BV48" s="109"/>
      <c r="BW48" s="109"/>
      <c r="BX48" s="109"/>
      <c r="BY48" s="109"/>
      <c r="BZ48" s="109"/>
      <c r="CA48" s="109"/>
      <c r="CB48" s="109"/>
      <c r="CC48" s="109"/>
      <c r="CD48" s="109"/>
      <c r="CE48" s="109"/>
      <c r="CF48" s="109"/>
      <c r="CG48" s="109"/>
      <c r="CH48" s="109"/>
      <c r="CI48" s="109"/>
      <c r="CJ48" s="109"/>
      <c r="CK48" s="109"/>
      <c r="CL48" s="109"/>
      <c r="CM48" s="109"/>
      <c r="CN48" s="109"/>
      <c r="CO48" s="109"/>
      <c r="CP48" s="108"/>
      <c r="CQ48" s="109"/>
      <c r="CY48" s="128">
        <f>SUMIF(SUMMARY!B:B, B45, SUMMARY!CZ:CZ)</f>
        <v>0</v>
      </c>
      <c r="ED48" s="128">
        <f>SUMIF(SUMMARY!B:B, B45, SUMMARY!EE:EE)</f>
        <v>0</v>
      </c>
      <c r="FI48" s="128">
        <f>SUMIF(SUMMARY!B:B, B45, SUMMARY!FJ:FJ)</f>
        <v>0</v>
      </c>
      <c r="GN48" s="128">
        <f>SUMIF(SUMMARY!B:B, B45, SUMMARY!GO:GO)</f>
        <v>0</v>
      </c>
      <c r="HS48" s="128">
        <f>SUMIF(SUMMARY!B:B, B45, SUMMARY!HT:HT)</f>
        <v>0</v>
      </c>
      <c r="IX48" s="128">
        <f>SUMIF(SUMMARY!B:B, B45, SUMMARY!IY:IY)</f>
        <v>0</v>
      </c>
      <c r="KC48" s="128">
        <f>SUMIF(SUMMARY!B:B, B45, SUMMARY!KD:KD)</f>
        <v>0</v>
      </c>
      <c r="LH48" s="128">
        <f>SUMIF(SUMMARY!B:B, B45, SUMMARY!LI:LI)</f>
        <v>0</v>
      </c>
      <c r="MM48" s="128" t="e">
        <f>SUMIF(SUMMARY!B:B, B45, SUMMARY!#REF!)</f>
        <v>#REF!</v>
      </c>
    </row>
    <row r="49" spans="1:351" ht="31.5">
      <c r="A49" s="109"/>
      <c r="B49" s="118" t="s">
        <v>77</v>
      </c>
      <c r="C49" s="118"/>
      <c r="D49" s="108" t="str">
        <f>IFERROR(INDEX(SUMMARY!E:E, MATCH(B49, SUMMARY!B:B, 0)), "")</f>
        <v/>
      </c>
      <c r="E49" s="109" t="str">
        <f>SUMMARY!F49</f>
        <v>CH378DL NTM NGAY 15.10.2025</v>
      </c>
      <c r="F49" s="124" t="str">
        <f>IFERROR(INDEX(SUMMARY!G:G, MATCH(B49, SUMMARY!B:B, 0)), "")</f>
        <v/>
      </c>
      <c r="G49" s="109" t="str">
        <f>IFERROR(INDEX(SUMMARY!H:H, MATCH(B49, SUMMARY!B:B, 0)), "")</f>
        <v/>
      </c>
      <c r="H49" s="109" t="str">
        <f>SUMMARY!I49</f>
        <v>113101</v>
      </c>
      <c r="I49" s="109" t="str">
        <f>IFERROR(INDEX(SUMMARY!J:J, MATCH(B49, SUMMARY!B:B, 0)), "")</f>
        <v/>
      </c>
      <c r="J49" s="127">
        <f>SUMIF(SUMMARY!B:B, B49, SUMMARY!K:K)</f>
        <v>0</v>
      </c>
      <c r="K49" s="109" t="str">
        <f>SUMMARY!L49</f>
        <v>Tiền doanh thu ngày 15/10/2025 chi nhánh 374ĐƯỜNG LÁNG</v>
      </c>
      <c r="L49" s="109"/>
      <c r="M49" s="109"/>
      <c r="N49" s="109"/>
      <c r="O49" s="109"/>
      <c r="P49" s="109"/>
      <c r="Q49" s="109"/>
      <c r="R49" s="109"/>
      <c r="S49" s="109"/>
      <c r="T49" s="109"/>
      <c r="U49" s="109"/>
      <c r="V49" s="109"/>
      <c r="W49" s="109"/>
      <c r="X49" s="109"/>
      <c r="Y49" s="109"/>
      <c r="Z49" s="109"/>
      <c r="AA49" s="109"/>
      <c r="AB49" s="109"/>
      <c r="AC49" s="109"/>
      <c r="AD49" s="109"/>
      <c r="AE49" s="109"/>
      <c r="AF49" s="108"/>
      <c r="AG49" s="109"/>
      <c r="AH49" s="109"/>
      <c r="AI49" s="108"/>
      <c r="AJ49" s="109"/>
      <c r="AK49" s="109"/>
      <c r="AL49" s="109"/>
      <c r="AM49" s="109"/>
      <c r="AN49" s="109"/>
      <c r="AO49" s="127">
        <f>SUMIF(SUMMARY!B:B, B46, SUMMARY!AP:AP)</f>
        <v>0</v>
      </c>
      <c r="AP49" s="109"/>
      <c r="AQ49" s="109"/>
      <c r="AR49" s="109"/>
      <c r="AS49" s="109"/>
      <c r="AT49" s="109"/>
      <c r="AU49" s="109"/>
      <c r="AV49" s="109"/>
      <c r="AW49" s="109"/>
      <c r="AX49" s="109"/>
      <c r="AY49" s="109"/>
      <c r="AZ49" s="109"/>
      <c r="BA49" s="109"/>
      <c r="BB49" s="109"/>
      <c r="BC49" s="109"/>
      <c r="BD49" s="109"/>
      <c r="BE49" s="109"/>
      <c r="BF49" s="109"/>
      <c r="BG49" s="109"/>
      <c r="BH49" s="109"/>
      <c r="BI49" s="109"/>
      <c r="BJ49" s="109"/>
      <c r="BK49" s="108"/>
      <c r="BL49" s="109"/>
      <c r="BM49" s="109"/>
      <c r="BN49" s="108"/>
      <c r="BO49" s="109"/>
      <c r="BP49" s="109"/>
      <c r="BQ49" s="109"/>
      <c r="BR49" s="109"/>
      <c r="BS49" s="109"/>
      <c r="BT49" s="127">
        <f>SUMIF(SUMMARY!B:B, B46, SUMMARY!BU:BU)</f>
        <v>0</v>
      </c>
      <c r="BU49" s="109"/>
      <c r="BV49" s="109"/>
      <c r="BW49" s="109"/>
      <c r="BX49" s="109"/>
      <c r="BY49" s="109"/>
      <c r="BZ49" s="109"/>
      <c r="CA49" s="109"/>
      <c r="CB49" s="109"/>
      <c r="CC49" s="109"/>
      <c r="CD49" s="109"/>
      <c r="CE49" s="109"/>
      <c r="CF49" s="109"/>
      <c r="CG49" s="109"/>
      <c r="CH49" s="109"/>
      <c r="CI49" s="109"/>
      <c r="CJ49" s="109"/>
      <c r="CK49" s="109"/>
      <c r="CL49" s="109"/>
      <c r="CM49" s="109"/>
      <c r="CN49" s="109"/>
      <c r="CO49" s="109"/>
      <c r="CP49" s="108"/>
      <c r="CQ49" s="109"/>
      <c r="CY49" s="128">
        <f>SUMIF(SUMMARY!B:B, B46, SUMMARY!CZ:CZ)</f>
        <v>0</v>
      </c>
      <c r="ED49" s="128">
        <f>SUMIF(SUMMARY!B:B, B46, SUMMARY!EE:EE)</f>
        <v>0</v>
      </c>
      <c r="FI49" s="128">
        <f>SUMIF(SUMMARY!B:B, B46, SUMMARY!FJ:FJ)</f>
        <v>0</v>
      </c>
      <c r="GN49" s="128">
        <f>SUMIF(SUMMARY!B:B, B46, SUMMARY!GO:GO)</f>
        <v>0</v>
      </c>
      <c r="HS49" s="128">
        <f>SUMIF(SUMMARY!B:B, B46, SUMMARY!HT:HT)</f>
        <v>0</v>
      </c>
      <c r="IX49" s="128">
        <f>SUMIF(SUMMARY!B:B, B46, SUMMARY!IY:IY)</f>
        <v>0</v>
      </c>
      <c r="KC49" s="128">
        <f>SUMIF(SUMMARY!B:B, B46, SUMMARY!KD:KD)</f>
        <v>0</v>
      </c>
      <c r="LH49" s="128">
        <f>SUMIF(SUMMARY!B:B, B46, SUMMARY!LI:LI)</f>
        <v>0</v>
      </c>
      <c r="MM49" s="128" t="e">
        <f>SUMIF(SUMMARY!B:B, B46, SUMMARY!#REF!)</f>
        <v>#REF!</v>
      </c>
    </row>
    <row r="50" spans="1:351" ht="15.75">
      <c r="A50" s="109"/>
      <c r="B50" s="118" t="s">
        <v>78</v>
      </c>
      <c r="C50" s="118"/>
      <c r="D50" s="108" t="str">
        <f>IFERROR(INDEX(SUMMARY!E:E, MATCH(B50, SUMMARY!B:B, 0)), "")</f>
        <v/>
      </c>
      <c r="E50" s="109" t="str">
        <f>SUMMARY!F50</f>
        <v>CH .472LD-NTM NGAY 15/10/25</v>
      </c>
      <c r="F50" s="124" t="str">
        <f>IFERROR(INDEX(SUMMARY!G:G, MATCH(B50, SUMMARY!B:B, 0)), "")</f>
        <v/>
      </c>
      <c r="G50" s="109" t="str">
        <f>IFERROR(INDEX(SUMMARY!H:H, MATCH(B50, SUMMARY!B:B, 0)), "")</f>
        <v/>
      </c>
      <c r="H50" s="109" t="str">
        <f>SUMMARY!I50</f>
        <v>113101</v>
      </c>
      <c r="I50" s="109" t="str">
        <f>IFERROR(INDEX(SUMMARY!J:J, MATCH(B50, SUMMARY!B:B, 0)), "")</f>
        <v/>
      </c>
      <c r="J50" s="127">
        <f>SUMIF(SUMMARY!B:B, B50, SUMMARY!K:K)</f>
        <v>0</v>
      </c>
      <c r="K50" s="109" t="str">
        <f>SUMMARY!L50</f>
        <v>Tiền doanh thu ngày 15/10/2025 chi nhánh 472LÊ DUẪN</v>
      </c>
      <c r="L50" s="109"/>
      <c r="M50" s="109"/>
      <c r="N50" s="109"/>
      <c r="O50" s="109"/>
      <c r="P50" s="109"/>
      <c r="Q50" s="109"/>
      <c r="R50" s="109"/>
      <c r="S50" s="109"/>
      <c r="T50" s="109"/>
      <c r="U50" s="109"/>
      <c r="V50" s="109"/>
      <c r="W50" s="109"/>
      <c r="X50" s="109"/>
      <c r="Y50" s="109"/>
      <c r="Z50" s="109"/>
      <c r="AA50" s="109"/>
      <c r="AB50" s="109"/>
      <c r="AC50" s="109"/>
      <c r="AD50" s="109"/>
      <c r="AE50" s="109"/>
      <c r="AF50" s="108"/>
      <c r="AG50" s="109"/>
      <c r="AH50" s="109"/>
      <c r="AI50" s="108"/>
      <c r="AJ50" s="109"/>
      <c r="AK50" s="109"/>
      <c r="AL50" s="109"/>
      <c r="AM50" s="109"/>
      <c r="AN50" s="109"/>
      <c r="AO50" s="127">
        <f>SUMIF(SUMMARY!B:B, B47, SUMMARY!AP:AP)</f>
        <v>0</v>
      </c>
      <c r="AP50" s="109"/>
      <c r="AQ50" s="109"/>
      <c r="AR50" s="109"/>
      <c r="AS50" s="109"/>
      <c r="AT50" s="109"/>
      <c r="AU50" s="109"/>
      <c r="AV50" s="109"/>
      <c r="AW50" s="109"/>
      <c r="AX50" s="109"/>
      <c r="AY50" s="109"/>
      <c r="AZ50" s="109"/>
      <c r="BA50" s="109"/>
      <c r="BB50" s="109"/>
      <c r="BC50" s="109"/>
      <c r="BD50" s="109"/>
      <c r="BE50" s="109"/>
      <c r="BF50" s="109"/>
      <c r="BG50" s="109"/>
      <c r="BH50" s="109"/>
      <c r="BI50" s="109"/>
      <c r="BJ50" s="109"/>
      <c r="BK50" s="108"/>
      <c r="BL50" s="109"/>
      <c r="BM50" s="109"/>
      <c r="BN50" s="108"/>
      <c r="BO50" s="109"/>
      <c r="BP50" s="109"/>
      <c r="BQ50" s="109"/>
      <c r="BR50" s="109"/>
      <c r="BS50" s="109"/>
      <c r="BT50" s="127">
        <f>SUMIF(SUMMARY!B:B, B47, SUMMARY!BU:BU)</f>
        <v>0</v>
      </c>
      <c r="BU50" s="109"/>
      <c r="BV50" s="109"/>
      <c r="BW50" s="109"/>
      <c r="BX50" s="109"/>
      <c r="BY50" s="109"/>
      <c r="BZ50" s="109"/>
      <c r="CA50" s="109"/>
      <c r="CB50" s="109"/>
      <c r="CC50" s="109"/>
      <c r="CD50" s="109"/>
      <c r="CE50" s="109"/>
      <c r="CF50" s="109"/>
      <c r="CG50" s="109"/>
      <c r="CH50" s="109"/>
      <c r="CI50" s="109"/>
      <c r="CJ50" s="109"/>
      <c r="CK50" s="109"/>
      <c r="CL50" s="109"/>
      <c r="CM50" s="109"/>
      <c r="CN50" s="109"/>
      <c r="CO50" s="109"/>
      <c r="CP50" s="108"/>
      <c r="CQ50" s="109"/>
      <c r="CY50" s="128">
        <f>SUMIF(SUMMARY!B:B, B47, SUMMARY!CZ:CZ)</f>
        <v>0</v>
      </c>
      <c r="ED50" s="128">
        <f>SUMIF(SUMMARY!B:B, B47, SUMMARY!EE:EE)</f>
        <v>0</v>
      </c>
      <c r="FI50" s="128">
        <f>SUMIF(SUMMARY!B:B, B47, SUMMARY!FJ:FJ)</f>
        <v>0</v>
      </c>
      <c r="GN50" s="128">
        <f>SUMIF(SUMMARY!B:B, B47, SUMMARY!GO:GO)</f>
        <v>0</v>
      </c>
      <c r="HS50" s="128">
        <f>SUMIF(SUMMARY!B:B, B47, SUMMARY!HT:HT)</f>
        <v>0</v>
      </c>
      <c r="IX50" s="128">
        <f>SUMIF(SUMMARY!B:B, B47, SUMMARY!IY:IY)</f>
        <v>0</v>
      </c>
      <c r="KC50" s="128">
        <f>SUMIF(SUMMARY!B:B, B47, SUMMARY!KD:KD)</f>
        <v>0</v>
      </c>
      <c r="LH50" s="128">
        <f>SUMIF(SUMMARY!B:B, B47, SUMMARY!LI:LI)</f>
        <v>0</v>
      </c>
      <c r="MM50" s="128" t="e">
        <f>SUMIF(SUMMARY!B:B, B47, SUMMARY!#REF!)</f>
        <v>#REF!</v>
      </c>
    </row>
    <row r="51" spans="1:351" ht="15.75">
      <c r="A51" s="109"/>
      <c r="B51" s="118" t="s">
        <v>79</v>
      </c>
      <c r="C51" s="118"/>
      <c r="D51" s="108" t="str">
        <f>IFERROR(INDEX(SUMMARY!E:E, MATCH(B51, SUMMARY!B:B, 0)), "")</f>
        <v/>
      </c>
      <c r="E51" s="109" t="str">
        <f>SUMMARY!F51</f>
        <v>CH.496HD-NTM ngay 15.10.2025</v>
      </c>
      <c r="F51" s="124" t="str">
        <f>IFERROR(INDEX(SUMMARY!G:G, MATCH(B51, SUMMARY!B:B, 0)), "")</f>
        <v/>
      </c>
      <c r="G51" s="109" t="str">
        <f>IFERROR(INDEX(SUMMARY!H:H, MATCH(B51, SUMMARY!B:B, 0)), "")</f>
        <v/>
      </c>
      <c r="H51" s="109" t="str">
        <f>SUMMARY!I51</f>
        <v>113101</v>
      </c>
      <c r="I51" s="109" t="str">
        <f>IFERROR(INDEX(SUMMARY!J:J, MATCH(B51, SUMMARY!B:B, 0)), "")</f>
        <v/>
      </c>
      <c r="J51" s="127">
        <f>SUMIF(SUMMARY!B:B, B51, SUMMARY!K:K)</f>
        <v>0</v>
      </c>
      <c r="K51" s="109" t="str">
        <f>SUMMARY!L51</f>
        <v>Tiền doanh thu ngày 15/10/2025 chi nhánh 496HOÀNG DIỆU</v>
      </c>
      <c r="L51" s="109"/>
      <c r="M51" s="109"/>
      <c r="N51" s="109"/>
      <c r="O51" s="109"/>
      <c r="P51" s="109"/>
      <c r="Q51" s="109"/>
      <c r="R51" s="109"/>
      <c r="S51" s="109"/>
      <c r="T51" s="109"/>
      <c r="U51" s="109"/>
      <c r="V51" s="109"/>
      <c r="W51" s="109"/>
      <c r="X51" s="109"/>
      <c r="Y51" s="109"/>
      <c r="Z51" s="109"/>
      <c r="AA51" s="109"/>
      <c r="AB51" s="109"/>
      <c r="AC51" s="109"/>
      <c r="AD51" s="109"/>
      <c r="AE51" s="109"/>
      <c r="AF51" s="108"/>
      <c r="AG51" s="109"/>
      <c r="AH51" s="109"/>
      <c r="AI51" s="108"/>
      <c r="AJ51" s="109"/>
      <c r="AK51" s="109"/>
      <c r="AL51" s="109"/>
      <c r="AM51" s="109"/>
      <c r="AN51" s="109"/>
      <c r="AO51" s="127">
        <f>SUMIF(SUMMARY!B:B, B48, SUMMARY!AP:AP)</f>
        <v>0</v>
      </c>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8"/>
      <c r="BL51" s="109"/>
      <c r="BM51" s="109"/>
      <c r="BN51" s="108"/>
      <c r="BO51" s="109"/>
      <c r="BP51" s="109"/>
      <c r="BQ51" s="109"/>
      <c r="BR51" s="109"/>
      <c r="BS51" s="109"/>
      <c r="BT51" s="127">
        <f>SUMIF(SUMMARY!B:B, B48, SUMMARY!BU:BU)</f>
        <v>0</v>
      </c>
      <c r="BU51" s="109"/>
      <c r="BV51" s="109"/>
      <c r="BW51" s="109"/>
      <c r="BX51" s="109"/>
      <c r="BY51" s="109"/>
      <c r="BZ51" s="109"/>
      <c r="CA51" s="109"/>
      <c r="CB51" s="109"/>
      <c r="CC51" s="109"/>
      <c r="CD51" s="109"/>
      <c r="CE51" s="109"/>
      <c r="CF51" s="109"/>
      <c r="CG51" s="109"/>
      <c r="CH51" s="109"/>
      <c r="CI51" s="109"/>
      <c r="CJ51" s="109"/>
      <c r="CK51" s="109"/>
      <c r="CL51" s="109"/>
      <c r="CM51" s="109"/>
      <c r="CN51" s="109"/>
      <c r="CO51" s="109"/>
      <c r="CP51" s="108"/>
      <c r="CQ51" s="109"/>
      <c r="CY51" s="128">
        <f>SUMIF(SUMMARY!B:B, B48, SUMMARY!CZ:CZ)</f>
        <v>0</v>
      </c>
      <c r="ED51" s="128">
        <f>SUMIF(SUMMARY!B:B, B48, SUMMARY!EE:EE)</f>
        <v>0</v>
      </c>
      <c r="FI51" s="128">
        <f>SUMIF(SUMMARY!B:B, B48, SUMMARY!FJ:FJ)</f>
        <v>0</v>
      </c>
      <c r="GN51" s="128">
        <f>SUMIF(SUMMARY!B:B, B48, SUMMARY!GO:GO)</f>
        <v>0</v>
      </c>
      <c r="HS51" s="128">
        <f>SUMIF(SUMMARY!B:B, B48, SUMMARY!HT:HT)</f>
        <v>0</v>
      </c>
      <c r="IX51" s="128">
        <f>SUMIF(SUMMARY!B:B, B48, SUMMARY!IY:IY)</f>
        <v>0</v>
      </c>
      <c r="KC51" s="128">
        <f>SUMIF(SUMMARY!B:B, B48, SUMMARY!KD:KD)</f>
        <v>0</v>
      </c>
      <c r="LH51" s="128">
        <f>SUMIF(SUMMARY!B:B, B48, SUMMARY!LI:LI)</f>
        <v>0</v>
      </c>
      <c r="MM51" s="128" t="e">
        <f>SUMIF(SUMMARY!B:B, B48, SUMMARY!#REF!)</f>
        <v>#REF!</v>
      </c>
    </row>
    <row r="52" spans="1:351" ht="15.75">
      <c r="A52" s="109"/>
      <c r="B52" s="118" t="s">
        <v>81</v>
      </c>
      <c r="C52" s="118"/>
      <c r="D52" s="108" t="str">
        <f>IFERROR(INDEX(SUMMARY!E:E, MATCH(B52, SUMMARY!B:B, 0)), "")</f>
        <v/>
      </c>
      <c r="E52" s="109" t="str">
        <f>SUMMARY!F52</f>
        <v>CH 49HV NTM NGAY 15.10</v>
      </c>
      <c r="F52" s="124" t="str">
        <f>IFERROR(INDEX(SUMMARY!G:G, MATCH(B52, SUMMARY!B:B, 0)), "")</f>
        <v/>
      </c>
      <c r="G52" s="109" t="str">
        <f>IFERROR(INDEX(SUMMARY!H:H, MATCH(B52, SUMMARY!B:B, 0)), "")</f>
        <v/>
      </c>
      <c r="H52" s="109" t="str">
        <f>SUMMARY!I52</f>
        <v>113101</v>
      </c>
      <c r="I52" s="109" t="str">
        <f>IFERROR(INDEX(SUMMARY!J:J, MATCH(B52, SUMMARY!B:B, 0)), "")</f>
        <v/>
      </c>
      <c r="J52" s="127">
        <f>SUMIF(SUMMARY!B:B, B52, SUMMARY!K:K)</f>
        <v>0</v>
      </c>
      <c r="K52" s="109" t="str">
        <f>SUMMARY!L52</f>
        <v>Tiền doanh thu ngày 15/10/2025 chi nhánh 49 QUẢNG NGÃI</v>
      </c>
      <c r="L52" s="109"/>
      <c r="M52" s="109"/>
      <c r="N52" s="109"/>
      <c r="O52" s="109"/>
      <c r="P52" s="109"/>
      <c r="Q52" s="109"/>
      <c r="R52" s="109"/>
      <c r="S52" s="109"/>
      <c r="T52" s="109"/>
      <c r="U52" s="109"/>
      <c r="V52" s="109"/>
      <c r="W52" s="109"/>
      <c r="X52" s="109"/>
      <c r="Y52" s="109"/>
      <c r="Z52" s="109"/>
      <c r="AA52" s="109"/>
      <c r="AB52" s="109"/>
      <c r="AC52" s="109"/>
      <c r="AD52" s="109"/>
      <c r="AE52" s="109"/>
      <c r="AF52" s="108"/>
      <c r="AG52" s="109"/>
      <c r="AH52" s="109"/>
      <c r="AI52" s="108"/>
      <c r="AJ52" s="109"/>
      <c r="AK52" s="109"/>
      <c r="AL52" s="109"/>
      <c r="AM52" s="109"/>
      <c r="AN52" s="109"/>
      <c r="AO52" s="127">
        <f>SUMIF(SUMMARY!B:B, B49, SUMMARY!AP:AP)</f>
        <v>0</v>
      </c>
      <c r="AP52" s="109"/>
      <c r="AQ52" s="109"/>
      <c r="AR52" s="109"/>
      <c r="AS52" s="109"/>
      <c r="AT52" s="109"/>
      <c r="AU52" s="109"/>
      <c r="AV52" s="109"/>
      <c r="AW52" s="109"/>
      <c r="AX52" s="109"/>
      <c r="AY52" s="109"/>
      <c r="AZ52" s="109"/>
      <c r="BA52" s="109"/>
      <c r="BB52" s="109"/>
      <c r="BC52" s="109"/>
      <c r="BD52" s="109"/>
      <c r="BE52" s="109"/>
      <c r="BF52" s="109"/>
      <c r="BG52" s="109"/>
      <c r="BH52" s="109"/>
      <c r="BI52" s="109"/>
      <c r="BJ52" s="109"/>
      <c r="BK52" s="108"/>
      <c r="BL52" s="109"/>
      <c r="BM52" s="109"/>
      <c r="BN52" s="108"/>
      <c r="BO52" s="109"/>
      <c r="BP52" s="109"/>
      <c r="BQ52" s="109"/>
      <c r="BR52" s="109"/>
      <c r="BS52" s="109"/>
      <c r="BT52" s="127">
        <f>SUMIF(SUMMARY!B:B, B49, SUMMARY!BU:BU)</f>
        <v>0</v>
      </c>
      <c r="BU52" s="109"/>
      <c r="BV52" s="109"/>
      <c r="BW52" s="109"/>
      <c r="BX52" s="109"/>
      <c r="BY52" s="109"/>
      <c r="BZ52" s="109"/>
      <c r="CA52" s="109"/>
      <c r="CB52" s="109"/>
      <c r="CC52" s="109"/>
      <c r="CD52" s="109"/>
      <c r="CE52" s="109"/>
      <c r="CF52" s="109"/>
      <c r="CG52" s="109"/>
      <c r="CH52" s="109"/>
      <c r="CI52" s="109"/>
      <c r="CJ52" s="109"/>
      <c r="CK52" s="109"/>
      <c r="CL52" s="109"/>
      <c r="CM52" s="109"/>
      <c r="CN52" s="109"/>
      <c r="CO52" s="109"/>
      <c r="CP52" s="108"/>
      <c r="CQ52" s="109"/>
      <c r="CY52" s="128">
        <f>SUMIF(SUMMARY!B:B, B49, SUMMARY!CZ:CZ)</f>
        <v>0</v>
      </c>
      <c r="ED52" s="128">
        <f>SUMIF(SUMMARY!B:B, B49, SUMMARY!EE:EE)</f>
        <v>0</v>
      </c>
      <c r="FI52" s="128">
        <f>SUMIF(SUMMARY!B:B, B49, SUMMARY!FJ:FJ)</f>
        <v>0</v>
      </c>
      <c r="GN52" s="128">
        <f>SUMIF(SUMMARY!B:B, B49, SUMMARY!GO:GO)</f>
        <v>0</v>
      </c>
      <c r="HS52" s="128">
        <f>SUMIF(SUMMARY!B:B, B49, SUMMARY!HT:HT)</f>
        <v>0</v>
      </c>
      <c r="IX52" s="128">
        <f>SUMIF(SUMMARY!B:B, B49, SUMMARY!IY:IY)</f>
        <v>0</v>
      </c>
      <c r="KC52" s="128">
        <f>SUMIF(SUMMARY!B:B, B49, SUMMARY!KD:KD)</f>
        <v>0</v>
      </c>
      <c r="LH52" s="128">
        <f>SUMIF(SUMMARY!B:B, B49, SUMMARY!LI:LI)</f>
        <v>0</v>
      </c>
      <c r="MM52" s="128" t="e">
        <f>SUMIF(SUMMARY!B:B, B49, SUMMARY!#REF!)</f>
        <v>#REF!</v>
      </c>
    </row>
    <row r="53" spans="1:351" ht="31.5">
      <c r="A53" s="109"/>
      <c r="B53" s="118" t="s">
        <v>83</v>
      </c>
      <c r="C53" s="118"/>
      <c r="D53" s="108" t="str">
        <f>IFERROR(INDEX(SUMMARY!E:E, MATCH(B53, SUMMARY!B:B, 0)), "")</f>
        <v/>
      </c>
      <c r="E53" s="109" t="str">
        <f>SUMMARY!F53</f>
        <v/>
      </c>
      <c r="F53" s="124" t="str">
        <f>IFERROR(INDEX(SUMMARY!G:G, MATCH(B53, SUMMARY!B:B, 0)), "")</f>
        <v/>
      </c>
      <c r="G53" s="109" t="str">
        <f>IFERROR(INDEX(SUMMARY!H:H, MATCH(B53, SUMMARY!B:B, 0)), "")</f>
        <v/>
      </c>
      <c r="H53" s="109" t="str">
        <f>SUMMARY!I53</f>
        <v>113101</v>
      </c>
      <c r="I53" s="109" t="str">
        <f>IFERROR(INDEX(SUMMARY!J:J, MATCH(B53, SUMMARY!B:B, 0)), "")</f>
        <v/>
      </c>
      <c r="J53" s="127">
        <f>SUMIF(SUMMARY!B:B, B53, SUMMARY!K:K)</f>
        <v>0</v>
      </c>
      <c r="K53" s="109" t="str">
        <f>SUMMARY!L53</f>
        <v/>
      </c>
      <c r="L53" s="109"/>
      <c r="M53" s="109"/>
      <c r="N53" s="109"/>
      <c r="O53" s="109"/>
      <c r="P53" s="109"/>
      <c r="Q53" s="109"/>
      <c r="R53" s="109"/>
      <c r="S53" s="109"/>
      <c r="T53" s="109"/>
      <c r="U53" s="109"/>
      <c r="V53" s="109"/>
      <c r="W53" s="109"/>
      <c r="X53" s="109"/>
      <c r="Y53" s="109"/>
      <c r="Z53" s="109"/>
      <c r="AA53" s="109"/>
      <c r="AB53" s="109"/>
      <c r="AC53" s="109"/>
      <c r="AD53" s="109"/>
      <c r="AE53" s="109"/>
      <c r="AF53" s="108"/>
      <c r="AG53" s="109"/>
      <c r="AH53" s="109"/>
      <c r="AI53" s="108"/>
      <c r="AJ53" s="109"/>
      <c r="AK53" s="109"/>
      <c r="AL53" s="109"/>
      <c r="AM53" s="109"/>
      <c r="AN53" s="109"/>
      <c r="AO53" s="127">
        <f>SUMIF(SUMMARY!B:B, B50, SUMMARY!AP:AP)</f>
        <v>0</v>
      </c>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8"/>
      <c r="BL53" s="109"/>
      <c r="BM53" s="109"/>
      <c r="BN53" s="108"/>
      <c r="BO53" s="109"/>
      <c r="BP53" s="109"/>
      <c r="BQ53" s="109"/>
      <c r="BR53" s="109"/>
      <c r="BS53" s="109"/>
      <c r="BT53" s="127">
        <f>SUMIF(SUMMARY!B:B, B50, SUMMARY!BU:BU)</f>
        <v>0</v>
      </c>
      <c r="BU53" s="109"/>
      <c r="BV53" s="109"/>
      <c r="BW53" s="109"/>
      <c r="BX53" s="109"/>
      <c r="BY53" s="109"/>
      <c r="BZ53" s="109"/>
      <c r="CA53" s="109"/>
      <c r="CB53" s="109"/>
      <c r="CC53" s="109"/>
      <c r="CD53" s="109"/>
      <c r="CE53" s="109"/>
      <c r="CF53" s="109"/>
      <c r="CG53" s="109"/>
      <c r="CH53" s="109"/>
      <c r="CI53" s="109"/>
      <c r="CJ53" s="109"/>
      <c r="CK53" s="109"/>
      <c r="CL53" s="109"/>
      <c r="CM53" s="109"/>
      <c r="CN53" s="109"/>
      <c r="CO53" s="109"/>
      <c r="CP53" s="108"/>
      <c r="CQ53" s="109"/>
      <c r="CY53" s="128">
        <f>SUMIF(SUMMARY!B:B, B50, SUMMARY!CZ:CZ)</f>
        <v>0</v>
      </c>
      <c r="ED53" s="128">
        <f>SUMIF(SUMMARY!B:B, B50, SUMMARY!EE:EE)</f>
        <v>0</v>
      </c>
      <c r="FI53" s="128">
        <f>SUMIF(SUMMARY!B:B, B50, SUMMARY!FJ:FJ)</f>
        <v>0</v>
      </c>
      <c r="GN53" s="128">
        <f>SUMIF(SUMMARY!B:B, B50, SUMMARY!GO:GO)</f>
        <v>0</v>
      </c>
      <c r="HS53" s="128">
        <f>SUMIF(SUMMARY!B:B, B50, SUMMARY!HT:HT)</f>
        <v>0</v>
      </c>
      <c r="IX53" s="128">
        <f>SUMIF(SUMMARY!B:B, B50, SUMMARY!IY:IY)</f>
        <v>0</v>
      </c>
      <c r="KC53" s="128">
        <f>SUMIF(SUMMARY!B:B, B50, SUMMARY!KD:KD)</f>
        <v>0</v>
      </c>
      <c r="LH53" s="128">
        <f>SUMIF(SUMMARY!B:B, B50, SUMMARY!LI:LI)</f>
        <v>0</v>
      </c>
      <c r="MM53" s="128" t="e">
        <f>SUMIF(SUMMARY!B:B, B50, SUMMARY!#REF!)</f>
        <v>#REF!</v>
      </c>
    </row>
    <row r="54" spans="1:351" ht="15.75">
      <c r="A54" s="109"/>
      <c r="B54" s="119" t="s">
        <v>85</v>
      </c>
      <c r="C54" s="119"/>
      <c r="D54" s="108" t="str">
        <f>IFERROR(INDEX(SUMMARY!E:E, MATCH(B54, SUMMARY!B:B, 0)), "")</f>
        <v/>
      </c>
      <c r="E54" s="109" t="str">
        <f>SUMMARY!F54</f>
        <v>CH.94HV-NTM NGAY 15/10</v>
      </c>
      <c r="F54" s="124" t="str">
        <f>IFERROR(INDEX(SUMMARY!G:G, MATCH(B54, SUMMARY!B:B, 0)), "")</f>
        <v/>
      </c>
      <c r="G54" s="109" t="str">
        <f>IFERROR(INDEX(SUMMARY!H:H, MATCH(B54, SUMMARY!B:B, 0)), "")</f>
        <v/>
      </c>
      <c r="H54" s="109" t="str">
        <f>SUMMARY!I54</f>
        <v>113101</v>
      </c>
      <c r="I54" s="109" t="str">
        <f>IFERROR(INDEX(SUMMARY!J:J, MATCH(B54, SUMMARY!B:B, 0)), "")</f>
        <v/>
      </c>
      <c r="J54" s="127">
        <f>SUMIF(SUMMARY!B:B, B54, SUMMARY!K:K)</f>
        <v>0</v>
      </c>
      <c r="K54" s="109" t="str">
        <f>SUMMARY!L54</f>
        <v>Tiền doanh thu ngày 15/10/2025 chi nhánh 94HÙNG VƯƠNG - HUẾ</v>
      </c>
      <c r="L54" s="109"/>
      <c r="M54" s="109"/>
      <c r="N54" s="109"/>
      <c r="O54" s="109"/>
      <c r="P54" s="109"/>
      <c r="Q54" s="109"/>
      <c r="R54" s="109"/>
      <c r="S54" s="109"/>
      <c r="T54" s="109"/>
      <c r="U54" s="109"/>
      <c r="V54" s="109"/>
      <c r="W54" s="109"/>
      <c r="X54" s="109"/>
      <c r="Y54" s="109"/>
      <c r="Z54" s="109"/>
      <c r="AA54" s="109"/>
      <c r="AB54" s="109"/>
      <c r="AC54" s="109"/>
      <c r="AD54" s="109"/>
      <c r="AE54" s="109"/>
      <c r="AF54" s="108"/>
      <c r="AG54" s="109"/>
      <c r="AH54" s="109"/>
      <c r="AI54" s="108"/>
      <c r="AJ54" s="109"/>
      <c r="AK54" s="109"/>
      <c r="AL54" s="109"/>
      <c r="AM54" s="109"/>
      <c r="AN54" s="109"/>
      <c r="AO54" s="127">
        <f>SUMIF(SUMMARY!B:B, B51, SUMMARY!AP:AP)</f>
        <v>0</v>
      </c>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8"/>
      <c r="BL54" s="109"/>
      <c r="BM54" s="109"/>
      <c r="BN54" s="108"/>
      <c r="BO54" s="109"/>
      <c r="BP54" s="109"/>
      <c r="BQ54" s="109"/>
      <c r="BR54" s="109"/>
      <c r="BS54" s="109"/>
      <c r="BT54" s="127">
        <f>SUMIF(SUMMARY!B:B, B51, SUMMARY!BU:BU)</f>
        <v>0</v>
      </c>
      <c r="BU54" s="109"/>
      <c r="BV54" s="109"/>
      <c r="BW54" s="109"/>
      <c r="BX54" s="109"/>
      <c r="BY54" s="109"/>
      <c r="BZ54" s="109"/>
      <c r="CA54" s="109"/>
      <c r="CB54" s="109"/>
      <c r="CC54" s="109"/>
      <c r="CD54" s="109"/>
      <c r="CE54" s="109"/>
      <c r="CF54" s="109"/>
      <c r="CG54" s="109"/>
      <c r="CH54" s="109"/>
      <c r="CI54" s="109"/>
      <c r="CJ54" s="109"/>
      <c r="CK54" s="109"/>
      <c r="CL54" s="109"/>
      <c r="CM54" s="109"/>
      <c r="CN54" s="109"/>
      <c r="CO54" s="109"/>
      <c r="CP54" s="108"/>
      <c r="CQ54" s="109"/>
      <c r="CY54" s="128">
        <f>SUMIF(SUMMARY!B:B, B51, SUMMARY!CZ:CZ)</f>
        <v>0</v>
      </c>
      <c r="ED54" s="128">
        <f>SUMIF(SUMMARY!B:B, B51, SUMMARY!EE:EE)</f>
        <v>0</v>
      </c>
      <c r="FI54" s="128">
        <f>SUMIF(SUMMARY!B:B, B51, SUMMARY!FJ:FJ)</f>
        <v>0</v>
      </c>
      <c r="GN54" s="128">
        <f>SUMIF(SUMMARY!B:B, B51, SUMMARY!GO:GO)</f>
        <v>0</v>
      </c>
      <c r="HS54" s="128">
        <f>SUMIF(SUMMARY!B:B, B51, SUMMARY!HT:HT)</f>
        <v>0</v>
      </c>
      <c r="IX54" s="128">
        <f>SUMIF(SUMMARY!B:B, B51, SUMMARY!IY:IY)</f>
        <v>0</v>
      </c>
      <c r="KC54" s="128">
        <f>SUMIF(SUMMARY!B:B, B51, SUMMARY!KD:KD)</f>
        <v>0</v>
      </c>
      <c r="LH54" s="128">
        <f>SUMIF(SUMMARY!B:B, B51, SUMMARY!LI:LI)</f>
        <v>0</v>
      </c>
      <c r="MM54" s="128" t="e">
        <f>SUMIF(SUMMARY!B:B, B51, SUMMARY!#REF!)</f>
        <v>#REF!</v>
      </c>
    </row>
    <row r="55" spans="1:351" ht="15.75">
      <c r="A55" s="109"/>
      <c r="B55" s="118" t="s">
        <v>87</v>
      </c>
      <c r="C55" s="118"/>
      <c r="D55" s="108" t="str">
        <f>IFERROR(INDEX(SUMMARY!E:E, MATCH(B55, SUMMARY!B:B, 0)), "")</f>
        <v/>
      </c>
      <c r="E55" s="109" t="str">
        <f>SUMMARY!F55</f>
        <v>CH.162BT - NOP TM NGAY 15/10</v>
      </c>
      <c r="F55" s="124" t="str">
        <f>IFERROR(INDEX(SUMMARY!G:G, MATCH(B55, SUMMARY!B:B, 0)), "")</f>
        <v/>
      </c>
      <c r="G55" s="109" t="str">
        <f>IFERROR(INDEX(SUMMARY!H:H, MATCH(B55, SUMMARY!B:B, 0)), "")</f>
        <v/>
      </c>
      <c r="H55" s="109" t="str">
        <f>SUMMARY!I55</f>
        <v>113101</v>
      </c>
      <c r="I55" s="109" t="str">
        <f>IFERROR(INDEX(SUMMARY!J:J, MATCH(B55, SUMMARY!B:B, 0)), "")</f>
        <v/>
      </c>
      <c r="J55" s="127">
        <f>SUMIF(SUMMARY!B:B, B55, SUMMARY!K:K)</f>
        <v>0</v>
      </c>
      <c r="K55" s="109" t="str">
        <f>SUMMARY!L55</f>
        <v>Tiền doanh thu ngày 15/10/2025 chi nhánh 162BÀ TRIỆU- HUẾ</v>
      </c>
      <c r="L55" s="109"/>
      <c r="M55" s="109"/>
      <c r="N55" s="109"/>
      <c r="O55" s="109"/>
      <c r="P55" s="109"/>
      <c r="Q55" s="109"/>
      <c r="R55" s="109"/>
      <c r="S55" s="109"/>
      <c r="T55" s="109"/>
      <c r="U55" s="109"/>
      <c r="V55" s="109"/>
      <c r="W55" s="109"/>
      <c r="X55" s="109"/>
      <c r="Y55" s="109"/>
      <c r="Z55" s="109"/>
      <c r="AA55" s="109"/>
      <c r="AB55" s="109"/>
      <c r="AC55" s="109"/>
      <c r="AD55" s="109"/>
      <c r="AE55" s="109"/>
      <c r="AF55" s="108"/>
      <c r="AG55" s="109"/>
      <c r="AH55" s="109"/>
      <c r="AI55" s="108"/>
      <c r="AJ55" s="109"/>
      <c r="AK55" s="109"/>
      <c r="AL55" s="109"/>
      <c r="AM55" s="109"/>
      <c r="AN55" s="109"/>
      <c r="AO55" s="127">
        <f>SUMIF(SUMMARY!B:B, B52, SUMMARY!AP:AP)</f>
        <v>0</v>
      </c>
      <c r="AP55" s="109"/>
      <c r="AQ55" s="109"/>
      <c r="AR55" s="109"/>
      <c r="AS55" s="109"/>
      <c r="AT55" s="109"/>
      <c r="AU55" s="109"/>
      <c r="AV55" s="109"/>
      <c r="AW55" s="109"/>
      <c r="AX55" s="109"/>
      <c r="AY55" s="109"/>
      <c r="AZ55" s="109"/>
      <c r="BA55" s="109"/>
      <c r="BB55" s="109"/>
      <c r="BC55" s="109"/>
      <c r="BD55" s="109"/>
      <c r="BE55" s="109"/>
      <c r="BF55" s="109"/>
      <c r="BG55" s="109"/>
      <c r="BH55" s="109"/>
      <c r="BI55" s="109"/>
      <c r="BJ55" s="109"/>
      <c r="BK55" s="108"/>
      <c r="BL55" s="109"/>
      <c r="BM55" s="109"/>
      <c r="BN55" s="108"/>
      <c r="BO55" s="109"/>
      <c r="BP55" s="109"/>
      <c r="BQ55" s="109"/>
      <c r="BR55" s="109"/>
      <c r="BS55" s="109"/>
      <c r="BT55" s="127">
        <f>SUMIF(SUMMARY!B:B, B52, SUMMARY!BU:BU)</f>
        <v>0</v>
      </c>
      <c r="BU55" s="109"/>
      <c r="BV55" s="109"/>
      <c r="BW55" s="109"/>
      <c r="BX55" s="109"/>
      <c r="BY55" s="109"/>
      <c r="BZ55" s="109"/>
      <c r="CA55" s="109"/>
      <c r="CB55" s="109"/>
      <c r="CC55" s="109"/>
      <c r="CD55" s="109"/>
      <c r="CE55" s="109"/>
      <c r="CF55" s="109"/>
      <c r="CG55" s="109"/>
      <c r="CH55" s="109"/>
      <c r="CI55" s="109"/>
      <c r="CJ55" s="109"/>
      <c r="CK55" s="109"/>
      <c r="CL55" s="109"/>
      <c r="CM55" s="109"/>
      <c r="CN55" s="109"/>
      <c r="CO55" s="109"/>
      <c r="CP55" s="108"/>
      <c r="CQ55" s="109"/>
      <c r="CY55" s="128">
        <f>SUMIF(SUMMARY!B:B, B52, SUMMARY!CZ:CZ)</f>
        <v>0</v>
      </c>
      <c r="ED55" s="128">
        <f>SUMIF(SUMMARY!B:B, B52, SUMMARY!EE:EE)</f>
        <v>0</v>
      </c>
      <c r="FI55" s="128">
        <f>SUMIF(SUMMARY!B:B, B52, SUMMARY!FJ:FJ)</f>
        <v>0</v>
      </c>
      <c r="GN55" s="128">
        <f>SUMIF(SUMMARY!B:B, B52, SUMMARY!GO:GO)</f>
        <v>0</v>
      </c>
      <c r="HS55" s="128">
        <f>SUMIF(SUMMARY!B:B, B52, SUMMARY!HT:HT)</f>
        <v>0</v>
      </c>
      <c r="IX55" s="128">
        <f>SUMIF(SUMMARY!B:B, B52, SUMMARY!IY:IY)</f>
        <v>0</v>
      </c>
      <c r="KC55" s="128">
        <f>SUMIF(SUMMARY!B:B, B52, SUMMARY!KD:KD)</f>
        <v>0</v>
      </c>
      <c r="LH55" s="128">
        <f>SUMIF(SUMMARY!B:B, B52, SUMMARY!LI:LI)</f>
        <v>0</v>
      </c>
      <c r="MM55" s="128" t="e">
        <f>SUMIF(SUMMARY!B:B, B52, SUMMARY!#REF!)</f>
        <v>#REF!</v>
      </c>
    </row>
    <row r="56" spans="1:351" ht="15.75">
      <c r="A56" s="109"/>
      <c r="B56" s="118" t="s">
        <v>89</v>
      </c>
      <c r="C56" s="118"/>
      <c r="D56" s="108" t="str">
        <f>IFERROR(INDEX(SUMMARY!E:E, MATCH(B56, SUMMARY!B:B, 0)), "")</f>
        <v/>
      </c>
      <c r="E56" s="109" t="str">
        <f>SUMMARY!F56</f>
        <v>EWX864018748 CH.30DTD-NTM 15 10</v>
      </c>
      <c r="F56" s="124" t="str">
        <f>IFERROR(INDEX(SUMMARY!G:G, MATCH(B56, SUMMARY!B:B, 0)), "")</f>
        <v/>
      </c>
      <c r="G56" s="109" t="str">
        <f>IFERROR(INDEX(SUMMARY!H:H, MATCH(B56, SUMMARY!B:B, 0)), "")</f>
        <v/>
      </c>
      <c r="H56" s="109" t="str">
        <f>SUMMARY!I56</f>
        <v>113101</v>
      </c>
      <c r="I56" s="109" t="str">
        <f>IFERROR(INDEX(SUMMARY!J:J, MATCH(B56, SUMMARY!B:B, 0)), "")</f>
        <v/>
      </c>
      <c r="J56" s="127">
        <f>SUMIF(SUMMARY!B:B, B56, SUMMARY!K:K)</f>
        <v>0</v>
      </c>
      <c r="K56" s="109" t="str">
        <f>SUMMARY!L56</f>
        <v>Tiền doanh thu ngày 15/10/2025 chi nhánh 30ĐOÀN THỊ ĐIỂM-HUẾ</v>
      </c>
      <c r="L56" s="109"/>
      <c r="M56" s="109"/>
      <c r="N56" s="109"/>
      <c r="O56" s="109"/>
      <c r="P56" s="109"/>
      <c r="Q56" s="109"/>
      <c r="R56" s="109"/>
      <c r="S56" s="109"/>
      <c r="T56" s="109"/>
      <c r="U56" s="109"/>
      <c r="V56" s="109"/>
      <c r="W56" s="109"/>
      <c r="X56" s="109"/>
      <c r="Y56" s="109"/>
      <c r="Z56" s="109"/>
      <c r="AA56" s="109"/>
      <c r="AB56" s="109"/>
      <c r="AC56" s="109"/>
      <c r="AD56" s="109"/>
      <c r="AE56" s="109"/>
      <c r="AF56" s="108"/>
      <c r="AG56" s="109"/>
      <c r="AH56" s="109"/>
      <c r="AI56" s="108"/>
      <c r="AJ56" s="109"/>
      <c r="AK56" s="109"/>
      <c r="AL56" s="109"/>
      <c r="AM56" s="109"/>
      <c r="AN56" s="109"/>
      <c r="AO56" s="127">
        <f>SUMIF(SUMMARY!B:B, B53, SUMMARY!AP:AP)</f>
        <v>0</v>
      </c>
      <c r="AP56" s="109"/>
      <c r="AQ56" s="109"/>
      <c r="AR56" s="109"/>
      <c r="AS56" s="109"/>
      <c r="AT56" s="109"/>
      <c r="AU56" s="109"/>
      <c r="AV56" s="109"/>
      <c r="AW56" s="109"/>
      <c r="AX56" s="109"/>
      <c r="AY56" s="109"/>
      <c r="AZ56" s="109"/>
      <c r="BA56" s="109"/>
      <c r="BB56" s="109"/>
      <c r="BC56" s="109"/>
      <c r="BD56" s="109"/>
      <c r="BE56" s="109"/>
      <c r="BF56" s="109"/>
      <c r="BG56" s="109"/>
      <c r="BH56" s="109"/>
      <c r="BI56" s="109"/>
      <c r="BJ56" s="109"/>
      <c r="BK56" s="108"/>
      <c r="BL56" s="109"/>
      <c r="BM56" s="109"/>
      <c r="BN56" s="108"/>
      <c r="BO56" s="109"/>
      <c r="BP56" s="109"/>
      <c r="BQ56" s="109"/>
      <c r="BR56" s="109"/>
      <c r="BS56" s="109"/>
      <c r="BT56" s="127">
        <f>SUMIF(SUMMARY!B:B, B53, SUMMARY!BU:BU)</f>
        <v>0</v>
      </c>
      <c r="BU56" s="109"/>
      <c r="BV56" s="109"/>
      <c r="BW56" s="109"/>
      <c r="BX56" s="109"/>
      <c r="BY56" s="109"/>
      <c r="BZ56" s="109"/>
      <c r="CA56" s="109"/>
      <c r="CB56" s="109"/>
      <c r="CC56" s="109"/>
      <c r="CD56" s="109"/>
      <c r="CE56" s="109"/>
      <c r="CF56" s="109"/>
      <c r="CG56" s="109"/>
      <c r="CH56" s="109"/>
      <c r="CI56" s="109"/>
      <c r="CJ56" s="109"/>
      <c r="CK56" s="109"/>
      <c r="CL56" s="109"/>
      <c r="CM56" s="109"/>
      <c r="CN56" s="109"/>
      <c r="CO56" s="109"/>
      <c r="CP56" s="108"/>
      <c r="CQ56" s="109"/>
      <c r="CY56" s="128">
        <f>SUMIF(SUMMARY!B:B, B53, SUMMARY!CZ:CZ)</f>
        <v>0</v>
      </c>
      <c r="ED56" s="128">
        <f>SUMIF(SUMMARY!B:B, B53, SUMMARY!EE:EE)</f>
        <v>0</v>
      </c>
      <c r="FI56" s="128">
        <f>SUMIF(SUMMARY!B:B, B53, SUMMARY!FJ:FJ)</f>
        <v>0</v>
      </c>
      <c r="GN56" s="128">
        <f>SUMIF(SUMMARY!B:B, B53, SUMMARY!GO:GO)</f>
        <v>0</v>
      </c>
      <c r="HS56" s="128">
        <f>SUMIF(SUMMARY!B:B, B53, SUMMARY!HT:HT)</f>
        <v>0</v>
      </c>
      <c r="IX56" s="128">
        <f>SUMIF(SUMMARY!B:B, B53, SUMMARY!IY:IY)</f>
        <v>0</v>
      </c>
      <c r="KC56" s="128">
        <f>SUMIF(SUMMARY!B:B, B53, SUMMARY!KD:KD)</f>
        <v>0</v>
      </c>
      <c r="LH56" s="128">
        <f>SUMIF(SUMMARY!B:B, B53, SUMMARY!LI:LI)</f>
        <v>0</v>
      </c>
      <c r="MM56" s="128" t="e">
        <f>SUMIF(SUMMARY!B:B, B53, SUMMARY!#REF!)</f>
        <v>#REF!</v>
      </c>
    </row>
    <row r="57" spans="1:351" ht="15.75">
      <c r="A57" s="109"/>
      <c r="B57" s="118" t="s">
        <v>91</v>
      </c>
      <c r="C57" s="118"/>
      <c r="D57" s="108" t="str">
        <f>IFERROR(INDEX(SUMMARY!E:E, MATCH(B57, SUMMARY!B:B, 0)), "")</f>
        <v/>
      </c>
      <c r="E57" s="109" t="str">
        <f>SUMMARY!F57</f>
        <v>CH88QL62- NTM NGAY 1510 CKN 182512 - NGUYEN NGOC DUY - Ngan hang TMCP Viet Nam Thinh Vuong</v>
      </c>
      <c r="F57" s="124" t="str">
        <f>IFERROR(INDEX(SUMMARY!G:G, MATCH(B57, SUMMARY!B:B, 0)), "")</f>
        <v/>
      </c>
      <c r="G57" s="109" t="str">
        <f>IFERROR(INDEX(SUMMARY!H:H, MATCH(B57, SUMMARY!B:B, 0)), "")</f>
        <v/>
      </c>
      <c r="H57" s="109" t="str">
        <f>SUMMARY!I57</f>
        <v>113101</v>
      </c>
      <c r="I57" s="109" t="str">
        <f>IFERROR(INDEX(SUMMARY!J:J, MATCH(B57, SUMMARY!B:B, 0)), "")</f>
        <v/>
      </c>
      <c r="J57" s="127">
        <f>SUMIF(SUMMARY!B:B, B57, SUMMARY!K:K)</f>
        <v>0</v>
      </c>
      <c r="K57" s="109" t="str">
        <f>SUMMARY!L57</f>
        <v>Tiền doanh thu ngày 15/10/2025 chi nhánh 88QLLONG AN</v>
      </c>
      <c r="L57" s="109"/>
      <c r="M57" s="109"/>
      <c r="N57" s="109"/>
      <c r="O57" s="109"/>
      <c r="P57" s="109"/>
      <c r="Q57" s="109"/>
      <c r="R57" s="109"/>
      <c r="S57" s="109"/>
      <c r="T57" s="109"/>
      <c r="U57" s="109"/>
      <c r="V57" s="109"/>
      <c r="W57" s="109"/>
      <c r="X57" s="109"/>
      <c r="Y57" s="109"/>
      <c r="Z57" s="109"/>
      <c r="AA57" s="109"/>
      <c r="AB57" s="109"/>
      <c r="AC57" s="109"/>
      <c r="AD57" s="109"/>
      <c r="AE57" s="109"/>
      <c r="AF57" s="108"/>
      <c r="AG57" s="109"/>
      <c r="AH57" s="109"/>
      <c r="AI57" s="108"/>
      <c r="AJ57" s="109"/>
      <c r="AK57" s="109"/>
      <c r="AL57" s="109"/>
      <c r="AM57" s="109"/>
      <c r="AN57" s="109"/>
      <c r="AO57" s="127">
        <f>SUMIF(SUMMARY!B:B, B54, SUMMARY!AP:AP)</f>
        <v>0</v>
      </c>
      <c r="AP57" s="109"/>
      <c r="AQ57" s="109"/>
      <c r="AR57" s="109"/>
      <c r="AS57" s="109"/>
      <c r="AT57" s="109"/>
      <c r="AU57" s="109"/>
      <c r="AV57" s="109"/>
      <c r="AW57" s="109"/>
      <c r="AX57" s="109"/>
      <c r="AY57" s="109"/>
      <c r="AZ57" s="109"/>
      <c r="BA57" s="109"/>
      <c r="BB57" s="109"/>
      <c r="BC57" s="109"/>
      <c r="BD57" s="109"/>
      <c r="BE57" s="109"/>
      <c r="BF57" s="109"/>
      <c r="BG57" s="109"/>
      <c r="BH57" s="109"/>
      <c r="BI57" s="109"/>
      <c r="BJ57" s="109"/>
      <c r="BK57" s="108"/>
      <c r="BL57" s="109"/>
      <c r="BM57" s="109"/>
      <c r="BN57" s="108"/>
      <c r="BO57" s="109"/>
      <c r="BP57" s="109"/>
      <c r="BQ57" s="109"/>
      <c r="BR57" s="109"/>
      <c r="BS57" s="109"/>
      <c r="BT57" s="127">
        <f>SUMIF(SUMMARY!B:B, B54, SUMMARY!BU:BU)</f>
        <v>0</v>
      </c>
      <c r="BU57" s="109"/>
      <c r="BV57" s="109"/>
      <c r="BW57" s="109"/>
      <c r="BX57" s="109"/>
      <c r="BY57" s="109"/>
      <c r="BZ57" s="109"/>
      <c r="CA57" s="109"/>
      <c r="CB57" s="109"/>
      <c r="CC57" s="109"/>
      <c r="CD57" s="109"/>
      <c r="CE57" s="109"/>
      <c r="CF57" s="109"/>
      <c r="CG57" s="109"/>
      <c r="CH57" s="109"/>
      <c r="CI57" s="109"/>
      <c r="CJ57" s="109"/>
      <c r="CK57" s="109"/>
      <c r="CL57" s="109"/>
      <c r="CM57" s="109"/>
      <c r="CN57" s="109"/>
      <c r="CO57" s="109"/>
      <c r="CP57" s="108"/>
      <c r="CQ57" s="109"/>
      <c r="CY57" s="128">
        <f>SUMIF(SUMMARY!B:B, B54, SUMMARY!CZ:CZ)</f>
        <v>0</v>
      </c>
      <c r="ED57" s="128">
        <f>SUMIF(SUMMARY!B:B, B54, SUMMARY!EE:EE)</f>
        <v>0</v>
      </c>
      <c r="FI57" s="128">
        <f>SUMIF(SUMMARY!B:B, B54, SUMMARY!FJ:FJ)</f>
        <v>0</v>
      </c>
      <c r="GN57" s="128">
        <f>SUMIF(SUMMARY!B:B, B54, SUMMARY!GO:GO)</f>
        <v>0</v>
      </c>
      <c r="HS57" s="128">
        <f>SUMIF(SUMMARY!B:B, B54, SUMMARY!HT:HT)</f>
        <v>0</v>
      </c>
      <c r="IX57" s="128">
        <f>SUMIF(SUMMARY!B:B, B54, SUMMARY!IY:IY)</f>
        <v>0</v>
      </c>
      <c r="KC57" s="128">
        <f>SUMIF(SUMMARY!B:B, B54, SUMMARY!KD:KD)</f>
        <v>0</v>
      </c>
      <c r="LH57" s="128">
        <f>SUMIF(SUMMARY!B:B, B54, SUMMARY!LI:LI)</f>
        <v>0</v>
      </c>
      <c r="MM57" s="128" t="e">
        <f>SUMIF(SUMMARY!B:B, B54, SUMMARY!#REF!)</f>
        <v>#REF!</v>
      </c>
    </row>
    <row r="58" spans="1:351" ht="15.75">
      <c r="A58" s="109"/>
      <c r="B58" s="118" t="s">
        <v>93</v>
      </c>
      <c r="C58" s="118"/>
      <c r="D58" s="108" t="str">
        <f>IFERROR(INDEX(SUMMARY!E:E, MATCH(B58, SUMMARY!B:B, 0)), "")</f>
        <v/>
      </c>
      <c r="E58" s="109" t="str">
        <f>SUMMARY!F58</f>
        <v>EWX863623855 CH.87.2LTHG-NTM ngay 15 10 2025</v>
      </c>
      <c r="F58" s="124" t="str">
        <f>IFERROR(INDEX(SUMMARY!G:G, MATCH(B58, SUMMARY!B:B, 0)), "")</f>
        <v/>
      </c>
      <c r="G58" s="109" t="str">
        <f>IFERROR(INDEX(SUMMARY!H:H, MATCH(B58, SUMMARY!B:B, 0)), "")</f>
        <v/>
      </c>
      <c r="H58" s="109" t="str">
        <f>SUMMARY!I58</f>
        <v>113101</v>
      </c>
      <c r="I58" s="109" t="str">
        <f>IFERROR(INDEX(SUMMARY!J:J, MATCH(B58, SUMMARY!B:B, 0)), "")</f>
        <v/>
      </c>
      <c r="J58" s="127">
        <f>SUMIF(SUMMARY!B:B, B58, SUMMARY!K:K)</f>
        <v>0</v>
      </c>
      <c r="K58" s="109" t="str">
        <f>SUMMARY!L58</f>
        <v>Tiền doanh thu ngày 15/10/2025 chi nhánh 87TIỀN GIANG</v>
      </c>
      <c r="L58" s="109"/>
      <c r="M58" s="109"/>
      <c r="N58" s="109"/>
      <c r="O58" s="109"/>
      <c r="P58" s="109"/>
      <c r="Q58" s="109"/>
      <c r="R58" s="109"/>
      <c r="S58" s="109"/>
      <c r="T58" s="109"/>
      <c r="U58" s="109"/>
      <c r="V58" s="109"/>
      <c r="W58" s="109"/>
      <c r="X58" s="109"/>
      <c r="Y58" s="109"/>
      <c r="Z58" s="109"/>
      <c r="AA58" s="109"/>
      <c r="AB58" s="109"/>
      <c r="AC58" s="109"/>
      <c r="AD58" s="109"/>
      <c r="AE58" s="109"/>
      <c r="AF58" s="108"/>
      <c r="AG58" s="109"/>
      <c r="AH58" s="109"/>
      <c r="AI58" s="108"/>
      <c r="AJ58" s="109"/>
      <c r="AK58" s="109"/>
      <c r="AL58" s="109"/>
      <c r="AM58" s="109"/>
      <c r="AN58" s="109"/>
      <c r="AO58" s="127">
        <f>SUMIF(SUMMARY!B:B, B55, SUMMARY!AP:AP)</f>
        <v>0</v>
      </c>
      <c r="AP58" s="109"/>
      <c r="AQ58" s="109"/>
      <c r="AR58" s="109"/>
      <c r="AS58" s="109"/>
      <c r="AT58" s="109"/>
      <c r="AU58" s="109"/>
      <c r="AV58" s="109"/>
      <c r="AW58" s="109"/>
      <c r="AX58" s="109"/>
      <c r="AY58" s="109"/>
      <c r="AZ58" s="109"/>
      <c r="BA58" s="109"/>
      <c r="BB58" s="109"/>
      <c r="BC58" s="109"/>
      <c r="BD58" s="109"/>
      <c r="BE58" s="109"/>
      <c r="BF58" s="109"/>
      <c r="BG58" s="109"/>
      <c r="BH58" s="109"/>
      <c r="BI58" s="109"/>
      <c r="BJ58" s="109"/>
      <c r="BK58" s="108"/>
      <c r="BL58" s="109"/>
      <c r="BM58" s="109"/>
      <c r="BN58" s="108"/>
      <c r="BO58" s="109"/>
      <c r="BP58" s="109"/>
      <c r="BQ58" s="109"/>
      <c r="BR58" s="109"/>
      <c r="BS58" s="109"/>
      <c r="BT58" s="127">
        <f>SUMIF(SUMMARY!B:B, B55, SUMMARY!BU:BU)</f>
        <v>0</v>
      </c>
      <c r="BU58" s="109"/>
      <c r="BV58" s="109"/>
      <c r="BW58" s="109"/>
      <c r="BX58" s="109"/>
      <c r="BY58" s="109"/>
      <c r="BZ58" s="109"/>
      <c r="CA58" s="109"/>
      <c r="CB58" s="109"/>
      <c r="CC58" s="109"/>
      <c r="CD58" s="109"/>
      <c r="CE58" s="109"/>
      <c r="CF58" s="109"/>
      <c r="CG58" s="109"/>
      <c r="CH58" s="109"/>
      <c r="CI58" s="109"/>
      <c r="CJ58" s="109"/>
      <c r="CK58" s="109"/>
      <c r="CL58" s="109"/>
      <c r="CM58" s="109"/>
      <c r="CN58" s="109"/>
      <c r="CO58" s="109"/>
      <c r="CP58" s="108"/>
      <c r="CQ58" s="109"/>
      <c r="CY58" s="128">
        <f>SUMIF(SUMMARY!B:B, B55, SUMMARY!CZ:CZ)</f>
        <v>0</v>
      </c>
      <c r="ED58" s="128">
        <f>SUMIF(SUMMARY!B:B, B55, SUMMARY!EE:EE)</f>
        <v>0</v>
      </c>
      <c r="FI58" s="128">
        <f>SUMIF(SUMMARY!B:B, B55, SUMMARY!FJ:FJ)</f>
        <v>0</v>
      </c>
      <c r="GN58" s="128">
        <f>SUMIF(SUMMARY!B:B, B55, SUMMARY!GO:GO)</f>
        <v>0</v>
      </c>
      <c r="HS58" s="128">
        <f>SUMIF(SUMMARY!B:B, B55, SUMMARY!HT:HT)</f>
        <v>0</v>
      </c>
      <c r="IX58" s="128">
        <f>SUMIF(SUMMARY!B:B, B55, SUMMARY!IY:IY)</f>
        <v>0</v>
      </c>
      <c r="KC58" s="128">
        <f>SUMIF(SUMMARY!B:B, B55, SUMMARY!KD:KD)</f>
        <v>0</v>
      </c>
      <c r="LH58" s="128">
        <f>SUMIF(SUMMARY!B:B, B55, SUMMARY!LI:LI)</f>
        <v>0</v>
      </c>
      <c r="MM58" s="128" t="e">
        <f>SUMIF(SUMMARY!B:B, B55, SUMMARY!#REF!)</f>
        <v>#REF!</v>
      </c>
    </row>
    <row r="59" spans="1:351" ht="15.75">
      <c r="A59" s="109"/>
      <c r="B59" s="119" t="s">
        <v>95</v>
      </c>
      <c r="C59" s="119"/>
      <c r="D59" s="108" t="str">
        <f>IFERROR(INDEX(SUMMARY!E:E, MATCH(B59, SUMMARY!B:B, 0)), "")</f>
        <v/>
      </c>
      <c r="E59" s="109" t="str">
        <f>SUMMARY!F59</f>
        <v>CH.13CDLDK-NTM NGAY 15.10.25</v>
      </c>
      <c r="F59" s="124" t="str">
        <f>IFERROR(INDEX(SUMMARY!G:G, MATCH(B59, SUMMARY!B:B, 0)), "")</f>
        <v/>
      </c>
      <c r="G59" s="109" t="str">
        <f>IFERROR(INDEX(SUMMARY!H:H, MATCH(B59, SUMMARY!B:B, 0)), "")</f>
        <v/>
      </c>
      <c r="H59" s="109" t="str">
        <f>SUMMARY!I59</f>
        <v>113101</v>
      </c>
      <c r="I59" s="109" t="str">
        <f>IFERROR(INDEX(SUMMARY!J:J, MATCH(B59, SUMMARY!B:B, 0)), "")</f>
        <v/>
      </c>
      <c r="J59" s="127">
        <f>SUMIF(SUMMARY!B:B, B59, SUMMARY!K:K)</f>
        <v>0</v>
      </c>
      <c r="K59" s="109" t="str">
        <f>SUMMARY!L59</f>
        <v>Tiền doanh thu ngày 15/10/2025 chi nhánh 13DAIBẾN TRE</v>
      </c>
      <c r="L59" s="109"/>
      <c r="M59" s="109"/>
      <c r="N59" s="109"/>
      <c r="O59" s="109"/>
      <c r="P59" s="109"/>
      <c r="Q59" s="109"/>
      <c r="R59" s="109"/>
      <c r="S59" s="109"/>
      <c r="T59" s="109"/>
      <c r="U59" s="109"/>
      <c r="V59" s="109"/>
      <c r="W59" s="109"/>
      <c r="X59" s="109"/>
      <c r="Y59" s="109"/>
      <c r="Z59" s="109"/>
      <c r="AA59" s="109"/>
      <c r="AB59" s="109"/>
      <c r="AC59" s="109"/>
      <c r="AD59" s="109"/>
      <c r="AE59" s="109"/>
      <c r="AF59" s="108"/>
      <c r="AG59" s="109"/>
      <c r="AH59" s="109"/>
      <c r="AI59" s="108"/>
      <c r="AJ59" s="109"/>
      <c r="AK59" s="109"/>
      <c r="AL59" s="109"/>
      <c r="AM59" s="109"/>
      <c r="AN59" s="109"/>
      <c r="AO59" s="127">
        <f>SUMIF(SUMMARY!B:B, B56, SUMMARY!AP:AP)</f>
        <v>0</v>
      </c>
      <c r="AP59" s="109"/>
      <c r="AQ59" s="109"/>
      <c r="AR59" s="109"/>
      <c r="AS59" s="109"/>
      <c r="AT59" s="109"/>
      <c r="AU59" s="109"/>
      <c r="AV59" s="109"/>
      <c r="AW59" s="109"/>
      <c r="AX59" s="109"/>
      <c r="AY59" s="109"/>
      <c r="AZ59" s="109"/>
      <c r="BA59" s="109"/>
      <c r="BB59" s="109"/>
      <c r="BC59" s="109"/>
      <c r="BD59" s="109"/>
      <c r="BE59" s="109"/>
      <c r="BF59" s="109"/>
      <c r="BG59" s="109"/>
      <c r="BH59" s="109"/>
      <c r="BI59" s="109"/>
      <c r="BJ59" s="109"/>
      <c r="BK59" s="108"/>
      <c r="BL59" s="109"/>
      <c r="BM59" s="109"/>
      <c r="BN59" s="108"/>
      <c r="BO59" s="109"/>
      <c r="BP59" s="109"/>
      <c r="BQ59" s="109"/>
      <c r="BR59" s="109"/>
      <c r="BS59" s="109"/>
      <c r="BT59" s="127">
        <f>SUMIF(SUMMARY!B:B, B56, SUMMARY!BU:BU)</f>
        <v>0</v>
      </c>
      <c r="BU59" s="109"/>
      <c r="BV59" s="109"/>
      <c r="BW59" s="109"/>
      <c r="BX59" s="109"/>
      <c r="BY59" s="109"/>
      <c r="BZ59" s="109"/>
      <c r="CA59" s="109"/>
      <c r="CB59" s="109"/>
      <c r="CC59" s="109"/>
      <c r="CD59" s="109"/>
      <c r="CE59" s="109"/>
      <c r="CF59" s="109"/>
      <c r="CG59" s="109"/>
      <c r="CH59" s="109"/>
      <c r="CI59" s="109"/>
      <c r="CJ59" s="109"/>
      <c r="CK59" s="109"/>
      <c r="CL59" s="109"/>
      <c r="CM59" s="109"/>
      <c r="CN59" s="109"/>
      <c r="CO59" s="109"/>
      <c r="CP59" s="108"/>
      <c r="CQ59" s="109"/>
      <c r="CY59" s="128">
        <f>SUMIF(SUMMARY!B:B, B56, SUMMARY!CZ:CZ)</f>
        <v>0</v>
      </c>
      <c r="ED59" s="128">
        <f>SUMIF(SUMMARY!B:B, B56, SUMMARY!EE:EE)</f>
        <v>0</v>
      </c>
      <c r="FI59" s="128">
        <f>SUMIF(SUMMARY!B:B, B56, SUMMARY!FJ:FJ)</f>
        <v>0</v>
      </c>
      <c r="GN59" s="128">
        <f>SUMIF(SUMMARY!B:B, B56, SUMMARY!GO:GO)</f>
        <v>0</v>
      </c>
      <c r="HS59" s="128">
        <f>SUMIF(SUMMARY!B:B, B56, SUMMARY!HT:HT)</f>
        <v>0</v>
      </c>
      <c r="IX59" s="128">
        <f>SUMIF(SUMMARY!B:B, B56, SUMMARY!IY:IY)</f>
        <v>0</v>
      </c>
      <c r="KC59" s="128">
        <f>SUMIF(SUMMARY!B:B, B56, SUMMARY!KD:KD)</f>
        <v>0</v>
      </c>
      <c r="LH59" s="128">
        <f>SUMIF(SUMMARY!B:B, B56, SUMMARY!LI:LI)</f>
        <v>0</v>
      </c>
      <c r="MM59" s="128" t="e">
        <f>SUMIF(SUMMARY!B:B, B56, SUMMARY!#REF!)</f>
        <v>#REF!</v>
      </c>
    </row>
    <row r="60" spans="1:351" ht="15.75">
      <c r="A60" s="109"/>
      <c r="B60" s="119" t="s">
        <v>96</v>
      </c>
      <c r="C60" s="119"/>
      <c r="D60" s="108" t="str">
        <f>IFERROR(INDEX(SUMMARY!E:E, MATCH(B60, SUMMARY!B:B, 0)), "")</f>
        <v/>
      </c>
      <c r="E60" s="109" t="str">
        <f>SUMMARY!F60</f>
        <v>HUYNH THI CAM TIEN CH.422 HHH NTM NGAY 15/10/2025</v>
      </c>
      <c r="F60" s="124" t="str">
        <f>IFERROR(INDEX(SUMMARY!G:G, MATCH(B60, SUMMARY!B:B, 0)), "")</f>
        <v/>
      </c>
      <c r="G60" s="109" t="str">
        <f>IFERROR(INDEX(SUMMARY!H:H, MATCH(B60, SUMMARY!B:B, 0)), "")</f>
        <v/>
      </c>
      <c r="H60" s="109" t="str">
        <f>SUMMARY!I60</f>
        <v>113101</v>
      </c>
      <c r="I60" s="109" t="str">
        <f>IFERROR(INDEX(SUMMARY!J:J, MATCH(B60, SUMMARY!B:B, 0)), "")</f>
        <v/>
      </c>
      <c r="J60" s="127">
        <f>SUMIF(SUMMARY!B:B, B60, SUMMARY!K:K)</f>
        <v>0</v>
      </c>
      <c r="K60" s="109" t="str">
        <f>SUMMARY!L60</f>
        <v>Tiền doanh thu ngày 15/10/2025 chi nhánh 422LONG XUYÊN</v>
      </c>
      <c r="L60" s="109"/>
      <c r="M60" s="109"/>
      <c r="N60" s="109"/>
      <c r="O60" s="109"/>
      <c r="P60" s="109"/>
      <c r="Q60" s="109"/>
      <c r="R60" s="109"/>
      <c r="S60" s="109"/>
      <c r="T60" s="109"/>
      <c r="U60" s="109"/>
      <c r="V60" s="109"/>
      <c r="W60" s="109"/>
      <c r="X60" s="109"/>
      <c r="Y60" s="109"/>
      <c r="Z60" s="109"/>
      <c r="AA60" s="109"/>
      <c r="AB60" s="109"/>
      <c r="AC60" s="109"/>
      <c r="AD60" s="109"/>
      <c r="AE60" s="109"/>
      <c r="AF60" s="108"/>
      <c r="AG60" s="109"/>
      <c r="AH60" s="109"/>
      <c r="AI60" s="108"/>
      <c r="AJ60" s="109"/>
      <c r="AK60" s="109"/>
      <c r="AL60" s="109"/>
      <c r="AM60" s="109"/>
      <c r="AN60" s="109"/>
      <c r="AO60" s="127">
        <f>SUMIF(SUMMARY!B:B, B57, SUMMARY!AP:AP)</f>
        <v>0</v>
      </c>
      <c r="AP60" s="109"/>
      <c r="AQ60" s="109"/>
      <c r="AR60" s="109"/>
      <c r="AS60" s="109"/>
      <c r="AT60" s="109"/>
      <c r="AU60" s="109"/>
      <c r="AV60" s="109"/>
      <c r="AW60" s="109"/>
      <c r="AX60" s="109"/>
      <c r="AY60" s="109"/>
      <c r="AZ60" s="109"/>
      <c r="BA60" s="109"/>
      <c r="BB60" s="109"/>
      <c r="BC60" s="109"/>
      <c r="BD60" s="109"/>
      <c r="BE60" s="109"/>
      <c r="BF60" s="109"/>
      <c r="BG60" s="109"/>
      <c r="BH60" s="109"/>
      <c r="BI60" s="109"/>
      <c r="BJ60" s="109"/>
      <c r="BK60" s="108"/>
      <c r="BL60" s="109"/>
      <c r="BM60" s="109"/>
      <c r="BN60" s="108"/>
      <c r="BO60" s="109"/>
      <c r="BP60" s="109"/>
      <c r="BQ60" s="109"/>
      <c r="BR60" s="109"/>
      <c r="BS60" s="109"/>
      <c r="BT60" s="127">
        <f>SUMIF(SUMMARY!B:B, B57, SUMMARY!BU:BU)</f>
        <v>0</v>
      </c>
      <c r="BU60" s="109"/>
      <c r="BV60" s="109"/>
      <c r="BW60" s="109"/>
      <c r="BX60" s="109"/>
      <c r="BY60" s="109"/>
      <c r="BZ60" s="109"/>
      <c r="CA60" s="109"/>
      <c r="CB60" s="109"/>
      <c r="CC60" s="109"/>
      <c r="CD60" s="109"/>
      <c r="CE60" s="109"/>
      <c r="CF60" s="109"/>
      <c r="CG60" s="109"/>
      <c r="CH60" s="109"/>
      <c r="CI60" s="109"/>
      <c r="CJ60" s="109"/>
      <c r="CK60" s="109"/>
      <c r="CL60" s="109"/>
      <c r="CM60" s="109"/>
      <c r="CN60" s="109"/>
      <c r="CO60" s="109"/>
      <c r="CP60" s="108"/>
      <c r="CQ60" s="109"/>
      <c r="CY60" s="128">
        <f>SUMIF(SUMMARY!B:B, B57, SUMMARY!CZ:CZ)</f>
        <v>0</v>
      </c>
      <c r="ED60" s="128">
        <f>SUMIF(SUMMARY!B:B, B57, SUMMARY!EE:EE)</f>
        <v>0</v>
      </c>
      <c r="FI60" s="128">
        <f>SUMIF(SUMMARY!B:B, B57, SUMMARY!FJ:FJ)</f>
        <v>0</v>
      </c>
      <c r="GN60" s="128">
        <f>SUMIF(SUMMARY!B:B, B57, SUMMARY!GO:GO)</f>
        <v>0</v>
      </c>
      <c r="HS60" s="128">
        <f>SUMIF(SUMMARY!B:B, B57, SUMMARY!HT:HT)</f>
        <v>0</v>
      </c>
      <c r="IX60" s="128">
        <f>SUMIF(SUMMARY!B:B, B57, SUMMARY!IY:IY)</f>
        <v>0</v>
      </c>
      <c r="KC60" s="128">
        <f>SUMIF(SUMMARY!B:B, B57, SUMMARY!KD:KD)</f>
        <v>0</v>
      </c>
      <c r="LH60" s="128">
        <f>SUMIF(SUMMARY!B:B, B57, SUMMARY!LI:LI)</f>
        <v>0</v>
      </c>
      <c r="MM60" s="128" t="e">
        <f>SUMIF(SUMMARY!B:B, B57, SUMMARY!#REF!)</f>
        <v>#REF!</v>
      </c>
    </row>
    <row r="61" spans="1:351" ht="15.75">
      <c r="A61" s="109"/>
      <c r="B61" s="119" t="s">
        <v>97</v>
      </c>
      <c r="C61" s="119"/>
      <c r="D61" s="108" t="str">
        <f>IFERROR(INDEX(SUMMARY!E:E, MATCH(B61, SUMMARY!B:B, 0)), "")</f>
        <v/>
      </c>
      <c r="E61" s="109" t="str">
        <f>SUMMARY!F61</f>
        <v>CH.108 THD NTM NGAY 15.10.25</v>
      </c>
      <c r="F61" s="124" t="str">
        <f>IFERROR(INDEX(SUMMARY!G:G, MATCH(B61, SUMMARY!B:B, 0)), "")</f>
        <v/>
      </c>
      <c r="G61" s="109" t="str">
        <f>IFERROR(INDEX(SUMMARY!H:H, MATCH(B61, SUMMARY!B:B, 0)), "")</f>
        <v/>
      </c>
      <c r="H61" s="109" t="str">
        <f>SUMMARY!I61</f>
        <v>113101</v>
      </c>
      <c r="I61" s="109" t="str">
        <f>IFERROR(INDEX(SUMMARY!J:J, MATCH(B61, SUMMARY!B:B, 0)), "")</f>
        <v/>
      </c>
      <c r="J61" s="127">
        <f>SUMIF(SUMMARY!B:B, B61, SUMMARY!K:K)</f>
        <v>0</v>
      </c>
      <c r="K61" s="109" t="str">
        <f>SUMMARY!L61</f>
        <v>Tiền doanh thu ngày 15/10/2025 chi nhánh 108TRANCẦN THƠ</v>
      </c>
      <c r="L61" s="109"/>
      <c r="M61" s="109"/>
      <c r="N61" s="109"/>
      <c r="O61" s="109"/>
      <c r="P61" s="109"/>
      <c r="Q61" s="109"/>
      <c r="R61" s="109"/>
      <c r="S61" s="109"/>
      <c r="T61" s="109"/>
      <c r="U61" s="109"/>
      <c r="V61" s="109"/>
      <c r="W61" s="109"/>
      <c r="X61" s="109"/>
      <c r="Y61" s="109"/>
      <c r="Z61" s="109"/>
      <c r="AA61" s="109"/>
      <c r="AB61" s="109"/>
      <c r="AC61" s="109"/>
      <c r="AD61" s="109"/>
      <c r="AE61" s="109"/>
      <c r="AF61" s="108"/>
      <c r="AG61" s="109"/>
      <c r="AH61" s="109"/>
      <c r="AI61" s="108"/>
      <c r="AJ61" s="109"/>
      <c r="AK61" s="109"/>
      <c r="AL61" s="109"/>
      <c r="AM61" s="109"/>
      <c r="AN61" s="109"/>
      <c r="AO61" s="127">
        <f>SUMIF(SUMMARY!B:B, B58, SUMMARY!AP:AP)</f>
        <v>0</v>
      </c>
      <c r="AP61" s="109"/>
      <c r="AQ61" s="109"/>
      <c r="AR61" s="109"/>
      <c r="AS61" s="109"/>
      <c r="AT61" s="109"/>
      <c r="AU61" s="109"/>
      <c r="AV61" s="109"/>
      <c r="AW61" s="109"/>
      <c r="AX61" s="109"/>
      <c r="AY61" s="109"/>
      <c r="AZ61" s="109"/>
      <c r="BA61" s="109"/>
      <c r="BB61" s="109"/>
      <c r="BC61" s="109"/>
      <c r="BD61" s="109"/>
      <c r="BE61" s="109"/>
      <c r="BF61" s="109"/>
      <c r="BG61" s="109"/>
      <c r="BH61" s="109"/>
      <c r="BI61" s="109"/>
      <c r="BJ61" s="109"/>
      <c r="BK61" s="108"/>
      <c r="BL61" s="109"/>
      <c r="BM61" s="109"/>
      <c r="BN61" s="108"/>
      <c r="BO61" s="109"/>
      <c r="BP61" s="109"/>
      <c r="BQ61" s="109"/>
      <c r="BR61" s="109"/>
      <c r="BS61" s="109"/>
      <c r="BT61" s="127">
        <f>SUMIF(SUMMARY!B:B, B58, SUMMARY!BU:BU)</f>
        <v>0</v>
      </c>
      <c r="BU61" s="109"/>
      <c r="BV61" s="109"/>
      <c r="BW61" s="109"/>
      <c r="BX61" s="109"/>
      <c r="BY61" s="109"/>
      <c r="BZ61" s="109"/>
      <c r="CA61" s="109"/>
      <c r="CB61" s="109"/>
      <c r="CC61" s="109"/>
      <c r="CD61" s="109"/>
      <c r="CE61" s="109"/>
      <c r="CF61" s="109"/>
      <c r="CG61" s="109"/>
      <c r="CH61" s="109"/>
      <c r="CI61" s="109"/>
      <c r="CJ61" s="109"/>
      <c r="CK61" s="109"/>
      <c r="CL61" s="109"/>
      <c r="CM61" s="109"/>
      <c r="CN61" s="109"/>
      <c r="CO61" s="109"/>
      <c r="CP61" s="108"/>
      <c r="CQ61" s="109"/>
      <c r="CY61" s="128">
        <f>SUMIF(SUMMARY!B:B, B58, SUMMARY!CZ:CZ)</f>
        <v>0</v>
      </c>
      <c r="ED61" s="128">
        <f>SUMIF(SUMMARY!B:B, B58, SUMMARY!EE:EE)</f>
        <v>0</v>
      </c>
      <c r="FI61" s="128">
        <f>SUMIF(SUMMARY!B:B, B58, SUMMARY!FJ:FJ)</f>
        <v>0</v>
      </c>
      <c r="GN61" s="128">
        <f>SUMIF(SUMMARY!B:B, B58, SUMMARY!GO:GO)</f>
        <v>0</v>
      </c>
      <c r="HS61" s="128">
        <f>SUMIF(SUMMARY!B:B, B58, SUMMARY!HT:HT)</f>
        <v>0</v>
      </c>
      <c r="IX61" s="128">
        <f>SUMIF(SUMMARY!B:B, B58, SUMMARY!IY:IY)</f>
        <v>0</v>
      </c>
      <c r="KC61" s="128">
        <f>SUMIF(SUMMARY!B:B, B58, SUMMARY!KD:KD)</f>
        <v>0</v>
      </c>
      <c r="LH61" s="128">
        <f>SUMIF(SUMMARY!B:B, B58, SUMMARY!LI:LI)</f>
        <v>0</v>
      </c>
      <c r="MM61" s="128" t="e">
        <f>SUMIF(SUMMARY!B:B, B58, SUMMARY!#REF!)</f>
        <v>#REF!</v>
      </c>
    </row>
    <row r="62" spans="1:351" ht="15.75">
      <c r="A62" s="109"/>
      <c r="B62" s="119" t="s">
        <v>99</v>
      </c>
      <c r="C62" s="119"/>
      <c r="D62" s="108" t="str">
        <f>IFERROR(INDEX(SUMMARY!E:E, MATCH(B62, SUMMARY!B:B, 0)), "")</f>
        <v/>
      </c>
      <c r="E62" s="109" t="str">
        <f>SUMMARY!F62</f>
        <v>CH.25TNV-NTM NGAY 15.10.25</v>
      </c>
      <c r="F62" s="124" t="str">
        <f>IFERROR(INDEX(SUMMARY!G:G, MATCH(B62, SUMMARY!B:B, 0)), "")</f>
        <v/>
      </c>
      <c r="G62" s="109" t="str">
        <f>IFERROR(INDEX(SUMMARY!H:H, MATCH(B62, SUMMARY!B:B, 0)), "")</f>
        <v/>
      </c>
      <c r="H62" s="109" t="str">
        <f>SUMMARY!I62</f>
        <v>113101</v>
      </c>
      <c r="I62" s="109" t="str">
        <f>IFERROR(INDEX(SUMMARY!J:J, MATCH(B62, SUMMARY!B:B, 0)), "")</f>
        <v/>
      </c>
      <c r="J62" s="127">
        <f>SUMIF(SUMMARY!B:B, B62, SUMMARY!K:K)</f>
        <v>0</v>
      </c>
      <c r="K62" s="109" t="str">
        <f>SUMMARY!L62</f>
        <v>Tiền doanh thu ngày 15/10/2025 chi nhánh 25VĨNH LONG</v>
      </c>
      <c r="L62" s="109"/>
      <c r="M62" s="109"/>
      <c r="N62" s="109"/>
      <c r="O62" s="109"/>
      <c r="P62" s="109"/>
      <c r="Q62" s="109"/>
      <c r="R62" s="109"/>
      <c r="S62" s="109"/>
      <c r="T62" s="109"/>
      <c r="U62" s="109"/>
      <c r="V62" s="109"/>
      <c r="W62" s="109"/>
      <c r="X62" s="109"/>
      <c r="Y62" s="109"/>
      <c r="Z62" s="109"/>
      <c r="AA62" s="109"/>
      <c r="AB62" s="109"/>
      <c r="AC62" s="109"/>
      <c r="AD62" s="109"/>
      <c r="AE62" s="109"/>
      <c r="AF62" s="108"/>
      <c r="AG62" s="109"/>
      <c r="AH62" s="109"/>
      <c r="AI62" s="108"/>
      <c r="AJ62" s="109"/>
      <c r="AK62" s="109"/>
      <c r="AL62" s="109"/>
      <c r="AM62" s="109"/>
      <c r="AN62" s="109"/>
      <c r="AO62" s="127">
        <f>SUMIF(SUMMARY!B:B, B59, SUMMARY!AP:AP)</f>
        <v>0</v>
      </c>
      <c r="AP62" s="109"/>
      <c r="AQ62" s="109"/>
      <c r="AR62" s="109"/>
      <c r="AS62" s="109"/>
      <c r="AT62" s="109"/>
      <c r="AU62" s="109"/>
      <c r="AV62" s="109"/>
      <c r="AW62" s="109"/>
      <c r="AX62" s="109"/>
      <c r="AY62" s="109"/>
      <c r="AZ62" s="109"/>
      <c r="BA62" s="109"/>
      <c r="BB62" s="109"/>
      <c r="BC62" s="109"/>
      <c r="BD62" s="109"/>
      <c r="BE62" s="109"/>
      <c r="BF62" s="109"/>
      <c r="BG62" s="109"/>
      <c r="BH62" s="109"/>
      <c r="BI62" s="109"/>
      <c r="BJ62" s="109"/>
      <c r="BK62" s="108"/>
      <c r="BL62" s="109"/>
      <c r="BM62" s="109"/>
      <c r="BN62" s="108"/>
      <c r="BO62" s="109"/>
      <c r="BP62" s="109"/>
      <c r="BQ62" s="109"/>
      <c r="BR62" s="109"/>
      <c r="BS62" s="109"/>
      <c r="BT62" s="127">
        <f>SUMIF(SUMMARY!B:B, B59, SUMMARY!BU:BU)</f>
        <v>0</v>
      </c>
      <c r="BU62" s="109"/>
      <c r="BV62" s="109"/>
      <c r="BW62" s="109"/>
      <c r="BX62" s="109"/>
      <c r="BY62" s="109"/>
      <c r="BZ62" s="109"/>
      <c r="CA62" s="109"/>
      <c r="CB62" s="109"/>
      <c r="CC62" s="109"/>
      <c r="CD62" s="109"/>
      <c r="CE62" s="109"/>
      <c r="CF62" s="109"/>
      <c r="CG62" s="109"/>
      <c r="CH62" s="109"/>
      <c r="CI62" s="109"/>
      <c r="CJ62" s="109"/>
      <c r="CK62" s="109"/>
      <c r="CL62" s="109"/>
      <c r="CM62" s="109"/>
      <c r="CN62" s="109"/>
      <c r="CO62" s="109"/>
      <c r="CP62" s="108"/>
      <c r="CQ62" s="109"/>
      <c r="CY62" s="128">
        <f>SUMIF(SUMMARY!B:B, B59, SUMMARY!CZ:CZ)</f>
        <v>0</v>
      </c>
      <c r="ED62" s="128">
        <f>SUMIF(SUMMARY!B:B, B59, SUMMARY!EE:EE)</f>
        <v>0</v>
      </c>
      <c r="FI62" s="128">
        <f>SUMIF(SUMMARY!B:B, B59, SUMMARY!FJ:FJ)</f>
        <v>0</v>
      </c>
      <c r="GN62" s="128">
        <f>SUMIF(SUMMARY!B:B, B59, SUMMARY!GO:GO)</f>
        <v>0</v>
      </c>
      <c r="HS62" s="128">
        <f>SUMIF(SUMMARY!B:B, B59, SUMMARY!HT:HT)</f>
        <v>0</v>
      </c>
      <c r="IX62" s="128">
        <f>SUMIF(SUMMARY!B:B, B59, SUMMARY!IY:IY)</f>
        <v>0</v>
      </c>
      <c r="KC62" s="128">
        <f>SUMIF(SUMMARY!B:B, B59, SUMMARY!KD:KD)</f>
        <v>0</v>
      </c>
      <c r="LH62" s="128">
        <f>SUMIF(SUMMARY!B:B, B59, SUMMARY!LI:LI)</f>
        <v>0</v>
      </c>
      <c r="MM62" s="128" t="e">
        <f>SUMIF(SUMMARY!B:B, B59, SUMMARY!#REF!)</f>
        <v>#REF!</v>
      </c>
    </row>
  </sheetData>
  <mergeCells count="18">
    <mergeCell ref="A1:A4"/>
    <mergeCell ref="B1:B4"/>
    <mergeCell ref="C1:C4"/>
    <mergeCell ref="D1:BM1"/>
    <mergeCell ref="D2:AH2"/>
    <mergeCell ref="AI2:BM2"/>
    <mergeCell ref="IR2:JU2"/>
    <mergeCell ref="JW2:KZ2"/>
    <mergeCell ref="LB2:ME2"/>
    <mergeCell ref="MG2:NJ2"/>
    <mergeCell ref="D3:AH3"/>
    <mergeCell ref="AI3:BM3"/>
    <mergeCell ref="BN2:CQ2"/>
    <mergeCell ref="CS2:DV2"/>
    <mergeCell ref="DX2:FA2"/>
    <mergeCell ref="FC2:GF2"/>
    <mergeCell ref="GH2:HK2"/>
    <mergeCell ref="HM2:IP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G1005"/>
  <sheetViews>
    <sheetView zoomScale="70" zoomScaleNormal="70" workbookViewId="0">
      <selection activeCell="E2" sqref="E2:AI2"/>
    </sheetView>
  </sheetViews>
  <sheetFormatPr defaultColWidth="14.42578125" defaultRowHeight="15" customHeight="1"/>
  <cols>
    <col min="1" max="1" width="6.85546875" customWidth="1"/>
    <col min="2" max="3" width="80.7109375" customWidth="1"/>
    <col min="4" max="4" width="28.7109375" style="30" bestFit="1" customWidth="1"/>
    <col min="5" max="5" width="14.7109375" style="245" customWidth="1"/>
    <col min="6" max="6" width="16.42578125" style="263" customWidth="1"/>
    <col min="7" max="7" width="18.5703125" hidden="1" customWidth="1"/>
    <col min="8" max="8" width="7.42578125" bestFit="1" customWidth="1"/>
    <col min="9" max="9" width="6" bestFit="1" customWidth="1"/>
    <col min="10" max="10" width="10.42578125" hidden="1" customWidth="1"/>
    <col min="11" max="11" width="23.140625" customWidth="1"/>
    <col min="12" max="12" width="24" style="67" customWidth="1"/>
    <col min="13" max="13" width="22.7109375" hidden="1" customWidth="1"/>
    <col min="14" max="14" width="18.140625" hidden="1" customWidth="1"/>
    <col min="15" max="15" width="32.140625" hidden="1" customWidth="1"/>
    <col min="16" max="16" width="104.7109375" hidden="1" customWidth="1"/>
    <col min="17" max="17" width="21.5703125" hidden="1" customWidth="1"/>
    <col min="18" max="18" width="15.42578125" hidden="1" customWidth="1"/>
    <col min="19" max="19" width="21.5703125" hidden="1" customWidth="1"/>
    <col min="20" max="20" width="16.85546875" customWidth="1"/>
    <col min="21" max="21" width="12.42578125" hidden="1" customWidth="1"/>
    <col min="22" max="28" width="8.7109375" hidden="1" customWidth="1"/>
    <col min="29" max="31" width="14.42578125" hidden="1" customWidth="1"/>
    <col min="32" max="32" width="11.42578125" hidden="1" customWidth="1"/>
    <col min="33" max="33" width="19.28515625" customWidth="1"/>
    <col min="34" max="34" width="14.42578125" hidden="1" customWidth="1"/>
    <col min="35" max="35" width="18.42578125" bestFit="1" customWidth="1"/>
    <col min="36" max="37" width="0" hidden="1" customWidth="1"/>
    <col min="38" max="38" width="14.42578125" hidden="1" customWidth="1"/>
    <col min="39" max="40" width="0" hidden="1" customWidth="1"/>
    <col min="41" max="41" width="14.42578125" hidden="1" customWidth="1"/>
    <col min="42" max="42" width="0" hidden="1" customWidth="1"/>
    <col min="43" max="43" width="104.7109375" hidden="1" customWidth="1"/>
    <col min="44" max="65" width="0" hidden="1" customWidth="1"/>
    <col min="66" max="66" width="24.85546875" hidden="1" customWidth="1"/>
    <col min="67" max="67" width="14.42578125" style="245"/>
    <col min="68" max="68" width="18" customWidth="1"/>
    <col min="69" max="69" width="0" hidden="1" customWidth="1"/>
    <col min="72" max="72" width="0" hidden="1" customWidth="1"/>
    <col min="74" max="74" width="106.5703125" bestFit="1" customWidth="1"/>
    <col min="75" max="81" width="0" hidden="1" customWidth="1"/>
    <col min="83" max="94" width="0" hidden="1" customWidth="1"/>
    <col min="96" max="96" width="0" hidden="1" customWidth="1"/>
    <col min="97" max="97" width="22.5703125" customWidth="1"/>
    <col min="98" max="98" width="14.42578125" style="245"/>
    <col min="100" max="100" width="0" hidden="1" customWidth="1"/>
    <col min="101" max="102" width="14.42578125" style="172"/>
    <col min="103" max="103" width="0" hidden="1" customWidth="1"/>
    <col min="105" max="105" width="71.5703125" customWidth="1"/>
    <col min="106" max="112" width="0" hidden="1" customWidth="1"/>
    <col min="114" max="125" width="0" hidden="1" customWidth="1"/>
    <col min="127" max="127" width="0" hidden="1" customWidth="1"/>
    <col min="128" max="128" width="25" customWidth="1"/>
    <col min="129" max="129" width="14.42578125" style="245"/>
    <col min="131" max="131" width="0" hidden="1" customWidth="1"/>
    <col min="134" max="134" width="0" hidden="1" customWidth="1"/>
    <col min="136" max="136" width="14.42578125" customWidth="1"/>
    <col min="137" max="143" width="0" hidden="1" customWidth="1"/>
    <col min="145" max="156" width="0" hidden="1" customWidth="1"/>
    <col min="158" max="158" width="0" hidden="1" customWidth="1"/>
    <col min="159" max="159" width="21.7109375" customWidth="1"/>
    <col min="160" max="160" width="14.42578125" style="245"/>
    <col min="162" max="162" width="0" hidden="1" customWidth="1"/>
    <col min="165" max="165" width="0" hidden="1" customWidth="1"/>
    <col min="167" max="167" width="14.42578125" style="175" customWidth="1"/>
    <col min="168" max="174" width="0" hidden="1" customWidth="1"/>
    <col min="177" max="187" width="0" hidden="1" customWidth="1"/>
    <col min="189" max="189" width="0" hidden="1" customWidth="1"/>
    <col min="190" max="190" width="19.85546875" customWidth="1"/>
    <col min="191" max="191" width="14.42578125" style="245"/>
    <col min="193" max="193" width="0" hidden="1" customWidth="1"/>
    <col min="196" max="196" width="0" hidden="1" customWidth="1"/>
    <col min="199" max="205" width="0" hidden="1" customWidth="1"/>
    <col min="208" max="218" width="0" hidden="1" customWidth="1"/>
    <col min="220" max="220" width="0" hidden="1" customWidth="1"/>
    <col min="221" max="221" width="20.140625" bestFit="1" customWidth="1"/>
    <col min="222" max="222" width="14.42578125" style="245"/>
    <col min="224" max="224" width="0" hidden="1" customWidth="1"/>
    <col min="227" max="227" width="0" hidden="1" customWidth="1"/>
    <col min="229" max="229" width="14.42578125" style="175"/>
    <col min="230" max="236" width="0" hidden="1" customWidth="1"/>
    <col min="239" max="249" width="0" hidden="1" customWidth="1"/>
    <col min="251" max="251" width="0" hidden="1" customWidth="1"/>
    <col min="252" max="252" width="21" customWidth="1"/>
    <col min="253" max="253" width="14.42578125" style="245"/>
    <col min="255" max="255" width="0" hidden="1" customWidth="1"/>
    <col min="258" max="258" width="0" hidden="1" customWidth="1"/>
    <col min="260" max="260" width="14.42578125" style="175"/>
    <col min="261" max="267" width="0" hidden="1" customWidth="1"/>
    <col min="270" max="280" width="0" hidden="1" customWidth="1"/>
    <col min="281" max="281" width="14.42578125" style="102"/>
    <col min="282" max="282" width="0" hidden="1" customWidth="1"/>
    <col min="283" max="283" width="21.42578125" customWidth="1"/>
    <col min="284" max="284" width="14.42578125" style="245"/>
    <col min="286" max="286" width="0" hidden="1" customWidth="1"/>
    <col min="289" max="289" width="0" hidden="1" customWidth="1"/>
    <col min="292" max="298" width="0" hidden="1" customWidth="1"/>
    <col min="301" max="311" width="0" hidden="1" customWidth="1"/>
    <col min="312" max="312" width="14.42578125" style="102"/>
    <col min="313" max="313" width="0" hidden="1" customWidth="1"/>
    <col min="314" max="314" width="19.5703125" bestFit="1" customWidth="1"/>
    <col min="315" max="315" width="14.42578125" style="245"/>
    <col min="317" max="317" width="0" hidden="1" customWidth="1"/>
    <col min="320" max="320" width="0" hidden="1" customWidth="1"/>
    <col min="323" max="329" width="0" hidden="1" customWidth="1"/>
    <col min="331" max="342" width="0" hidden="1" customWidth="1"/>
    <col min="344" max="344" width="0" hidden="1" customWidth="1"/>
    <col min="345" max="345" width="23.28515625" bestFit="1" customWidth="1"/>
  </cols>
  <sheetData>
    <row r="1" spans="1:345" ht="15.95" customHeight="1">
      <c r="A1" s="414" t="s">
        <v>0</v>
      </c>
      <c r="B1" s="414" t="s">
        <v>2</v>
      </c>
      <c r="C1" s="414" t="s">
        <v>2</v>
      </c>
      <c r="D1" s="429" t="s">
        <v>607</v>
      </c>
      <c r="E1" s="423">
        <v>45945</v>
      </c>
      <c r="F1" s="424"/>
      <c r="G1" s="424"/>
      <c r="H1" s="424"/>
      <c r="I1" s="424"/>
      <c r="J1" s="424"/>
      <c r="K1" s="424"/>
      <c r="L1" s="424"/>
      <c r="M1" s="424"/>
      <c r="N1" s="424"/>
      <c r="O1" s="424"/>
      <c r="P1" s="424"/>
      <c r="Q1" s="424"/>
      <c r="R1" s="424"/>
      <c r="S1" s="424"/>
      <c r="T1" s="424"/>
      <c r="U1" s="424"/>
      <c r="V1" s="424"/>
      <c r="W1" s="424"/>
      <c r="X1" s="424"/>
      <c r="Y1" s="424"/>
      <c r="Z1" s="424"/>
      <c r="AA1" s="424"/>
      <c r="AB1" s="424"/>
      <c r="AC1" s="424"/>
      <c r="AD1" s="424"/>
      <c r="AE1" s="424"/>
      <c r="AF1" s="424"/>
      <c r="AG1" s="424"/>
      <c r="AH1" s="424"/>
      <c r="AI1" s="424"/>
      <c r="AJ1" s="424"/>
      <c r="AK1" s="424"/>
      <c r="AL1" s="424"/>
      <c r="AM1" s="424"/>
      <c r="AN1" s="424"/>
      <c r="AO1" s="424"/>
      <c r="AP1" s="424"/>
      <c r="AQ1" s="424"/>
      <c r="AR1" s="424"/>
      <c r="AS1" s="424"/>
      <c r="AT1" s="424"/>
      <c r="AU1" s="424"/>
      <c r="AV1" s="424"/>
      <c r="AW1" s="424"/>
      <c r="AX1" s="424"/>
      <c r="AY1" s="424"/>
      <c r="AZ1" s="424"/>
      <c r="BA1" s="424"/>
      <c r="BB1" s="424"/>
      <c r="BC1" s="424"/>
      <c r="BD1" s="424"/>
      <c r="BE1" s="424"/>
      <c r="BF1" s="424"/>
      <c r="BG1" s="424"/>
      <c r="BH1" s="424"/>
      <c r="BI1" s="424"/>
      <c r="BJ1" s="424"/>
      <c r="BK1" s="424"/>
      <c r="BL1" s="424"/>
      <c r="BM1" s="424"/>
      <c r="BN1" s="424"/>
      <c r="BO1" s="256" t="s">
        <v>555</v>
      </c>
      <c r="BQ1" t="s">
        <v>556</v>
      </c>
      <c r="BR1" s="168" t="s">
        <v>556</v>
      </c>
    </row>
    <row r="2" spans="1:345" ht="16.5" customHeight="1">
      <c r="A2" s="415"/>
      <c r="B2" s="415"/>
      <c r="C2" s="417"/>
      <c r="D2" s="430"/>
      <c r="E2" s="425"/>
      <c r="F2" s="426"/>
      <c r="G2" s="426"/>
      <c r="H2" s="426"/>
      <c r="I2" s="426"/>
      <c r="J2" s="426"/>
      <c r="K2" s="426"/>
      <c r="L2" s="426"/>
      <c r="M2" s="426"/>
      <c r="N2" s="426"/>
      <c r="O2" s="426"/>
      <c r="P2" s="426"/>
      <c r="Q2" s="426"/>
      <c r="R2" s="426"/>
      <c r="S2" s="426"/>
      <c r="T2" s="426"/>
      <c r="U2" s="426"/>
      <c r="V2" s="426"/>
      <c r="W2" s="426"/>
      <c r="X2" s="426"/>
      <c r="Y2" s="426"/>
      <c r="Z2" s="426"/>
      <c r="AA2" s="426"/>
      <c r="AB2" s="426"/>
      <c r="AC2" s="426"/>
      <c r="AD2" s="426"/>
      <c r="AE2" s="426"/>
      <c r="AF2" s="426"/>
      <c r="AG2" s="426"/>
      <c r="AH2" s="426"/>
      <c r="AI2" s="427"/>
      <c r="AJ2" s="422" t="s">
        <v>4</v>
      </c>
      <c r="AK2" s="422"/>
      <c r="AL2" s="422"/>
      <c r="AM2" s="422"/>
      <c r="AN2" s="422"/>
      <c r="AO2" s="422"/>
      <c r="AP2" s="422"/>
      <c r="AQ2" s="422"/>
      <c r="AR2" s="422"/>
      <c r="AS2" s="422"/>
      <c r="AT2" s="422"/>
      <c r="AU2" s="422"/>
      <c r="AV2" s="422"/>
      <c r="AW2" s="422"/>
      <c r="AX2" s="422"/>
      <c r="AY2" s="422"/>
      <c r="AZ2" s="422"/>
      <c r="BA2" s="422"/>
      <c r="BB2" s="422"/>
      <c r="BC2" s="422"/>
      <c r="BD2" s="422"/>
      <c r="BE2" s="422"/>
      <c r="BF2" s="422"/>
      <c r="BG2" s="422"/>
      <c r="BH2" s="422"/>
      <c r="BI2" s="422"/>
      <c r="BJ2" s="422"/>
      <c r="BK2" s="422"/>
      <c r="BL2" s="422"/>
      <c r="BM2" s="422"/>
      <c r="BN2" s="422"/>
      <c r="BO2" s="428" t="s">
        <v>163</v>
      </c>
      <c r="BP2" s="428"/>
      <c r="BQ2" s="428"/>
      <c r="BR2" s="428"/>
      <c r="BS2" s="428"/>
      <c r="BT2" s="428"/>
      <c r="BU2" s="428"/>
      <c r="BV2" s="428"/>
      <c r="BW2" s="428"/>
      <c r="BX2" s="428"/>
      <c r="BY2" s="428"/>
      <c r="BZ2" s="428"/>
      <c r="CA2" s="428"/>
      <c r="CB2" s="428"/>
      <c r="CC2" s="428"/>
      <c r="CD2" s="428"/>
      <c r="CE2" s="428"/>
      <c r="CF2" s="428"/>
      <c r="CG2" s="428"/>
      <c r="CH2" s="428"/>
      <c r="CI2" s="428"/>
      <c r="CJ2" s="428"/>
      <c r="CK2" s="428"/>
      <c r="CL2" s="428"/>
      <c r="CM2" s="428"/>
      <c r="CN2" s="428"/>
      <c r="CO2" s="428"/>
      <c r="CP2" s="428"/>
      <c r="CQ2" s="428"/>
      <c r="CR2" s="428"/>
      <c r="CT2" s="402" t="s">
        <v>232</v>
      </c>
      <c r="CU2" s="403"/>
      <c r="CV2" s="403"/>
      <c r="CW2" s="403"/>
      <c r="CX2" s="403"/>
      <c r="CY2" s="403"/>
      <c r="CZ2" s="403"/>
      <c r="DA2" s="403"/>
      <c r="DB2" s="403"/>
      <c r="DC2" s="403"/>
      <c r="DD2" s="403"/>
      <c r="DE2" s="403"/>
      <c r="DF2" s="403"/>
      <c r="DG2" s="403"/>
      <c r="DH2" s="403"/>
      <c r="DI2" s="403"/>
      <c r="DJ2" s="403"/>
      <c r="DK2" s="403"/>
      <c r="DL2" s="403"/>
      <c r="DM2" s="403"/>
      <c r="DN2" s="403"/>
      <c r="DO2" s="403"/>
      <c r="DP2" s="403"/>
      <c r="DQ2" s="403"/>
      <c r="DR2" s="403"/>
      <c r="DS2" s="403"/>
      <c r="DT2" s="403"/>
      <c r="DU2" s="403"/>
      <c r="DV2" s="403"/>
      <c r="DW2" s="403"/>
      <c r="DY2" s="404" t="s">
        <v>170</v>
      </c>
      <c r="DZ2" s="405"/>
      <c r="EA2" s="405"/>
      <c r="EB2" s="405"/>
      <c r="EC2" s="405"/>
      <c r="ED2" s="405"/>
      <c r="EE2" s="405"/>
      <c r="EF2" s="405"/>
      <c r="EG2" s="405"/>
      <c r="EH2" s="405"/>
      <c r="EI2" s="405"/>
      <c r="EJ2" s="405"/>
      <c r="EK2" s="405"/>
      <c r="EL2" s="405"/>
      <c r="EM2" s="405"/>
      <c r="EN2" s="405"/>
      <c r="EO2" s="405"/>
      <c r="EP2" s="405"/>
      <c r="EQ2" s="405"/>
      <c r="ER2" s="405"/>
      <c r="ES2" s="405"/>
      <c r="ET2" s="405"/>
      <c r="EU2" s="405"/>
      <c r="EV2" s="405"/>
      <c r="EW2" s="405"/>
      <c r="EX2" s="405"/>
      <c r="EY2" s="405"/>
      <c r="EZ2" s="405"/>
      <c r="FA2" s="405"/>
      <c r="FB2" s="405"/>
      <c r="FD2" s="406" t="s">
        <v>242</v>
      </c>
      <c r="FE2" s="407"/>
      <c r="FF2" s="407"/>
      <c r="FG2" s="407"/>
      <c r="FH2" s="407"/>
      <c r="FI2" s="407"/>
      <c r="FJ2" s="407"/>
      <c r="FK2" s="407"/>
      <c r="FL2" s="407"/>
      <c r="FM2" s="407"/>
      <c r="FN2" s="407"/>
      <c r="FO2" s="407"/>
      <c r="FP2" s="407"/>
      <c r="FQ2" s="407"/>
      <c r="FR2" s="407"/>
      <c r="FS2" s="407"/>
      <c r="FT2" s="407"/>
      <c r="FU2" s="407"/>
      <c r="FV2" s="407"/>
      <c r="FW2" s="407"/>
      <c r="FX2" s="407"/>
      <c r="FY2" s="407"/>
      <c r="FZ2" s="407"/>
      <c r="GA2" s="407"/>
      <c r="GB2" s="407"/>
      <c r="GC2" s="407"/>
      <c r="GD2" s="407"/>
      <c r="GE2" s="407"/>
      <c r="GF2" s="407"/>
      <c r="GG2" s="407"/>
      <c r="GI2" s="408" t="s">
        <v>246</v>
      </c>
      <c r="GJ2" s="409"/>
      <c r="GK2" s="409"/>
      <c r="GL2" s="409"/>
      <c r="GM2" s="409"/>
      <c r="GN2" s="409"/>
      <c r="GO2" s="409"/>
      <c r="GP2" s="409"/>
      <c r="GQ2" s="409"/>
      <c r="GR2" s="409"/>
      <c r="GS2" s="409"/>
      <c r="GT2" s="409"/>
      <c r="GU2" s="409"/>
      <c r="GV2" s="409"/>
      <c r="GW2" s="409"/>
      <c r="GX2" s="409"/>
      <c r="GY2" s="409"/>
      <c r="GZ2" s="409"/>
      <c r="HA2" s="409"/>
      <c r="HB2" s="409"/>
      <c r="HC2" s="409"/>
      <c r="HD2" s="409"/>
      <c r="HE2" s="409"/>
      <c r="HF2" s="409"/>
      <c r="HG2" s="409"/>
      <c r="HH2" s="409"/>
      <c r="HI2" s="409"/>
      <c r="HJ2" s="409"/>
      <c r="HK2" s="409"/>
      <c r="HL2" s="409"/>
      <c r="HN2" s="410" t="s">
        <v>243</v>
      </c>
      <c r="HO2" s="389"/>
      <c r="HP2" s="389"/>
      <c r="HQ2" s="389"/>
      <c r="HR2" s="389"/>
      <c r="HS2" s="389"/>
      <c r="HT2" s="389"/>
      <c r="HU2" s="389"/>
      <c r="HV2" s="389"/>
      <c r="HW2" s="389"/>
      <c r="HX2" s="389"/>
      <c r="HY2" s="389"/>
      <c r="HZ2" s="389"/>
      <c r="IA2" s="389"/>
      <c r="IB2" s="389"/>
      <c r="IC2" s="389"/>
      <c r="ID2" s="389"/>
      <c r="IE2" s="389"/>
      <c r="IF2" s="389"/>
      <c r="IG2" s="389"/>
      <c r="IH2" s="389"/>
      <c r="II2" s="389"/>
      <c r="IJ2" s="389"/>
      <c r="IK2" s="389"/>
      <c r="IL2" s="389"/>
      <c r="IM2" s="389"/>
      <c r="IN2" s="389"/>
      <c r="IO2" s="389"/>
      <c r="IP2" s="389"/>
      <c r="IQ2" s="389"/>
      <c r="IS2" s="388" t="s">
        <v>244</v>
      </c>
      <c r="IT2" s="389"/>
      <c r="IU2" s="389"/>
      <c r="IV2" s="389"/>
      <c r="IW2" s="389"/>
      <c r="IX2" s="389"/>
      <c r="IY2" s="389"/>
      <c r="IZ2" s="389"/>
      <c r="JA2" s="389"/>
      <c r="JB2" s="389"/>
      <c r="JC2" s="389"/>
      <c r="JD2" s="389"/>
      <c r="JE2" s="389"/>
      <c r="JF2" s="389"/>
      <c r="JG2" s="389"/>
      <c r="JH2" s="389"/>
      <c r="JI2" s="389"/>
      <c r="JJ2" s="389"/>
      <c r="JK2" s="389"/>
      <c r="JL2" s="389"/>
      <c r="JM2" s="389"/>
      <c r="JN2" s="389"/>
      <c r="JO2" s="389"/>
      <c r="JP2" s="389"/>
      <c r="JQ2" s="389"/>
      <c r="JR2" s="389"/>
      <c r="JS2" s="389"/>
      <c r="JT2" s="389"/>
      <c r="JU2" s="389"/>
      <c r="JV2" s="389"/>
      <c r="JX2" s="398" t="s">
        <v>241</v>
      </c>
      <c r="JY2" s="399"/>
      <c r="JZ2" s="399"/>
      <c r="KA2" s="399"/>
      <c r="KB2" s="399"/>
      <c r="KC2" s="399"/>
      <c r="KD2" s="399"/>
      <c r="KE2" s="399"/>
      <c r="KF2" s="399"/>
      <c r="KG2" s="399"/>
      <c r="KH2" s="399"/>
      <c r="KI2" s="399"/>
      <c r="KJ2" s="399"/>
      <c r="KK2" s="399"/>
      <c r="KL2" s="399"/>
      <c r="KM2" s="399"/>
      <c r="KN2" s="399"/>
      <c r="KO2" s="399"/>
      <c r="KP2" s="399"/>
      <c r="KQ2" s="399"/>
      <c r="KR2" s="399"/>
      <c r="KS2" s="399"/>
      <c r="KT2" s="399"/>
      <c r="KU2" s="399"/>
      <c r="KV2" s="399"/>
      <c r="KW2" s="399"/>
      <c r="KX2" s="399"/>
      <c r="KY2" s="399"/>
      <c r="KZ2" s="399"/>
      <c r="LA2" s="399"/>
      <c r="LC2" s="400" t="s">
        <v>240</v>
      </c>
      <c r="LD2" s="401"/>
      <c r="LE2" s="401"/>
      <c r="LF2" s="401"/>
      <c r="LG2" s="401"/>
      <c r="LH2" s="401"/>
      <c r="LI2" s="401"/>
      <c r="LJ2" s="401"/>
      <c r="LK2" s="401"/>
      <c r="LL2" s="401"/>
      <c r="LM2" s="401"/>
      <c r="LN2" s="401"/>
      <c r="LO2" s="401"/>
      <c r="LP2" s="401"/>
      <c r="LQ2" s="401"/>
      <c r="LR2" s="401"/>
      <c r="LS2" s="401"/>
      <c r="LT2" s="401"/>
      <c r="LU2" s="401"/>
      <c r="LV2" s="401"/>
      <c r="LW2" s="401"/>
      <c r="LX2" s="401"/>
      <c r="LY2" s="401"/>
      <c r="LZ2" s="401"/>
      <c r="MA2" s="401"/>
      <c r="MB2" s="401"/>
      <c r="MC2" s="401"/>
      <c r="MD2" s="401"/>
      <c r="ME2" s="401"/>
      <c r="MF2" s="401"/>
    </row>
    <row r="3" spans="1:345" ht="15.75" customHeight="1">
      <c r="A3" s="415"/>
      <c r="B3" s="415"/>
      <c r="C3" s="417"/>
      <c r="D3" s="430"/>
      <c r="E3" s="418" t="s">
        <v>171</v>
      </c>
      <c r="F3" s="419"/>
      <c r="G3" s="419"/>
      <c r="H3" s="419"/>
      <c r="I3" s="419"/>
      <c r="J3" s="419"/>
      <c r="K3" s="419"/>
      <c r="L3" s="419"/>
      <c r="M3" s="419"/>
      <c r="N3" s="419"/>
      <c r="O3" s="419"/>
      <c r="P3" s="419"/>
      <c r="Q3" s="419"/>
      <c r="R3" s="419"/>
      <c r="S3" s="419"/>
      <c r="T3" s="419"/>
      <c r="U3" s="419"/>
      <c r="V3" s="419"/>
      <c r="W3" s="419"/>
      <c r="X3" s="419"/>
      <c r="Y3" s="419"/>
      <c r="Z3" s="419"/>
      <c r="AA3" s="419"/>
      <c r="AB3" s="419"/>
      <c r="AC3" s="419"/>
      <c r="AD3" s="419"/>
      <c r="AE3" s="419"/>
      <c r="AF3" s="419"/>
      <c r="AG3" s="419"/>
      <c r="AH3" s="419"/>
      <c r="AI3" s="420"/>
      <c r="AJ3" s="421" t="s">
        <v>171</v>
      </c>
      <c r="AK3" s="421"/>
      <c r="AL3" s="421"/>
      <c r="AM3" s="421"/>
      <c r="AN3" s="421"/>
      <c r="AO3" s="421"/>
      <c r="AP3" s="421"/>
      <c r="AQ3" s="421"/>
      <c r="AR3" s="421"/>
      <c r="AS3" s="421"/>
      <c r="AT3" s="421"/>
      <c r="AU3" s="421"/>
      <c r="AV3" s="421"/>
      <c r="AW3" s="421"/>
      <c r="AX3" s="421"/>
      <c r="AY3" s="421"/>
      <c r="AZ3" s="421"/>
      <c r="BA3" s="421"/>
      <c r="BB3" s="421"/>
      <c r="BC3" s="421"/>
      <c r="BD3" s="421"/>
      <c r="BE3" s="421"/>
      <c r="BF3" s="421"/>
      <c r="BG3" s="421"/>
      <c r="BH3" s="421"/>
      <c r="BI3" s="421"/>
      <c r="BJ3" s="421"/>
      <c r="BK3" s="421"/>
      <c r="BL3" s="421"/>
      <c r="BM3" s="421"/>
      <c r="BN3" s="421"/>
      <c r="BO3" s="411"/>
      <c r="BP3" s="412"/>
      <c r="BQ3" s="412"/>
      <c r="BR3" s="412"/>
      <c r="BS3" s="412"/>
      <c r="BT3" s="412"/>
      <c r="BU3" s="412"/>
      <c r="BV3" s="412"/>
      <c r="BW3" s="412"/>
      <c r="BX3" s="412"/>
      <c r="BY3" s="412"/>
      <c r="BZ3" s="412"/>
      <c r="CA3" s="412"/>
      <c r="CB3" s="412"/>
      <c r="CC3" s="412"/>
      <c r="CD3" s="412"/>
      <c r="CE3" s="412"/>
      <c r="CF3" s="412"/>
      <c r="CG3" s="412"/>
      <c r="CH3" s="412"/>
      <c r="CI3" s="412"/>
      <c r="CJ3" s="412"/>
      <c r="CK3" s="412"/>
      <c r="CL3" s="412"/>
      <c r="CM3" s="412"/>
      <c r="CN3" s="412"/>
      <c r="CO3" s="412"/>
      <c r="CP3" s="412"/>
      <c r="CQ3" s="413"/>
      <c r="CR3" s="187"/>
      <c r="CT3" s="254"/>
      <c r="CU3" s="188"/>
      <c r="CV3" s="188"/>
      <c r="CW3" s="189"/>
      <c r="CX3" s="189"/>
      <c r="CY3" s="188"/>
      <c r="CZ3" s="188"/>
      <c r="DA3" s="188"/>
      <c r="DB3" s="188"/>
      <c r="DC3" s="188"/>
      <c r="DD3" s="188"/>
      <c r="DE3" s="188"/>
      <c r="DF3" s="188"/>
      <c r="DG3" s="188"/>
      <c r="DH3" s="188"/>
      <c r="DI3" s="188"/>
      <c r="DJ3" s="188"/>
      <c r="DK3" s="188"/>
      <c r="DL3" s="188"/>
      <c r="DM3" s="188"/>
      <c r="DN3" s="188"/>
      <c r="DO3" s="188"/>
      <c r="DP3" s="188"/>
      <c r="DQ3" s="188"/>
      <c r="DR3" s="188"/>
      <c r="DS3" s="188"/>
      <c r="DT3" s="188"/>
      <c r="DU3" s="188"/>
      <c r="DV3" s="188"/>
      <c r="DW3" s="188"/>
      <c r="DY3" s="253"/>
      <c r="DZ3" s="138"/>
      <c r="EA3" s="138"/>
      <c r="EB3" s="138"/>
      <c r="EC3" s="138"/>
      <c r="ED3" s="138"/>
      <c r="EE3" s="138"/>
      <c r="EF3" s="138"/>
      <c r="EG3" s="138"/>
      <c r="EH3" s="138"/>
      <c r="EI3" s="138"/>
      <c r="EJ3" s="138"/>
      <c r="EK3" s="138"/>
      <c r="EL3" s="138"/>
      <c r="EM3" s="138"/>
      <c r="EN3" s="138"/>
      <c r="EO3" s="138"/>
      <c r="EP3" s="138"/>
      <c r="EQ3" s="138"/>
      <c r="ER3" s="138"/>
      <c r="ES3" s="138"/>
      <c r="ET3" s="138"/>
      <c r="EU3" s="138"/>
      <c r="EV3" s="138"/>
      <c r="EW3" s="138"/>
      <c r="EX3" s="138"/>
      <c r="EY3" s="138"/>
      <c r="EZ3" s="138"/>
      <c r="FA3" s="138"/>
      <c r="FB3" s="138"/>
      <c r="FD3" s="252"/>
      <c r="FE3" s="164"/>
      <c r="FF3" s="164"/>
      <c r="FG3" s="164"/>
      <c r="FH3" s="164"/>
      <c r="FI3" s="164"/>
      <c r="FJ3" s="164"/>
      <c r="FK3" s="176"/>
      <c r="FL3" s="164"/>
      <c r="FM3" s="164"/>
      <c r="FN3" s="164"/>
      <c r="FO3" s="164"/>
      <c r="FP3" s="164"/>
      <c r="FQ3" s="164"/>
      <c r="FR3" s="164"/>
      <c r="FS3" s="164"/>
      <c r="FT3" s="164"/>
      <c r="FU3" s="164"/>
      <c r="FV3" s="164"/>
      <c r="FW3" s="164"/>
      <c r="FX3" s="164"/>
      <c r="FY3" s="164"/>
      <c r="FZ3" s="164"/>
      <c r="GA3" s="164"/>
      <c r="GB3" s="164"/>
      <c r="GC3" s="164"/>
      <c r="GD3" s="164"/>
      <c r="GE3" s="164"/>
      <c r="GF3" s="164"/>
      <c r="GG3" s="164"/>
      <c r="GI3" s="251"/>
      <c r="GJ3" s="190"/>
      <c r="GK3" s="190"/>
      <c r="GL3" s="190"/>
      <c r="GM3" s="190"/>
      <c r="GN3" s="190"/>
      <c r="GO3" s="190"/>
      <c r="GP3" s="190"/>
      <c r="GQ3" s="190"/>
      <c r="GR3" s="190"/>
      <c r="GS3" s="190"/>
      <c r="GT3" s="190"/>
      <c r="GU3" s="190"/>
      <c r="GV3" s="190"/>
      <c r="GW3" s="190"/>
      <c r="GX3" s="190"/>
      <c r="GY3" s="190"/>
      <c r="GZ3" s="190"/>
      <c r="HA3" s="190"/>
      <c r="HB3" s="190"/>
      <c r="HC3" s="190"/>
      <c r="HD3" s="190"/>
      <c r="HE3" s="190"/>
      <c r="HF3" s="190"/>
      <c r="HG3" s="190"/>
      <c r="HH3" s="190"/>
      <c r="HI3" s="190"/>
      <c r="HJ3" s="190"/>
      <c r="HK3" s="190"/>
      <c r="HL3" s="190"/>
      <c r="HN3" s="250"/>
      <c r="HO3" s="100"/>
      <c r="HP3" s="100"/>
      <c r="HQ3" s="100"/>
      <c r="HR3" s="100"/>
      <c r="HS3" s="100"/>
      <c r="HT3" s="100"/>
      <c r="HU3" s="178"/>
      <c r="HV3" s="100"/>
      <c r="HW3" s="100"/>
      <c r="HX3" s="100"/>
      <c r="HY3" s="100"/>
      <c r="HZ3" s="100"/>
      <c r="IA3" s="100"/>
      <c r="IB3" s="100"/>
      <c r="IC3" s="100"/>
      <c r="ID3" s="100"/>
      <c r="IE3" s="100"/>
      <c r="IF3" s="100"/>
      <c r="IG3" s="100"/>
      <c r="IH3" s="100"/>
      <c r="II3" s="100"/>
      <c r="IJ3" s="100"/>
      <c r="IK3" s="100"/>
      <c r="IL3" s="100"/>
      <c r="IM3" s="100"/>
      <c r="IN3" s="100"/>
      <c r="IO3" s="100"/>
      <c r="IP3" s="100"/>
      <c r="IQ3" s="100"/>
      <c r="IS3" s="250"/>
      <c r="IT3" s="100"/>
      <c r="IU3" s="100"/>
      <c r="IV3" s="100"/>
      <c r="IW3" s="100"/>
      <c r="IX3" s="100"/>
      <c r="IY3" s="100"/>
      <c r="IZ3" s="178"/>
      <c r="JA3" s="100"/>
      <c r="JB3" s="100"/>
      <c r="JC3" s="100"/>
      <c r="JD3" s="100"/>
      <c r="JE3" s="100"/>
      <c r="JF3" s="100"/>
      <c r="JG3" s="100"/>
      <c r="JH3" s="100"/>
      <c r="JI3" s="100"/>
      <c r="JJ3" s="100"/>
      <c r="JK3" s="100"/>
      <c r="JL3" s="100"/>
      <c r="JM3" s="100"/>
      <c r="JN3" s="100"/>
      <c r="JO3" s="100"/>
      <c r="JP3" s="100"/>
      <c r="JQ3" s="100"/>
      <c r="JR3" s="100"/>
      <c r="JS3" s="100"/>
      <c r="JT3" s="100"/>
      <c r="JU3" s="123"/>
      <c r="JV3" s="100"/>
      <c r="JX3" s="248"/>
      <c r="JY3" s="163"/>
      <c r="JZ3" s="163"/>
      <c r="KA3" s="163"/>
      <c r="KB3" s="163"/>
      <c r="KC3" s="163"/>
      <c r="KD3" s="163"/>
      <c r="KE3" s="163"/>
      <c r="KF3" s="163"/>
      <c r="KG3" s="163"/>
      <c r="KH3" s="163"/>
      <c r="KI3" s="163"/>
      <c r="KJ3" s="163"/>
      <c r="KK3" s="163"/>
      <c r="KL3" s="163"/>
      <c r="KM3" s="163"/>
      <c r="KN3" s="163"/>
      <c r="KO3" s="163"/>
      <c r="KP3" s="163"/>
      <c r="KQ3" s="163"/>
      <c r="KR3" s="163"/>
      <c r="KS3" s="163"/>
      <c r="KT3" s="163"/>
      <c r="KU3" s="163"/>
      <c r="KV3" s="163"/>
      <c r="KW3" s="163"/>
      <c r="KX3" s="163"/>
      <c r="KY3" s="163"/>
      <c r="KZ3" s="229"/>
      <c r="LA3" s="163"/>
      <c r="LC3" s="246"/>
      <c r="LD3" s="162"/>
      <c r="LE3" s="162"/>
      <c r="LF3" s="162"/>
      <c r="LG3" s="162"/>
      <c r="LH3" s="162"/>
      <c r="LI3" s="162"/>
      <c r="LJ3" s="162"/>
      <c r="LK3" s="162"/>
      <c r="LL3" s="162"/>
      <c r="LM3" s="162"/>
      <c r="LN3" s="162"/>
      <c r="LO3" s="162"/>
      <c r="LP3" s="162"/>
      <c r="LQ3" s="162"/>
      <c r="LR3" s="162"/>
      <c r="LS3" s="162"/>
      <c r="LT3" s="162"/>
      <c r="LU3" s="162"/>
      <c r="LV3" s="162"/>
      <c r="LW3" s="162"/>
      <c r="LX3" s="162"/>
      <c r="LY3" s="162"/>
      <c r="LZ3" s="162"/>
      <c r="MA3" s="162"/>
      <c r="MB3" s="162"/>
      <c r="MC3" s="162"/>
      <c r="MD3" s="162"/>
      <c r="ME3" s="162"/>
      <c r="MF3" s="162"/>
    </row>
    <row r="4" spans="1:345" ht="15.75" customHeight="1">
      <c r="A4" s="416"/>
      <c r="B4" s="416"/>
      <c r="C4" s="417"/>
      <c r="D4" s="431"/>
      <c r="E4" s="265" t="s">
        <v>204</v>
      </c>
      <c r="F4" s="220" t="s">
        <v>205</v>
      </c>
      <c r="G4" s="219" t="s">
        <v>206</v>
      </c>
      <c r="H4" s="64" t="s">
        <v>203</v>
      </c>
      <c r="I4" s="64" t="s">
        <v>202</v>
      </c>
      <c r="J4" s="65" t="s">
        <v>207</v>
      </c>
      <c r="K4" s="64" t="s">
        <v>201</v>
      </c>
      <c r="L4" s="66" t="s">
        <v>198</v>
      </c>
      <c r="M4" s="81" t="s">
        <v>208</v>
      </c>
      <c r="N4" s="81" t="s">
        <v>209</v>
      </c>
      <c r="O4" s="81" t="s">
        <v>210</v>
      </c>
      <c r="P4" s="82" t="s">
        <v>211</v>
      </c>
      <c r="Q4" s="82" t="s">
        <v>212</v>
      </c>
      <c r="R4" s="82" t="s">
        <v>213</v>
      </c>
      <c r="S4" s="82" t="s">
        <v>214</v>
      </c>
      <c r="T4" s="69" t="s">
        <v>215</v>
      </c>
      <c r="U4" s="69" t="s">
        <v>216</v>
      </c>
      <c r="V4" s="70" t="s">
        <v>217</v>
      </c>
      <c r="W4" s="70" t="s">
        <v>218</v>
      </c>
      <c r="X4" s="70" t="s">
        <v>219</v>
      </c>
      <c r="Y4" s="70" t="s">
        <v>220</v>
      </c>
      <c r="Z4" s="70" t="s">
        <v>221</v>
      </c>
      <c r="AA4" s="70" t="s">
        <v>222</v>
      </c>
      <c r="AB4" s="70" t="s">
        <v>223</v>
      </c>
      <c r="AC4" s="70" t="s">
        <v>224</v>
      </c>
      <c r="AD4" s="70" t="s">
        <v>225</v>
      </c>
      <c r="AE4" s="70" t="s">
        <v>226</v>
      </c>
      <c r="AF4" s="70" t="s">
        <v>227</v>
      </c>
      <c r="AG4" s="69" t="s">
        <v>228</v>
      </c>
      <c r="AH4" s="30" t="s">
        <v>229</v>
      </c>
      <c r="AI4" s="70"/>
      <c r="AJ4" s="69" t="s">
        <v>204</v>
      </c>
      <c r="AK4" s="93" t="s">
        <v>205</v>
      </c>
      <c r="AL4" s="70" t="s">
        <v>206</v>
      </c>
      <c r="AM4" s="69" t="s">
        <v>203</v>
      </c>
      <c r="AN4" s="69" t="s">
        <v>202</v>
      </c>
      <c r="AO4" s="70" t="s">
        <v>207</v>
      </c>
      <c r="AP4" s="69" t="s">
        <v>201</v>
      </c>
      <c r="AQ4" s="69" t="s">
        <v>198</v>
      </c>
      <c r="AR4" s="70" t="s">
        <v>208</v>
      </c>
      <c r="AS4" s="70" t="s">
        <v>209</v>
      </c>
      <c r="AT4" s="70" t="s">
        <v>210</v>
      </c>
      <c r="AU4" s="70" t="s">
        <v>211</v>
      </c>
      <c r="AV4" s="70" t="s">
        <v>212</v>
      </c>
      <c r="AW4" s="70" t="s">
        <v>213</v>
      </c>
      <c r="AX4" s="70" t="s">
        <v>214</v>
      </c>
      <c r="AY4" s="69" t="s">
        <v>215</v>
      </c>
      <c r="AZ4" s="69" t="s">
        <v>216</v>
      </c>
      <c r="BA4" s="70" t="s">
        <v>217</v>
      </c>
      <c r="BB4" s="70" t="s">
        <v>218</v>
      </c>
      <c r="BC4" s="70" t="s">
        <v>219</v>
      </c>
      <c r="BD4" s="70" t="s">
        <v>220</v>
      </c>
      <c r="BE4" s="70" t="s">
        <v>221</v>
      </c>
      <c r="BF4" s="70" t="s">
        <v>222</v>
      </c>
      <c r="BG4" s="70" t="s">
        <v>223</v>
      </c>
      <c r="BH4" s="70" t="s">
        <v>224</v>
      </c>
      <c r="BI4" s="70" t="s">
        <v>225</v>
      </c>
      <c r="BJ4" s="70" t="s">
        <v>226</v>
      </c>
      <c r="BK4" s="70" t="s">
        <v>227</v>
      </c>
      <c r="BL4" s="69" t="s">
        <v>228</v>
      </c>
      <c r="BM4" s="30" t="s">
        <v>229</v>
      </c>
      <c r="BN4" s="70"/>
      <c r="BO4" s="257" t="s">
        <v>204</v>
      </c>
      <c r="BP4" s="166" t="s">
        <v>205</v>
      </c>
      <c r="BQ4" s="68" t="s">
        <v>206</v>
      </c>
      <c r="BR4" s="165" t="s">
        <v>203</v>
      </c>
      <c r="BS4" s="165" t="s">
        <v>202</v>
      </c>
      <c r="BT4" s="68" t="s">
        <v>207</v>
      </c>
      <c r="BU4" s="165" t="s">
        <v>201</v>
      </c>
      <c r="BV4" s="165" t="s">
        <v>198</v>
      </c>
      <c r="BW4" s="68" t="s">
        <v>208</v>
      </c>
      <c r="BX4" s="68" t="s">
        <v>209</v>
      </c>
      <c r="BY4" s="68" t="s">
        <v>210</v>
      </c>
      <c r="BZ4" s="68" t="s">
        <v>211</v>
      </c>
      <c r="CA4" s="68" t="s">
        <v>212</v>
      </c>
      <c r="CB4" s="68" t="s">
        <v>213</v>
      </c>
      <c r="CC4" s="68" t="s">
        <v>214</v>
      </c>
      <c r="CD4" s="165" t="s">
        <v>215</v>
      </c>
      <c r="CE4" s="165" t="s">
        <v>216</v>
      </c>
      <c r="CF4" s="68" t="s">
        <v>217</v>
      </c>
      <c r="CG4" s="68" t="s">
        <v>218</v>
      </c>
      <c r="CH4" s="68" t="s">
        <v>219</v>
      </c>
      <c r="CI4" s="68" t="s">
        <v>220</v>
      </c>
      <c r="CJ4" s="68" t="s">
        <v>221</v>
      </c>
      <c r="CK4" s="68" t="s">
        <v>222</v>
      </c>
      <c r="CL4" s="68" t="s">
        <v>223</v>
      </c>
      <c r="CM4" s="68" t="s">
        <v>224</v>
      </c>
      <c r="CN4" s="68" t="s">
        <v>225</v>
      </c>
      <c r="CO4" s="68" t="s">
        <v>226</v>
      </c>
      <c r="CP4" s="68" t="s">
        <v>227</v>
      </c>
      <c r="CQ4" s="165" t="s">
        <v>228</v>
      </c>
      <c r="CR4" s="30" t="s">
        <v>229</v>
      </c>
      <c r="CS4" s="70"/>
      <c r="CT4" s="247" t="s">
        <v>204</v>
      </c>
      <c r="CU4" s="93" t="s">
        <v>205</v>
      </c>
      <c r="CV4" s="70" t="s">
        <v>206</v>
      </c>
      <c r="CW4" s="173" t="s">
        <v>203</v>
      </c>
      <c r="CX4" s="173" t="s">
        <v>202</v>
      </c>
      <c r="CY4" s="70" t="s">
        <v>207</v>
      </c>
      <c r="CZ4" s="69" t="s">
        <v>201</v>
      </c>
      <c r="DA4" s="69" t="s">
        <v>198</v>
      </c>
      <c r="DB4" s="70" t="s">
        <v>208</v>
      </c>
      <c r="DC4" s="70" t="s">
        <v>209</v>
      </c>
      <c r="DD4" s="70" t="s">
        <v>210</v>
      </c>
      <c r="DE4" s="70" t="s">
        <v>211</v>
      </c>
      <c r="DF4" s="70" t="s">
        <v>212</v>
      </c>
      <c r="DG4" s="70" t="s">
        <v>213</v>
      </c>
      <c r="DH4" s="70" t="s">
        <v>214</v>
      </c>
      <c r="DI4" s="69" t="s">
        <v>215</v>
      </c>
      <c r="DJ4" s="69" t="s">
        <v>216</v>
      </c>
      <c r="DK4" s="70" t="s">
        <v>217</v>
      </c>
      <c r="DL4" s="70" t="s">
        <v>218</v>
      </c>
      <c r="DM4" s="70" t="s">
        <v>219</v>
      </c>
      <c r="DN4" s="70" t="s">
        <v>220</v>
      </c>
      <c r="DO4" s="70" t="s">
        <v>221</v>
      </c>
      <c r="DP4" s="70" t="s">
        <v>222</v>
      </c>
      <c r="DQ4" s="70" t="s">
        <v>223</v>
      </c>
      <c r="DR4" s="70" t="s">
        <v>224</v>
      </c>
      <c r="DS4" s="70" t="s">
        <v>225</v>
      </c>
      <c r="DT4" s="70" t="s">
        <v>226</v>
      </c>
      <c r="DU4" s="70" t="s">
        <v>227</v>
      </c>
      <c r="DV4" s="69" t="s">
        <v>228</v>
      </c>
      <c r="DW4" s="30" t="s">
        <v>229</v>
      </c>
      <c r="DX4" s="70"/>
      <c r="DY4" s="247" t="s">
        <v>204</v>
      </c>
      <c r="DZ4" s="93" t="s">
        <v>205</v>
      </c>
      <c r="EA4" s="70" t="s">
        <v>206</v>
      </c>
      <c r="EB4" s="69" t="s">
        <v>203</v>
      </c>
      <c r="EC4" s="69" t="s">
        <v>202</v>
      </c>
      <c r="ED4" s="70" t="s">
        <v>207</v>
      </c>
      <c r="EE4" s="69" t="s">
        <v>201</v>
      </c>
      <c r="EF4" s="69" t="s">
        <v>198</v>
      </c>
      <c r="EG4" s="70" t="s">
        <v>208</v>
      </c>
      <c r="EH4" s="70" t="s">
        <v>209</v>
      </c>
      <c r="EI4" s="70" t="s">
        <v>210</v>
      </c>
      <c r="EJ4" s="70" t="s">
        <v>211</v>
      </c>
      <c r="EK4" s="70" t="s">
        <v>212</v>
      </c>
      <c r="EL4" s="70" t="s">
        <v>213</v>
      </c>
      <c r="EM4" s="70" t="s">
        <v>214</v>
      </c>
      <c r="EN4" s="69" t="s">
        <v>215</v>
      </c>
      <c r="EO4" s="69" t="s">
        <v>216</v>
      </c>
      <c r="EP4" s="70" t="s">
        <v>217</v>
      </c>
      <c r="EQ4" s="70" t="s">
        <v>218</v>
      </c>
      <c r="ER4" s="70" t="s">
        <v>219</v>
      </c>
      <c r="ES4" s="70" t="s">
        <v>220</v>
      </c>
      <c r="ET4" s="70" t="s">
        <v>221</v>
      </c>
      <c r="EU4" s="70" t="s">
        <v>222</v>
      </c>
      <c r="EV4" s="70" t="s">
        <v>223</v>
      </c>
      <c r="EW4" s="70" t="s">
        <v>224</v>
      </c>
      <c r="EX4" s="70" t="s">
        <v>225</v>
      </c>
      <c r="EY4" s="70" t="s">
        <v>226</v>
      </c>
      <c r="EZ4" s="70" t="s">
        <v>227</v>
      </c>
      <c r="FA4" s="69" t="s">
        <v>228</v>
      </c>
      <c r="FB4" s="30" t="s">
        <v>229</v>
      </c>
      <c r="FC4" s="70"/>
      <c r="FD4" s="247" t="s">
        <v>204</v>
      </c>
      <c r="FE4" s="93" t="s">
        <v>205</v>
      </c>
      <c r="FF4" s="70" t="s">
        <v>206</v>
      </c>
      <c r="FG4" s="69" t="s">
        <v>203</v>
      </c>
      <c r="FH4" s="69" t="s">
        <v>202</v>
      </c>
      <c r="FI4" s="70" t="s">
        <v>207</v>
      </c>
      <c r="FJ4" s="69" t="s">
        <v>201</v>
      </c>
      <c r="FK4" s="177" t="s">
        <v>198</v>
      </c>
      <c r="FL4" s="70" t="s">
        <v>208</v>
      </c>
      <c r="FM4" s="70" t="s">
        <v>209</v>
      </c>
      <c r="FN4" s="70" t="s">
        <v>210</v>
      </c>
      <c r="FO4" s="70" t="s">
        <v>211</v>
      </c>
      <c r="FP4" s="70" t="s">
        <v>212</v>
      </c>
      <c r="FQ4" s="70" t="s">
        <v>213</v>
      </c>
      <c r="FR4" s="70" t="s">
        <v>214</v>
      </c>
      <c r="FS4" s="69" t="s">
        <v>215</v>
      </c>
      <c r="FT4" s="69" t="s">
        <v>216</v>
      </c>
      <c r="FU4" s="70" t="s">
        <v>217</v>
      </c>
      <c r="FV4" s="70" t="s">
        <v>218</v>
      </c>
      <c r="FW4" s="70" t="s">
        <v>219</v>
      </c>
      <c r="FX4" s="70" t="s">
        <v>220</v>
      </c>
      <c r="FY4" s="70" t="s">
        <v>221</v>
      </c>
      <c r="FZ4" s="70" t="s">
        <v>222</v>
      </c>
      <c r="GA4" s="70" t="s">
        <v>223</v>
      </c>
      <c r="GB4" s="70" t="s">
        <v>224</v>
      </c>
      <c r="GC4" s="70" t="s">
        <v>225</v>
      </c>
      <c r="GD4" s="70" t="s">
        <v>226</v>
      </c>
      <c r="GE4" s="70" t="s">
        <v>227</v>
      </c>
      <c r="GF4" s="69" t="s">
        <v>228</v>
      </c>
      <c r="GG4" s="30" t="s">
        <v>229</v>
      </c>
      <c r="GH4" s="70"/>
      <c r="GI4" s="247" t="s">
        <v>204</v>
      </c>
      <c r="GJ4" s="93" t="s">
        <v>205</v>
      </c>
      <c r="GK4" s="70" t="s">
        <v>206</v>
      </c>
      <c r="GL4" s="69" t="s">
        <v>203</v>
      </c>
      <c r="GM4" s="69" t="s">
        <v>202</v>
      </c>
      <c r="GN4" s="70" t="s">
        <v>207</v>
      </c>
      <c r="GO4" s="69" t="s">
        <v>201</v>
      </c>
      <c r="GP4" s="69" t="s">
        <v>198</v>
      </c>
      <c r="GQ4" s="70" t="s">
        <v>208</v>
      </c>
      <c r="GR4" s="70" t="s">
        <v>209</v>
      </c>
      <c r="GS4" s="70" t="s">
        <v>210</v>
      </c>
      <c r="GT4" s="70" t="s">
        <v>211</v>
      </c>
      <c r="GU4" s="70" t="s">
        <v>212</v>
      </c>
      <c r="GV4" s="70" t="s">
        <v>213</v>
      </c>
      <c r="GW4" s="70" t="s">
        <v>214</v>
      </c>
      <c r="GX4" s="69" t="s">
        <v>215</v>
      </c>
      <c r="GY4" s="69" t="s">
        <v>216</v>
      </c>
      <c r="GZ4" s="70" t="s">
        <v>217</v>
      </c>
      <c r="HA4" s="70" t="s">
        <v>218</v>
      </c>
      <c r="HB4" s="70" t="s">
        <v>219</v>
      </c>
      <c r="HC4" s="70" t="s">
        <v>220</v>
      </c>
      <c r="HD4" s="70" t="s">
        <v>221</v>
      </c>
      <c r="HE4" s="70" t="s">
        <v>222</v>
      </c>
      <c r="HF4" s="70" t="s">
        <v>223</v>
      </c>
      <c r="HG4" s="70" t="s">
        <v>224</v>
      </c>
      <c r="HH4" s="70" t="s">
        <v>225</v>
      </c>
      <c r="HI4" s="70" t="s">
        <v>226</v>
      </c>
      <c r="HJ4" s="70" t="s">
        <v>227</v>
      </c>
      <c r="HK4" s="69" t="s">
        <v>228</v>
      </c>
      <c r="HL4" s="30" t="s">
        <v>229</v>
      </c>
      <c r="HM4" s="70"/>
      <c r="HN4" s="247" t="s">
        <v>204</v>
      </c>
      <c r="HO4" s="93" t="s">
        <v>205</v>
      </c>
      <c r="HP4" s="70" t="s">
        <v>206</v>
      </c>
      <c r="HQ4" s="69" t="s">
        <v>203</v>
      </c>
      <c r="HR4" s="69" t="s">
        <v>202</v>
      </c>
      <c r="HS4" s="70" t="s">
        <v>207</v>
      </c>
      <c r="HT4" s="69" t="s">
        <v>201</v>
      </c>
      <c r="HU4" s="177" t="s">
        <v>198</v>
      </c>
      <c r="HV4" s="70" t="s">
        <v>208</v>
      </c>
      <c r="HW4" s="70" t="s">
        <v>209</v>
      </c>
      <c r="HX4" s="70" t="s">
        <v>210</v>
      </c>
      <c r="HY4" s="70" t="s">
        <v>211</v>
      </c>
      <c r="HZ4" s="70" t="s">
        <v>212</v>
      </c>
      <c r="IA4" s="70" t="s">
        <v>213</v>
      </c>
      <c r="IB4" s="70" t="s">
        <v>214</v>
      </c>
      <c r="IC4" s="69" t="s">
        <v>215</v>
      </c>
      <c r="ID4" s="69" t="s">
        <v>216</v>
      </c>
      <c r="IE4" s="70" t="s">
        <v>217</v>
      </c>
      <c r="IF4" s="70" t="s">
        <v>218</v>
      </c>
      <c r="IG4" s="70" t="s">
        <v>219</v>
      </c>
      <c r="IH4" s="70" t="s">
        <v>220</v>
      </c>
      <c r="II4" s="70" t="s">
        <v>221</v>
      </c>
      <c r="IJ4" s="70" t="s">
        <v>222</v>
      </c>
      <c r="IK4" s="70" t="s">
        <v>223</v>
      </c>
      <c r="IL4" s="70" t="s">
        <v>224</v>
      </c>
      <c r="IM4" s="70" t="s">
        <v>225</v>
      </c>
      <c r="IN4" s="70" t="s">
        <v>226</v>
      </c>
      <c r="IO4" s="70" t="s">
        <v>227</v>
      </c>
      <c r="IP4" s="69" t="s">
        <v>228</v>
      </c>
      <c r="IQ4" s="30" t="s">
        <v>229</v>
      </c>
      <c r="IR4" s="70"/>
      <c r="IS4" s="247" t="s">
        <v>204</v>
      </c>
      <c r="IT4" s="93" t="s">
        <v>205</v>
      </c>
      <c r="IU4" s="70" t="s">
        <v>206</v>
      </c>
      <c r="IV4" s="69" t="s">
        <v>203</v>
      </c>
      <c r="IW4" s="69" t="s">
        <v>202</v>
      </c>
      <c r="IX4" s="70" t="s">
        <v>207</v>
      </c>
      <c r="IY4" s="69" t="s">
        <v>201</v>
      </c>
      <c r="IZ4" s="177" t="s">
        <v>198</v>
      </c>
      <c r="JA4" s="70" t="s">
        <v>208</v>
      </c>
      <c r="JB4" s="70" t="s">
        <v>209</v>
      </c>
      <c r="JC4" s="70" t="s">
        <v>210</v>
      </c>
      <c r="JD4" s="70" t="s">
        <v>211</v>
      </c>
      <c r="JE4" s="70" t="s">
        <v>212</v>
      </c>
      <c r="JF4" s="70" t="s">
        <v>213</v>
      </c>
      <c r="JG4" s="70" t="s">
        <v>214</v>
      </c>
      <c r="JH4" s="69" t="s">
        <v>215</v>
      </c>
      <c r="JI4" s="69" t="s">
        <v>216</v>
      </c>
      <c r="JJ4" s="70" t="s">
        <v>217</v>
      </c>
      <c r="JK4" s="70" t="s">
        <v>218</v>
      </c>
      <c r="JL4" s="70" t="s">
        <v>219</v>
      </c>
      <c r="JM4" s="70" t="s">
        <v>220</v>
      </c>
      <c r="JN4" s="70" t="s">
        <v>221</v>
      </c>
      <c r="JO4" s="70" t="s">
        <v>222</v>
      </c>
      <c r="JP4" s="70" t="s">
        <v>223</v>
      </c>
      <c r="JQ4" s="70" t="s">
        <v>224</v>
      </c>
      <c r="JR4" s="70" t="s">
        <v>225</v>
      </c>
      <c r="JS4" s="70" t="s">
        <v>226</v>
      </c>
      <c r="JT4" s="70" t="s">
        <v>227</v>
      </c>
      <c r="JU4" s="120" t="s">
        <v>228</v>
      </c>
      <c r="JV4" s="30" t="s">
        <v>229</v>
      </c>
      <c r="JW4" s="70"/>
      <c r="JX4" s="247" t="s">
        <v>204</v>
      </c>
      <c r="JY4" s="93" t="s">
        <v>205</v>
      </c>
      <c r="JZ4" s="70" t="s">
        <v>206</v>
      </c>
      <c r="KA4" s="69" t="s">
        <v>203</v>
      </c>
      <c r="KB4" s="69" t="s">
        <v>202</v>
      </c>
      <c r="KC4" s="70" t="s">
        <v>207</v>
      </c>
      <c r="KD4" s="69" t="s">
        <v>201</v>
      </c>
      <c r="KE4" s="69" t="s">
        <v>198</v>
      </c>
      <c r="KF4" s="70" t="s">
        <v>208</v>
      </c>
      <c r="KG4" s="70" t="s">
        <v>209</v>
      </c>
      <c r="KH4" s="70" t="s">
        <v>210</v>
      </c>
      <c r="KI4" s="70" t="s">
        <v>211</v>
      </c>
      <c r="KJ4" s="70" t="s">
        <v>212</v>
      </c>
      <c r="KK4" s="70" t="s">
        <v>213</v>
      </c>
      <c r="KL4" s="70" t="s">
        <v>214</v>
      </c>
      <c r="KM4" s="69" t="s">
        <v>215</v>
      </c>
      <c r="KN4" s="69" t="s">
        <v>216</v>
      </c>
      <c r="KO4" s="70" t="s">
        <v>217</v>
      </c>
      <c r="KP4" s="70" t="s">
        <v>218</v>
      </c>
      <c r="KQ4" s="70" t="s">
        <v>219</v>
      </c>
      <c r="KR4" s="70" t="s">
        <v>220</v>
      </c>
      <c r="KS4" s="70" t="s">
        <v>221</v>
      </c>
      <c r="KT4" s="70" t="s">
        <v>222</v>
      </c>
      <c r="KU4" s="70" t="s">
        <v>223</v>
      </c>
      <c r="KV4" s="70" t="s">
        <v>224</v>
      </c>
      <c r="KW4" s="70" t="s">
        <v>225</v>
      </c>
      <c r="KX4" s="70" t="s">
        <v>226</v>
      </c>
      <c r="KY4" s="70" t="s">
        <v>227</v>
      </c>
      <c r="KZ4" s="120" t="s">
        <v>228</v>
      </c>
      <c r="LA4" s="30" t="s">
        <v>229</v>
      </c>
      <c r="LB4" s="70"/>
      <c r="LC4" s="247" t="s">
        <v>204</v>
      </c>
      <c r="LD4" s="93" t="s">
        <v>205</v>
      </c>
      <c r="LE4" s="70" t="s">
        <v>206</v>
      </c>
      <c r="LF4" s="69" t="s">
        <v>203</v>
      </c>
      <c r="LG4" s="69" t="s">
        <v>202</v>
      </c>
      <c r="LH4" s="70" t="s">
        <v>207</v>
      </c>
      <c r="LI4" s="69" t="s">
        <v>201</v>
      </c>
      <c r="LJ4" s="69" t="s">
        <v>198</v>
      </c>
      <c r="LK4" s="70" t="s">
        <v>208</v>
      </c>
      <c r="LL4" s="70" t="s">
        <v>209</v>
      </c>
      <c r="LM4" s="70" t="s">
        <v>210</v>
      </c>
      <c r="LN4" s="70" t="s">
        <v>211</v>
      </c>
      <c r="LO4" s="70" t="s">
        <v>212</v>
      </c>
      <c r="LP4" s="70" t="s">
        <v>213</v>
      </c>
      <c r="LQ4" s="70" t="s">
        <v>214</v>
      </c>
      <c r="LR4" s="69" t="s">
        <v>215</v>
      </c>
      <c r="LS4" s="69" t="s">
        <v>216</v>
      </c>
      <c r="LT4" s="70" t="s">
        <v>217</v>
      </c>
      <c r="LU4" s="70" t="s">
        <v>218</v>
      </c>
      <c r="LV4" s="70" t="s">
        <v>219</v>
      </c>
      <c r="LW4" s="70" t="s">
        <v>220</v>
      </c>
      <c r="LX4" s="70" t="s">
        <v>221</v>
      </c>
      <c r="LY4" s="70" t="s">
        <v>222</v>
      </c>
      <c r="LZ4" s="70" t="s">
        <v>223</v>
      </c>
      <c r="MA4" s="70" t="s">
        <v>224</v>
      </c>
      <c r="MB4" s="70" t="s">
        <v>225</v>
      </c>
      <c r="MC4" s="70" t="s">
        <v>226</v>
      </c>
      <c r="MD4" s="70" t="s">
        <v>227</v>
      </c>
      <c r="ME4" s="69" t="s">
        <v>228</v>
      </c>
      <c r="MF4" s="30" t="s">
        <v>229</v>
      </c>
      <c r="MG4" s="70"/>
    </row>
    <row r="5" spans="1:345" ht="15.75" customHeight="1">
      <c r="A5" s="83">
        <v>1</v>
      </c>
      <c r="B5" s="32" t="s">
        <v>380</v>
      </c>
      <c r="C5" s="84" t="s">
        <v>100</v>
      </c>
      <c r="D5" s="290">
        <v>71</v>
      </c>
      <c r="E5" s="266">
        <f>IF(K5&lt;&gt;"",IFERROR(VLOOKUP(C5,'TIỀN MẶT'!$C$5:$J$67,7,FALSE),""),"")</f>
        <v>45946</v>
      </c>
      <c r="F5" s="221" t="str">
        <f>IF(K5&lt;&gt;"",IF(VLOOKUP(C5,'TIỀN MẶT'!$C$5:$J$67,8,FALSE)=0,"",VLOOKUP(C5,'TIỀN MẶT'!$C$5:$J$67,8,FALSE)),"")</f>
        <v>CH.68NH NTM 15/10</v>
      </c>
      <c r="G5" s="98"/>
      <c r="H5" s="70">
        <v>1121</v>
      </c>
      <c r="I5" s="167" t="s">
        <v>360</v>
      </c>
      <c r="J5" s="61"/>
      <c r="K5" s="62">
        <f>IFERROR(IF(VLOOKUP(C5,'TIỀN MẶT'!$C$5:$H$67,3,FALSE)&amp;""="","",VLOOKUP(C5,'TIỀN MẶT'!$C$5:$H$67,3,FALSE)),"")</f>
        <v>11141000</v>
      </c>
      <c r="L5" s="59" t="str">
        <f>IF(K5&lt;&gt;"","Tiền doanh thu ngày " &amp; TEXT(AG5,"dd/mm/yyyy") &amp; " chi nhánh " &amp; B5,"")</f>
        <v>Tiền doanh thu ngày 15/10/2025 chi nhánh 68 NGUYỄN HUỆ</v>
      </c>
      <c r="M5" s="85"/>
      <c r="N5" s="86"/>
      <c r="O5" s="87"/>
      <c r="P5" s="88"/>
      <c r="Q5" s="88"/>
      <c r="R5" s="89"/>
      <c r="S5" s="89"/>
      <c r="T5" s="170" t="str">
        <f>IF(K5&lt;&gt;"",INDEX($BO$1:$BO$1,1),"")</f>
        <v>SCB-041</v>
      </c>
      <c r="U5" s="71"/>
      <c r="V5" s="72"/>
      <c r="W5" s="72"/>
      <c r="X5" s="72"/>
      <c r="Y5" s="57"/>
      <c r="Z5" s="57"/>
      <c r="AA5" s="57"/>
      <c r="AB5" s="63"/>
      <c r="AC5" s="94"/>
      <c r="AD5" s="94"/>
      <c r="AE5" s="94"/>
      <c r="AF5" s="94"/>
      <c r="AG5" s="95">
        <f>IF(K5&lt;&gt;"",INDEX($E$1:$E$1,1),"")</f>
        <v>45945</v>
      </c>
      <c r="AH5" s="70"/>
      <c r="AI5" s="167" t="s">
        <v>364</v>
      </c>
      <c r="AJ5" s="58"/>
      <c r="AK5" s="68"/>
      <c r="AL5" s="68"/>
      <c r="AM5" s="68">
        <v>1121</v>
      </c>
      <c r="AN5" s="167">
        <v>113102</v>
      </c>
      <c r="AO5" s="68"/>
      <c r="AP5" s="68"/>
      <c r="AQ5" s="97" t="str">
        <f>IF(AP5&lt;&gt;"","Tiền doanh thu ngày " &amp; TEXT(BL5,"dd/mm/yyyy") &amp; " chi nhánh " &amp; B5,"")</f>
        <v/>
      </c>
      <c r="AR5" s="30"/>
      <c r="AS5" s="30"/>
      <c r="AT5" s="30"/>
      <c r="AU5" s="30"/>
      <c r="AV5" s="30"/>
      <c r="AW5" s="30"/>
      <c r="AX5" s="30"/>
      <c r="AY5" s="70" t="str">
        <f>IF(AP5&lt;&gt;"",INDEX($BR$1:$BR$1,1),"")</f>
        <v/>
      </c>
      <c r="AZ5" s="70"/>
      <c r="BA5" s="30"/>
      <c r="BB5" s="30"/>
      <c r="BC5" s="30"/>
      <c r="BD5" s="30"/>
      <c r="BE5" s="30"/>
      <c r="BF5" s="30"/>
      <c r="BG5" s="30"/>
      <c r="BH5" s="30"/>
      <c r="BI5" s="30"/>
      <c r="BJ5" s="30"/>
      <c r="BK5" s="30"/>
      <c r="BL5" s="95" t="str">
        <f>IF(AP5&lt;&gt;"",INDEX($E$1:$E$1,1),"")</f>
        <v/>
      </c>
      <c r="BM5" s="30"/>
      <c r="BN5" s="167" t="s">
        <v>366</v>
      </c>
      <c r="BO5" s="258" t="str">
        <f>IF(BU5&lt;&gt;"",IFERROR(VLOOKUP(C5,MOMO!$C$5:$K$67,9,FALSE),""),"")</f>
        <v/>
      </c>
      <c r="BP5" s="153" t="str">
        <f>IF(BU5&lt;&gt;"",IFERROR(VLOOKUP(C5,MOMO!$C$5:$J$67,8,FALSE),""),"")</f>
        <v/>
      </c>
      <c r="BQ5" s="133" t="s">
        <v>248</v>
      </c>
      <c r="BR5">
        <v>1121</v>
      </c>
      <c r="BS5" s="101" t="s">
        <v>199</v>
      </c>
      <c r="BT5" s="134"/>
      <c r="BU5" s="133" t="str">
        <f>IFERROR(IF(VLOOKUP(C5,MOMO!$C$5:$E$67,3,FALSE)=0,"",VLOOKUP(C5,MOMO!$C$5:$E$67,3,FALSE)),"")</f>
        <v/>
      </c>
      <c r="BV5" t="str">
        <f>IF(BU5&lt;&gt;"","Tiền doanh thu ngày " &amp; TEXT(CQ5,"dd/mm/yyyy") &amp; " chi nhánh " &amp; B5,"")</f>
        <v/>
      </c>
      <c r="BW5" s="133"/>
      <c r="BX5" s="133"/>
      <c r="BY5" s="133"/>
      <c r="BZ5" s="134"/>
      <c r="CA5" s="134"/>
      <c r="CB5" s="133"/>
      <c r="CC5" s="133"/>
      <c r="CD5" s="191" t="str">
        <f>IF(BU5&lt;&gt;"",INDEX($BR$1:$BR$1,1),"")</f>
        <v/>
      </c>
      <c r="CE5" s="133"/>
      <c r="CF5" s="133"/>
      <c r="CG5" s="133"/>
      <c r="CH5" s="133"/>
      <c r="CI5" s="133"/>
      <c r="CJ5" s="133"/>
      <c r="CK5" s="133"/>
      <c r="CL5" s="133"/>
      <c r="CM5" s="133"/>
      <c r="CN5" s="133"/>
      <c r="CO5" s="133"/>
      <c r="CP5" s="133"/>
      <c r="CQ5" s="102" t="str">
        <f>IF(BU5&lt;&gt;"",INDEX($E$1:$E$1,1),"")</f>
        <v/>
      </c>
      <c r="CS5" s="167" t="s">
        <v>230</v>
      </c>
      <c r="CT5" s="255">
        <f>IF(CZ5&lt;&gt;"",IFERROR(VLOOKUP(C5,GRAB!$C$5:$G$67,5,FALSE),""),"")</f>
        <v>45946</v>
      </c>
      <c r="CU5" s="153" t="str">
        <f>IFERROR(VLOOKUP(C5,GRAB!$C$5:$E$67,3,FALSE),"")</f>
        <v>Grab TT 76003464 2200645688188929 Ca Phe Muoi Chu Long Nguyen Hue CKN 175217 - CONG TY TNHH GRAB - Ngan hang TMCP Cong Thuong Viet Nam</v>
      </c>
      <c r="CW5" s="172">
        <v>1121</v>
      </c>
      <c r="CX5" s="174" t="s">
        <v>367</v>
      </c>
      <c r="CZ5">
        <f>IFERROR(VLOOKUP(C5,GRAB!$C$5:$E$67,2,FALSE),"")</f>
        <v>3599528</v>
      </c>
      <c r="DA5" t="str">
        <f>IF(CZ5&lt;&gt;"","Tiền doanh thu ngày " &amp; TEXT(DV5,"dd/mm/yyyy") &amp; " chi nhánh " &amp; B5,"")</f>
        <v>Tiền doanh thu ngày 15/10/2025 chi nhánh 68 NGUYỄN HUỆ</v>
      </c>
      <c r="DI5" s="175" t="str">
        <f>IF(CZ5&lt;&gt;"",INDEX($BR$1:$BR$1,1),"")</f>
        <v>SCB-526</v>
      </c>
      <c r="DV5" s="102">
        <f>IF(CZ5&lt;&gt;"",INDEX($E$1:$E$1,1),"")</f>
        <v>45945</v>
      </c>
      <c r="DX5" s="167" t="s">
        <v>239</v>
      </c>
      <c r="DY5" s="245">
        <f>IF(EE5&lt;&gt;"",IFERROR(VLOOKUP(C5,BE!$C$5:$K$67,9,FALSE),""),"")</f>
        <v>45947</v>
      </c>
      <c r="DZ5" t="str">
        <f>IF(EE5&lt;&gt;"",IFERROR(VLOOKUP(C5,BE!$C$5:$J$67,8,FALSE),""),"")</f>
        <v>CONG TY CO PHAN BE GROUP 3016355 beFood thanh toan ky15102025</v>
      </c>
      <c r="EB5">
        <v>1121</v>
      </c>
      <c r="EC5" s="167" t="s">
        <v>200</v>
      </c>
      <c r="EE5">
        <f>IFERROR(IF(VLOOKUP(C5,BE!C5:I67,4,FALSE)=0,"",VLOOKUP(C5,BE!C5:I67,4,FALSE)),"")</f>
        <v>1146750</v>
      </c>
      <c r="EF5" s="175" t="str">
        <f>IF(EE5&lt;&gt;"","Tiền doanh thu ngày " &amp; TEXT(FA5,"dd/mm/yyyy") &amp; " chi nhánh " &amp; B5,"")</f>
        <v>Tiền doanh thu ngày 15/10/2025 chi nhánh 68 NGUYỄN HUỆ</v>
      </c>
      <c r="EN5" s="175" t="str">
        <f>IF(EE5&lt;&gt;"",INDEX($BR$1:$BR$1,1),"")</f>
        <v>SCB-526</v>
      </c>
      <c r="FA5" s="102">
        <f>IF(EE5&lt;&gt;"",INDEX($E$1:$E$1,1),"")</f>
        <v>45945</v>
      </c>
      <c r="FC5" s="167" t="s">
        <v>231</v>
      </c>
      <c r="FD5" s="245" t="str">
        <f>IF(FJ5&lt;&gt;"",IFERROR(VLOOKUP(C5,'ZALO-PAY'!$C$5:$G$67,4,FALSE),""),"")</f>
        <v/>
      </c>
      <c r="FE5" t="str">
        <f>IF(FJ5&lt;&gt;"",IFERROR(VLOOKUP(C5,'ZALO-PAY'!$C$5:$G$67,5,FALSE),""),"")</f>
        <v/>
      </c>
      <c r="FG5">
        <v>1121</v>
      </c>
      <c r="FH5" s="167" t="s">
        <v>233</v>
      </c>
      <c r="FJ5" t="str">
        <f>IFERROR(IF(VLOOKUP(C5,'ZALO-PAY'!$C$5:$E$67,2,FALSE)=0,"",VLOOKUP(C5,'ZALO-PAY'!$C$5:$E$67,2,FALSE)),"")</f>
        <v/>
      </c>
      <c r="FK5" s="175" t="str">
        <f>IF(FJ5&lt;&gt;"","Tiền doanh thu ngày " &amp; TEXT(GF5,"dd/mm/yyyy") &amp; " chi nhánh " &amp; B5,"")</f>
        <v/>
      </c>
      <c r="FS5" s="175" t="str">
        <f>IF(FJ5&lt;&gt;"",INDEX($BR$1:$BR$1,1),"")</f>
        <v/>
      </c>
      <c r="GF5" s="102" t="str">
        <f>IF(FJ5&lt;&gt;"",INDEX($E$1:$E$1,1),"")</f>
        <v/>
      </c>
      <c r="GH5" s="167" t="s">
        <v>368</v>
      </c>
      <c r="GI5" s="245" t="str">
        <f>IF(GO5&lt;&gt;"",IFERROR(VLOOKUP(C5,XANHSM!C5:G67,5,FALSE),""),"")</f>
        <v/>
      </c>
      <c r="GJ5" t="str">
        <f>IF(GO5&lt;&gt;"",IF(VLOOKUP(C5,XANHSM!$C$5:$G$67,4,FALSE)=0,"",VLOOKUP(C5,XANHSM!C5:G67,4,FALSE)),"")</f>
        <v/>
      </c>
      <c r="GL5">
        <v>1121</v>
      </c>
      <c r="GM5" s="167" t="s">
        <v>234</v>
      </c>
      <c r="GO5" t="str">
        <f>IFERROR(IF(VLOOKUP(C5,XANHSM!$C$5:$E$67,2,FALSE)=0,"",VLOOKUP(C5,XANHSM!$C$5:$E$67,2,FALSE)),"")</f>
        <v/>
      </c>
      <c r="GP5" s="175" t="str">
        <f>IF(GO5&lt;&gt;"","Tiền doanh thu ngày " &amp; TEXT(HK5,"dd/mm/yyyy") &amp; " chi nhánh " &amp; B5,"")</f>
        <v/>
      </c>
      <c r="GX5" t="str">
        <f>IF(GO5&lt;&gt;"",INDEX($BR$1:$BR$1,1),"")</f>
        <v/>
      </c>
      <c r="HK5" s="102" t="str">
        <f>IF(GO5&lt;&gt;"",INDEX($E$1:$E$1,1),"")</f>
        <v/>
      </c>
      <c r="HM5" s="167" t="s">
        <v>369</v>
      </c>
      <c r="HN5" s="245" t="str">
        <f>IF(HT5&lt;&gt;"",IFERROR(VLOOKUP(C5,'TIỀN MẶT'!$C$5:$J$67,7,FALSE),""),"")</f>
        <v/>
      </c>
      <c r="HO5" t="str">
        <f>IF(HT5&lt;&gt;"",IF(VLOOKUP(C5,'TIỀN MẶT'!$C$5:$J$67,8,FALSE)=0,"",VLOOKUP(C5,'TIỀN MẶT'!$C$5:$J$67,8,FALSE)),"")</f>
        <v/>
      </c>
      <c r="HQ5">
        <v>1121</v>
      </c>
      <c r="HR5" s="167" t="s">
        <v>235</v>
      </c>
      <c r="HT5" t="str">
        <f>IFERROR(IF(VLOOKUP(C5,'TIỀN MẶT'!$C$5:$H$67,4,FALSE)=0,"",VLOOKUP(C5,'TIỀN MẶT'!$C$5:$H$67,4,FALSE)),"")</f>
        <v/>
      </c>
      <c r="HU5" s="175" t="str">
        <f>IF(HT5&lt;&gt;"","Tiền doanh thu ngày " &amp; TEXT(IP5,"dd/mm/yyyy") &amp; " chi nhánh " &amp; B5,"")</f>
        <v/>
      </c>
      <c r="IC5" t="str">
        <f>IF(HT5&lt;&gt;"",INDEX($BO$1:$BO$1,1),"")</f>
        <v/>
      </c>
      <c r="IP5" s="102" t="str">
        <f>IF(HT5&lt;&gt;"",INDEX($E$1:$E$1,1),"")</f>
        <v/>
      </c>
      <c r="IR5" s="167" t="s">
        <v>370</v>
      </c>
      <c r="IS5" s="245" t="str">
        <f>IF(IY5&lt;&gt;"",IFERROR(VLOOKUP(C5,'TIỀN MẶT'!$C$5:$J$67,7,FALSE),""),"")</f>
        <v/>
      </c>
      <c r="IT5" t="str">
        <f>IF(IY5&lt;&gt;"",IF(VLOOKUP(C5,'TIỀN MẶT'!$C$5:$J$67,8,FALSE)=0,"",VLOOKUP(C5,'TIỀN MẶT'!$C$5:$J$67,8,FALSE)),"")</f>
        <v/>
      </c>
      <c r="IV5">
        <v>1121</v>
      </c>
      <c r="IW5" s="167" t="s">
        <v>236</v>
      </c>
      <c r="IY5" t="str">
        <f>IFERROR(IF(VLOOKUP(C5,'TIỀN MẶT'!$C$5:$H$67,5,FALSE)=0,"",VLOOKUP(C5,'TIỀN MẶT'!$C$5:$H$67,5,FALSE)),"")</f>
        <v/>
      </c>
      <c r="IZ5" s="175" t="str">
        <f>IF(IY5&lt;&gt;"","Tiền doanh thu ngày " &amp; TEXT(JU5,"dd/mm/yyyy") &amp; " chi nhánh " &amp; B5,"")</f>
        <v/>
      </c>
      <c r="JH5" t="str">
        <f>IF(IY5&lt;&gt;"",INDEX($BO$1:$BO$1,1),"")</f>
        <v/>
      </c>
      <c r="JU5" s="102" t="str">
        <f>IF(IY5&lt;&gt;"",INDEX($E$1:$E$1,1),"")</f>
        <v/>
      </c>
      <c r="JW5" s="167" t="s">
        <v>371</v>
      </c>
      <c r="JX5" s="249" t="str">
        <f>IF(KD5&lt;&gt;"",IFERROR(VLOOKUP(C5,'VN-PAY'!$C$5:$G$67,4,FALSE),""),"")</f>
        <v/>
      </c>
      <c r="JY5" s="228" t="str">
        <f>IF(KD5&lt;&gt;"",IFERROR(VLOOKUP(C5,'VN-PAY'!$C$5:$G$67,5,FALSE),""),"")</f>
        <v/>
      </c>
      <c r="KA5">
        <v>1121</v>
      </c>
      <c r="KB5" s="167" t="s">
        <v>237</v>
      </c>
      <c r="KD5" t="str">
        <f>IFERROR(IF(VLOOKUP(C5,'VN-PAY'!$C$5:$E$66,2,FALSE)=0,"",VLOOKUP(C5,'VN-PAY'!$C$5:$E$66,2,FALSE)),"")</f>
        <v/>
      </c>
      <c r="KE5" s="175" t="str">
        <f>IF(KD5&lt;&gt;"","Tiền doanh thu ngày " &amp; TEXT(KZ5,"dd/mm/yyyy") &amp; " chi nhánh " &amp; B5,"")</f>
        <v/>
      </c>
      <c r="KM5" s="175" t="str">
        <f>IF(KD5&lt;&gt;"",INDEX($BR$1:$BR$1,1),"")</f>
        <v/>
      </c>
      <c r="KZ5" s="102" t="str">
        <f>IF(KD5&lt;&gt;"",INDEX($E$1:$E$1,1),"")</f>
        <v/>
      </c>
      <c r="LB5" s="167" t="s">
        <v>372</v>
      </c>
      <c r="LC5" s="245">
        <f>IF(LI5&lt;&gt;"",IFERROR(VLOOKUP(C5,SHOPEE!$C$5:$G$67,4,FALSE),""),"")</f>
        <v>0</v>
      </c>
      <c r="LD5" t="str">
        <f>IF(LI5&lt;&gt;"",IFERROR(VLOOKUP(C5,SHOPEE!$C$5:$G$67,5,FALSE),""),"")</f>
        <v>SHOPEEPAY CHUYEN TIEN 1978597907100237824 ShopeeFood thanh toan tu dong 15 10 2025 10673813 CKN 135092 - MBBANK IBFT - Ngan hang TMCP Quan Doi</v>
      </c>
      <c r="LF5">
        <v>1121</v>
      </c>
      <c r="LG5" s="167" t="s">
        <v>238</v>
      </c>
      <c r="LI5">
        <f>IFERROR(IF(VLOOKUP(C5,SHOPEE!$C$5:$E$67,2,FALSE)=0,"",VLOOKUP(C5,SHOPEE!$C$5:$E$67,2,FALSE)),"")</f>
        <v>5127005</v>
      </c>
      <c r="LJ5" s="175" t="str">
        <f>IF(LI5&lt;&gt;"","Tiền doanh thu ngày " &amp; TEXT(ME5,"dd/mm/yyyy") &amp; " chi nhánh " &amp; B5,"")</f>
        <v>Tiền doanh thu ngày 15/10/2025 chi nhánh 68 NGUYỄN HUỆ</v>
      </c>
      <c r="LR5" s="175" t="str">
        <f>IF(LI5&lt;&gt;"",INDEX($BR$1:$BR$1,1),"")</f>
        <v>SCB-526</v>
      </c>
      <c r="ME5" s="102">
        <f>IF(LI5&lt;&gt;"",INDEX($E$1:$E$1,1),"")</f>
        <v>45945</v>
      </c>
      <c r="MG5" s="167" t="s">
        <v>373</v>
      </c>
    </row>
    <row r="6" spans="1:345" ht="15.75" customHeight="1">
      <c r="A6" s="83">
        <f t="shared" ref="A6:A66" si="0">A5+1</f>
        <v>2</v>
      </c>
      <c r="B6" s="32" t="s">
        <v>380</v>
      </c>
      <c r="C6" s="90" t="s">
        <v>101</v>
      </c>
      <c r="D6" s="291">
        <v>71</v>
      </c>
      <c r="E6" s="266" t="str">
        <f>IF(K6&lt;&gt;"",IFERROR(VLOOKUP(C6,'TIỀN MẶT'!$C$5:$J$67,7,FALSE),""),"")</f>
        <v/>
      </c>
      <c r="F6" s="221" t="str">
        <f>IF(K6&lt;&gt;"",IF(VLOOKUP(C6,'TIỀN MẶT'!$C$5:$J$67,8,FALSE)=0,"",VLOOKUP(C6,'TIỀN MẶT'!$C$5:$J$67,8,FALSE)),"")</f>
        <v/>
      </c>
      <c r="G6" s="99"/>
      <c r="H6" s="70">
        <v>1121</v>
      </c>
      <c r="I6" s="167" t="s">
        <v>360</v>
      </c>
      <c r="J6" s="60"/>
      <c r="K6" s="62" t="str">
        <f>IFERROR(IF(VLOOKUP(C6,'TIỀN MẶT'!$C$5:$H$67,3,FALSE)&amp;""="","",VLOOKUP(C6,'TIỀN MẶT'!$C$5:$H$67,3,FALSE)),"")</f>
        <v/>
      </c>
      <c r="L6" s="59" t="str">
        <f t="shared" ref="L6:L67" si="1">IF(K6&lt;&gt;"","Tiền doanh thu ngày " &amp; TEXT(AG6,"dd/mm/yyyy") &amp; " chi nhánh " &amp; B6,"")</f>
        <v/>
      </c>
      <c r="M6" s="85"/>
      <c r="N6" s="86"/>
      <c r="O6" s="87"/>
      <c r="P6" s="88"/>
      <c r="Q6" s="88"/>
      <c r="R6" s="89"/>
      <c r="S6" s="89"/>
      <c r="T6" s="170" t="str">
        <f t="shared" ref="T6:T67" si="2">IF(K6&lt;&gt;"",INDEX($BO$1:$BO$1,1),"")</f>
        <v/>
      </c>
      <c r="U6" s="75"/>
      <c r="V6" s="73"/>
      <c r="W6" s="73"/>
      <c r="X6" s="73"/>
      <c r="Y6" s="2"/>
      <c r="Z6" s="2"/>
      <c r="AA6" s="2"/>
      <c r="AB6" s="31"/>
      <c r="AC6" s="96"/>
      <c r="AD6" s="96"/>
      <c r="AE6" s="96"/>
      <c r="AF6" s="96"/>
      <c r="AG6" s="95" t="str">
        <f t="shared" ref="AG6:AG67" si="3">IF(K6&lt;&gt;"",INDEX($E$1:$E$1,1),"")</f>
        <v/>
      </c>
      <c r="AH6" s="70"/>
      <c r="AI6" s="167" t="s">
        <v>364</v>
      </c>
      <c r="AJ6" s="58"/>
      <c r="AK6" s="70"/>
      <c r="AL6" s="70"/>
      <c r="AM6" s="70">
        <v>1121</v>
      </c>
      <c r="AN6" s="167">
        <v>113102</v>
      </c>
      <c r="AO6" s="70"/>
      <c r="AP6" s="70"/>
      <c r="AQ6" s="97" t="str">
        <f t="shared" ref="AQ6:AQ67" si="4">IF(AP6&lt;&gt;"","Tiền doanh thu ngày " &amp; TEXT(BL6,"dd/mm/yyyy") &amp; " chi nhánh " &amp; B6,"")</f>
        <v/>
      </c>
      <c r="AR6" s="30"/>
      <c r="AS6" s="30"/>
      <c r="AT6" s="30"/>
      <c r="AU6" s="30"/>
      <c r="AV6" s="30"/>
      <c r="AW6" s="30"/>
      <c r="AX6" s="30"/>
      <c r="AY6" s="70" t="str">
        <f t="shared" ref="AY6:AY67" si="5">IF(AP6&lt;&gt;"",INDEX($BR$1:$BR$1,1),"")</f>
        <v/>
      </c>
      <c r="AZ6" s="70"/>
      <c r="BA6" s="30"/>
      <c r="BB6" s="30"/>
      <c r="BC6" s="30"/>
      <c r="BD6" s="30"/>
      <c r="BE6" s="30"/>
      <c r="BF6" s="30"/>
      <c r="BG6" s="30"/>
      <c r="BH6" s="30"/>
      <c r="BI6" s="30"/>
      <c r="BJ6" s="30"/>
      <c r="BK6" s="30"/>
      <c r="BL6" s="95" t="str">
        <f t="shared" ref="BL6:BL67" si="6">IF(AP6&lt;&gt;"",INDEX($E$1:$E$1,1),"")</f>
        <v/>
      </c>
      <c r="BM6" s="30"/>
      <c r="BN6" s="167" t="s">
        <v>366</v>
      </c>
      <c r="BO6" s="258">
        <f>IF(BU6&lt;&gt;"",IFERROR(VLOOKUP(C6,MOMO!$C$5:$K$67,9,FALSE),""),"")</f>
        <v>45946</v>
      </c>
      <c r="BP6" s="153" t="str">
        <f>IF(BU6&lt;&gt;"",IFERROR(VLOOKUP(C6,MOMO!$C$5:$J$67,8,FALSE),""),"")</f>
        <v>CONG TY CP DICH VU DI DONG TRUC TUYEN MoMo TT DUONG THANH LONG tu 15/10/2025 den 15/10/2025. CT tu 0421000497559 CONG TY CP DICH VU DI DONG TRUC TUYEN toi 0961315526 CONG TY TNHH DUONG THANH LONG NHTMCP Sai gon Thuong Tin</v>
      </c>
      <c r="BQ6" s="133">
        <v>3373000</v>
      </c>
      <c r="BR6">
        <v>1121</v>
      </c>
      <c r="BS6" s="101" t="s">
        <v>199</v>
      </c>
      <c r="BT6" s="134"/>
      <c r="BU6" s="133">
        <f>IFERROR(IF(VLOOKUP(C6,MOMO!$C$5:$E$67,3,FALSE)=0,"",VLOOKUP(C6,MOMO!$C$5:$E$67,3,FALSE)),"")</f>
        <v>5241604.5</v>
      </c>
      <c r="BV6" t="str">
        <f t="shared" ref="BV6:BV67" si="7">IF(BU6&lt;&gt;"","Tiền doanh thu ngày " &amp; TEXT(CQ6,"dd/mm/yyyy") &amp; " chi nhánh " &amp; B6,"")</f>
        <v>Tiền doanh thu ngày 15/10/2025 chi nhánh 68 NGUYỄN HUỆ</v>
      </c>
      <c r="BW6" s="133"/>
      <c r="BX6" s="133"/>
      <c r="BY6" s="133"/>
      <c r="BZ6" s="134"/>
      <c r="CA6" s="134"/>
      <c r="CB6" s="133"/>
      <c r="CC6" s="133"/>
      <c r="CD6" s="191" t="str">
        <f t="shared" ref="CD6:CD67" si="8">IF(BU6&lt;&gt;"",INDEX($BR$1:$BR$1,1),"")</f>
        <v>SCB-526</v>
      </c>
      <c r="CE6" s="133"/>
      <c r="CF6" s="133"/>
      <c r="CG6" s="133"/>
      <c r="CH6" s="133"/>
      <c r="CI6" s="133"/>
      <c r="CJ6" s="133"/>
      <c r="CK6" s="133"/>
      <c r="CL6" s="133"/>
      <c r="CM6" s="133"/>
      <c r="CN6" s="133"/>
      <c r="CO6" s="133"/>
      <c r="CP6" s="133"/>
      <c r="CQ6" s="102">
        <f t="shared" ref="CQ6:CQ67" si="9">IF(BU6&lt;&gt;"",INDEX($E$1:$E$1,1),"")</f>
        <v>45945</v>
      </c>
      <c r="CS6" s="167" t="s">
        <v>230</v>
      </c>
      <c r="CT6" s="255" t="str">
        <f>IF(CZ6&lt;&gt;"",IFERROR(VLOOKUP(C6,GRAB!$C$5:$G$67,5,FALSE),""),"")</f>
        <v/>
      </c>
      <c r="CU6" s="153" t="str">
        <f>IFERROR(VLOOKUP(C6,GRAB!$C$5:$E$67,3,FALSE),"")</f>
        <v/>
      </c>
      <c r="CW6" s="172">
        <v>1121</v>
      </c>
      <c r="CX6" s="174" t="s">
        <v>367</v>
      </c>
      <c r="CZ6" t="str">
        <f>IFERROR(VLOOKUP(C6,GRAB!$C$5:$E$67,2,FALSE),"")</f>
        <v/>
      </c>
      <c r="DA6" t="str">
        <f t="shared" ref="DA6:DA67" si="10">IF(CZ6&lt;&gt;"","Tiền doanh thu ngày " &amp; TEXT(DV6,"dd/mm/yyyy") &amp; " chi nhánh " &amp; B6,"")</f>
        <v/>
      </c>
      <c r="DI6" s="175" t="str">
        <f t="shared" ref="DI6:DI67" si="11">IF(CZ6&lt;&gt;"",INDEX($BR$1:$BR$1,1),"")</f>
        <v/>
      </c>
      <c r="DV6" s="102" t="str">
        <f t="shared" ref="DV6:DV67" si="12">IF(CZ6&lt;&gt;"",INDEX($E$1:$E$1,1),"")</f>
        <v/>
      </c>
      <c r="DX6" s="167" t="s">
        <v>239</v>
      </c>
      <c r="DY6" s="245" t="str">
        <f>IF(EE6&lt;&gt;"",IFERROR(VLOOKUP(C6,BE!$C$5:$K$67,9,FALSE),""),"")</f>
        <v/>
      </c>
      <c r="DZ6" t="str">
        <f>IF(EE6&lt;&gt;"",IFERROR(VLOOKUP(C6,BE!$C$5:$J$67,8,FALSE),""),"")</f>
        <v/>
      </c>
      <c r="EB6">
        <v>1121</v>
      </c>
      <c r="EC6" s="167" t="s">
        <v>200</v>
      </c>
      <c r="EE6" t="str">
        <f>IFERROR(IF(VLOOKUP(C6,BE!C6:I68,4,FALSE)=0,"",VLOOKUP(C6,BE!C6:I68,4,FALSE)),"")</f>
        <v/>
      </c>
      <c r="EF6" s="175" t="str">
        <f t="shared" ref="EF6:EF67" si="13">IF(EE6&lt;&gt;"","Tiền doanh thu ngày " &amp; TEXT(FA6,"dd/mm/yyyy") &amp; " chi nhánh " &amp; B6,"")</f>
        <v/>
      </c>
      <c r="EN6" s="175" t="str">
        <f t="shared" ref="EN6:EN67" si="14">IF(EE6&lt;&gt;"",INDEX($BR$1:$BR$1,1),"")</f>
        <v/>
      </c>
      <c r="FA6" s="102" t="str">
        <f t="shared" ref="FA6:FA67" si="15">IF(EE6&lt;&gt;"",INDEX($E$1:$E$1,1),"")</f>
        <v/>
      </c>
      <c r="FC6" s="167" t="s">
        <v>231</v>
      </c>
      <c r="FD6" s="245" t="str">
        <f>IF(FJ6&lt;&gt;"",IFERROR(VLOOKUP(C6,'ZALO-PAY'!$C$5:$G$67,4,FALSE),""),"")</f>
        <v/>
      </c>
      <c r="FE6" t="str">
        <f>IF(FJ6&lt;&gt;"",IFERROR(VLOOKUP(C6,'ZALO-PAY'!$C$5:$G$67,5,FALSE),""),"")</f>
        <v/>
      </c>
      <c r="FG6">
        <v>1121</v>
      </c>
      <c r="FH6" s="167" t="s">
        <v>233</v>
      </c>
      <c r="FJ6" t="str">
        <f>IFERROR(IF(VLOOKUP(C6,'ZALO-PAY'!$C$5:$E$67,2,FALSE)=0,"",VLOOKUP(C6,'ZALO-PAY'!$C$5:$E$67,2,FALSE)),"")</f>
        <v/>
      </c>
      <c r="FK6" s="175" t="str">
        <f t="shared" ref="FK6:FK67" si="16">IF(FJ6&lt;&gt;"","Tiền doanh thu ngày " &amp; TEXT(GF6,"dd/mm/yyyy") &amp; " chi nhánh " &amp; B6,"")</f>
        <v/>
      </c>
      <c r="FS6" s="175" t="str">
        <f t="shared" ref="FS6:FS67" si="17">IF(FJ6&lt;&gt;"",INDEX($BR$1:$BR$1,1),"")</f>
        <v/>
      </c>
      <c r="GF6" s="102" t="str">
        <f t="shared" ref="GF6:GF67" si="18">IF(FJ6&lt;&gt;"",INDEX($E$1:$E$1,1),"")</f>
        <v/>
      </c>
      <c r="GH6" s="167" t="s">
        <v>368</v>
      </c>
      <c r="GI6" s="245" t="str">
        <f>IF(GO6&lt;&gt;"",IFERROR(VLOOKUP(C6,XANHSM!C6:G68,5,FALSE),""),"")</f>
        <v/>
      </c>
      <c r="GJ6" t="str">
        <f>IF(GO6&lt;&gt;"",IF(VLOOKUP(C6,XANHSM!$C$5:$G$67,4,FALSE)=0,"",VLOOKUP(C6,XANHSM!C6:G68,4,FALSE)),"")</f>
        <v/>
      </c>
      <c r="GL6">
        <v>1121</v>
      </c>
      <c r="GM6" s="167" t="s">
        <v>234</v>
      </c>
      <c r="GO6" t="str">
        <f>IFERROR(IF(VLOOKUP(C6,XANHSM!$C$5:$E$67,2,FALSE)=0,"",VLOOKUP(C6,XANHSM!$C$5:$E$67,2,FALSE)),"")</f>
        <v/>
      </c>
      <c r="GP6" s="175" t="str">
        <f t="shared" ref="GP6:GP67" si="19">IF(GO6&lt;&gt;"","Tiền doanh thu ngày " &amp; TEXT(HK6,"dd/mm/yyyy") &amp; " chi nhánh " &amp; B6,"")</f>
        <v/>
      </c>
      <c r="GX6" t="str">
        <f t="shared" ref="GX6:GX67" si="20">IF(GO6&lt;&gt;"",INDEX($BR$1:$BR$1,1),"")</f>
        <v/>
      </c>
      <c r="HK6" s="102" t="str">
        <f t="shared" ref="HK6:HK67" si="21">IF(GO6&lt;&gt;"",INDEX($E$1:$E$1,1),"")</f>
        <v/>
      </c>
      <c r="HM6" s="167" t="s">
        <v>369</v>
      </c>
      <c r="HN6" s="245" t="str">
        <f>IF(HT6&lt;&gt;"",IFERROR(VLOOKUP(C6,'TIỀN MẶT'!$C$5:$J$67,7,FALSE),""),"")</f>
        <v/>
      </c>
      <c r="HO6" t="str">
        <f>IF(HT6&lt;&gt;"",IF(VLOOKUP(C6,'TIỀN MẶT'!$C$5:$J$67,8,FALSE)=0,"",VLOOKUP(C6,'TIỀN MẶT'!$C$5:$J$67,8,FALSE)),"")</f>
        <v/>
      </c>
      <c r="HQ6">
        <v>1121</v>
      </c>
      <c r="HR6" s="167" t="s">
        <v>235</v>
      </c>
      <c r="HT6" t="str">
        <f>IFERROR(IF(VLOOKUP(C6,'TIỀN MẶT'!$C$5:$H$67,4,FALSE)=0,"",VLOOKUP(C6,'TIỀN MẶT'!$C$5:$H$67,4,FALSE)),"")</f>
        <v/>
      </c>
      <c r="HU6" s="175" t="str">
        <f t="shared" ref="HU6:HU67" si="22">IF(HT6&lt;&gt;"","Tiền doanh thu ngày " &amp; TEXT(IP6,"dd/mm/yyyy") &amp; " chi nhánh " &amp; B6,"")</f>
        <v/>
      </c>
      <c r="IC6" t="str">
        <f t="shared" ref="IC6:IC67" si="23">IF(HT6&lt;&gt;"",INDEX($BO$1:$BO$1,1),"")</f>
        <v/>
      </c>
      <c r="IP6" s="102" t="str">
        <f t="shared" ref="IP6:IP67" si="24">IF(HT6&lt;&gt;"",INDEX($E$1:$E$1,1),"")</f>
        <v/>
      </c>
      <c r="IR6" s="167" t="s">
        <v>370</v>
      </c>
      <c r="IS6" s="245" t="str">
        <f>IF(IY6&lt;&gt;"",IFERROR(VLOOKUP(C6,'TIỀN MẶT'!$C$5:$J$67,7,FALSE),""),"")</f>
        <v/>
      </c>
      <c r="IT6" t="str">
        <f>IF(IY6&lt;&gt;"",IF(VLOOKUP(C6,'TIỀN MẶT'!$C$5:$J$67,8,FALSE)=0,"",VLOOKUP(C6,'TIỀN MẶT'!$C$5:$J$67,8,FALSE)),"")</f>
        <v/>
      </c>
      <c r="IV6">
        <v>1121</v>
      </c>
      <c r="IW6" s="167" t="s">
        <v>236</v>
      </c>
      <c r="IY6" t="str">
        <f>IFERROR(IF(VLOOKUP(C6,'TIỀN MẶT'!$C$5:$H$67,5,FALSE)=0,"",VLOOKUP(C6,'TIỀN MẶT'!$C$5:$H$67,5,FALSE)),"")</f>
        <v/>
      </c>
      <c r="IZ6" s="175" t="str">
        <f t="shared" ref="IZ6:IZ67" si="25">IF(IY6&lt;&gt;"","Tiền doanh thu ngày " &amp; TEXT(JU6,"dd/mm/yyyy") &amp; " chi nhánh " &amp; B6,"")</f>
        <v/>
      </c>
      <c r="JH6" t="str">
        <f t="shared" ref="JH6:JH67" si="26">IF(IY6&lt;&gt;"",INDEX($BO$1:$BO$1,1),"")</f>
        <v/>
      </c>
      <c r="JU6" s="102" t="str">
        <f t="shared" ref="JU6:JU67" si="27">IF(IY6&lt;&gt;"",INDEX($E$1:$E$1,1),"")</f>
        <v/>
      </c>
      <c r="JW6" s="167" t="s">
        <v>371</v>
      </c>
      <c r="JX6" s="249" t="str">
        <f>IF(KD6&lt;&gt;"",IFERROR(VLOOKUP(C6,'VN-PAY'!$C$5:$G$67,4,FALSE),""),"")</f>
        <v/>
      </c>
      <c r="JY6" s="228" t="str">
        <f>IF(KD6&lt;&gt;"",IFERROR(VLOOKUP(C6,'VN-PAY'!$C$5:$G$67,5,FALSE),""),"")</f>
        <v/>
      </c>
      <c r="KA6">
        <v>1121</v>
      </c>
      <c r="KB6" s="167" t="s">
        <v>237</v>
      </c>
      <c r="KD6" t="str">
        <f>IFERROR(IF(VLOOKUP(C6,'VN-PAY'!$C$5:$E$66,2,FALSE)=0,"",VLOOKUP(C6,'VN-PAY'!$C$5:$E$66,2,FALSE)),"")</f>
        <v/>
      </c>
      <c r="KE6" s="175" t="str">
        <f t="shared" ref="KE6:KE67" si="28">IF(KD6&lt;&gt;"","Tiền doanh thu ngày " &amp; TEXT(KZ6,"dd/mm/yyyy") &amp; " chi nhánh " &amp; B6,"")</f>
        <v/>
      </c>
      <c r="KM6" s="175" t="str">
        <f t="shared" ref="KM6:KM67" si="29">IF(KD6&lt;&gt;"",INDEX($BR$1:$BR$1,1),"")</f>
        <v/>
      </c>
      <c r="KZ6" s="102" t="str">
        <f t="shared" ref="KZ6:KZ67" si="30">IF(KD6&lt;&gt;"",INDEX($E$1:$E$1,1),"")</f>
        <v/>
      </c>
      <c r="LB6" s="167" t="s">
        <v>372</v>
      </c>
      <c r="LC6" s="245" t="str">
        <f>IF(LI6&lt;&gt;"",IFERROR(VLOOKUP(C6,SHOPEE!$C$5:$G$67,4,FALSE),""),"")</f>
        <v/>
      </c>
      <c r="LD6" t="str">
        <f>IF(LI6&lt;&gt;"",IFERROR(VLOOKUP(C6,SHOPEE!$C$5:$G$67,5,FALSE),""),"")</f>
        <v/>
      </c>
      <c r="LF6">
        <v>1121</v>
      </c>
      <c r="LG6" s="167" t="s">
        <v>238</v>
      </c>
      <c r="LI6" t="str">
        <f>IFERROR(IF(VLOOKUP(C6,SHOPEE!$C$5:$E$67,2,FALSE)=0,"",VLOOKUP(C6,SHOPEE!$C$5:$E$67,2,FALSE)),"")</f>
        <v/>
      </c>
      <c r="LJ6" s="175" t="str">
        <f t="shared" ref="LJ6:LJ67" si="31">IF(LI6&lt;&gt;"","Tiền doanh thu ngày " &amp; TEXT(ME6,"dd/mm/yyyy") &amp; " chi nhánh " &amp; B6,"")</f>
        <v/>
      </c>
      <c r="LR6" s="175" t="str">
        <f t="shared" ref="LR6:LR67" si="32">IF(LI6&lt;&gt;"",INDEX($BR$1:$BR$1,1),"")</f>
        <v/>
      </c>
      <c r="ME6" s="102" t="str">
        <f t="shared" ref="ME6:ME67" si="33">IF(LI6&lt;&gt;"",INDEX($E$1:$E$1,1),"")</f>
        <v/>
      </c>
      <c r="MG6" s="167" t="s">
        <v>373</v>
      </c>
    </row>
    <row r="7" spans="1:345" ht="15.75" customHeight="1">
      <c r="A7" s="83">
        <v>2</v>
      </c>
      <c r="B7" s="32" t="s">
        <v>379</v>
      </c>
      <c r="C7" s="84" t="s">
        <v>102</v>
      </c>
      <c r="D7" s="290">
        <v>84</v>
      </c>
      <c r="E7" s="266">
        <f>IF(K7&lt;&gt;"",IFERROR(VLOOKUP(C7,'TIỀN MẶT'!$C$5:$J$67,7,FALSE),""),"")</f>
        <v>45946</v>
      </c>
      <c r="F7" s="221" t="str">
        <f>IF(K7&lt;&gt;"",IF(VLOOKUP(C7,'TIỀN MẶT'!$C$5:$J$67,8,FALSE)=0,"",VLOOKUP(C7,'TIỀN MẶT'!$C$5:$J$67,8,FALSE)),"")</f>
        <v>CH.98VVK-NTM 15.10 FT25289972209422 CKN 616661 - VND-TGTT-PHUNG THUC VAN - Ngan hang TMCP Ky thuong Viet Nam</v>
      </c>
      <c r="G7" s="99"/>
      <c r="H7" s="70">
        <v>1121</v>
      </c>
      <c r="I7" s="167" t="s">
        <v>360</v>
      </c>
      <c r="J7" s="60"/>
      <c r="K7" s="62">
        <f>IFERROR(IF(VLOOKUP(C7,'TIỀN MẶT'!$C$5:$H$67,3,FALSE)&amp;""="","",VLOOKUP(C7,'TIỀN MẶT'!$C$5:$H$67,3,FALSE)),"")</f>
        <v>6709000</v>
      </c>
      <c r="L7" s="59" t="str">
        <f t="shared" si="1"/>
        <v>Tiền doanh thu ngày 15/10/2025 chi nhánh 98 VÕ VĂN KIỆT</v>
      </c>
      <c r="M7" s="85"/>
      <c r="N7" s="86"/>
      <c r="O7" s="87"/>
      <c r="P7" s="88"/>
      <c r="Q7" s="88"/>
      <c r="R7" s="89"/>
      <c r="S7" s="89"/>
      <c r="T7" s="170" t="str">
        <f t="shared" si="2"/>
        <v>SCB-041</v>
      </c>
      <c r="U7" s="75"/>
      <c r="V7" s="73"/>
      <c r="W7" s="73"/>
      <c r="X7" s="73"/>
      <c r="Y7" s="2"/>
      <c r="Z7" s="2"/>
      <c r="AA7" s="2"/>
      <c r="AB7" s="31"/>
      <c r="AC7" s="96"/>
      <c r="AD7" s="96"/>
      <c r="AE7" s="96"/>
      <c r="AF7" s="96"/>
      <c r="AG7" s="95">
        <f t="shared" si="3"/>
        <v>45945</v>
      </c>
      <c r="AH7" s="70"/>
      <c r="AI7" s="167" t="s">
        <v>364</v>
      </c>
      <c r="AJ7" s="58"/>
      <c r="AK7" s="70"/>
      <c r="AL7" s="70"/>
      <c r="AM7" s="70">
        <v>1121</v>
      </c>
      <c r="AN7" s="167">
        <v>113102</v>
      </c>
      <c r="AO7" s="70"/>
      <c r="AP7" s="70"/>
      <c r="AQ7" s="97" t="str">
        <f t="shared" si="4"/>
        <v/>
      </c>
      <c r="AR7" s="30"/>
      <c r="AS7" s="30"/>
      <c r="AT7" s="30"/>
      <c r="AU7" s="30"/>
      <c r="AV7" s="30"/>
      <c r="AW7" s="30"/>
      <c r="AX7" s="30"/>
      <c r="AY7" s="70" t="str">
        <f t="shared" si="5"/>
        <v/>
      </c>
      <c r="AZ7" s="70"/>
      <c r="BA7" s="30"/>
      <c r="BB7" s="30"/>
      <c r="BC7" s="30"/>
      <c r="BD7" s="30"/>
      <c r="BE7" s="30"/>
      <c r="BF7" s="30"/>
      <c r="BG7" s="30"/>
      <c r="BH7" s="30"/>
      <c r="BI7" s="30"/>
      <c r="BJ7" s="30"/>
      <c r="BK7" s="30"/>
      <c r="BL7" s="95" t="str">
        <f t="shared" si="6"/>
        <v/>
      </c>
      <c r="BM7" s="30"/>
      <c r="BN7" s="167" t="s">
        <v>366</v>
      </c>
      <c r="BO7" s="258">
        <f>IF(BU7&lt;&gt;"",IFERROR(VLOOKUP(C7,MOMO!$C$5:$K$67,9,FALSE),""),"")</f>
        <v>45946</v>
      </c>
      <c r="BP7" s="153" t="str">
        <f>IF(BU7&lt;&gt;"",IFERROR(VLOOKUP(C7,MOMO!$C$5:$J$67,8,FALSE),""),"")</f>
        <v>CONG TY CP DICH VU DI DONG TRUC TUYEN MoMo TT DUONG THANH LONG tu 15/10/2025 den 15/10/2025. CT tu 0421000497559 CONG TY CP DICH VU DI DONG TRUC TUYEN toi 0961315526 CONG TY TNHH DUONG THANH LONG NHTMCP Sai gon Thuong Tin</v>
      </c>
      <c r="BR7">
        <v>1121</v>
      </c>
      <c r="BS7" s="101" t="s">
        <v>199</v>
      </c>
      <c r="BU7" s="133">
        <f>IFERROR(IF(VLOOKUP(C7,MOMO!$C$5:$E$67,3,FALSE)=0,"",VLOOKUP(C7,MOMO!$C$5:$E$67,3,FALSE)),"")</f>
        <v>1886240</v>
      </c>
      <c r="BV7" t="str">
        <f t="shared" si="7"/>
        <v>Tiền doanh thu ngày 15/10/2025 chi nhánh 98 VÕ VĂN KIỆT</v>
      </c>
      <c r="CD7" s="191" t="str">
        <f t="shared" si="8"/>
        <v>SCB-526</v>
      </c>
      <c r="CQ7" s="102">
        <f t="shared" si="9"/>
        <v>45945</v>
      </c>
      <c r="CS7" s="167" t="s">
        <v>230</v>
      </c>
      <c r="CT7" s="255">
        <f>IF(CZ7&lt;&gt;"",IFERROR(VLOOKUP(C7,GRAB!$C$5:$G$67,5,FALSE),""),"")</f>
        <v>45946</v>
      </c>
      <c r="CU7" s="153" t="str">
        <f>IFERROR(VLOOKUP(C7,GRAB!$C$5:$E$67,3,FALSE),"")</f>
        <v>Grab TT 76001613 2180366010345473 Ca Phe Muoi Chu Long Vo Van Kiet CKN 172427 - CONG TY TNHH GRAB - Ngan hang TMCP Cong Thuong Viet Nam</v>
      </c>
      <c r="CW7" s="172">
        <v>1121</v>
      </c>
      <c r="CX7" s="174" t="s">
        <v>367</v>
      </c>
      <c r="CZ7">
        <f>IFERROR(VLOOKUP(C7,GRAB!$C$5:$E$67,2,FALSE),"")</f>
        <v>3913748</v>
      </c>
      <c r="DA7" t="str">
        <f t="shared" si="10"/>
        <v>Tiền doanh thu ngày 15/10/2025 chi nhánh 98 VÕ VĂN KIỆT</v>
      </c>
      <c r="DI7" s="175" t="str">
        <f t="shared" si="11"/>
        <v>SCB-526</v>
      </c>
      <c r="DV7" s="102">
        <f t="shared" si="12"/>
        <v>45945</v>
      </c>
      <c r="DX7" s="167" t="s">
        <v>239</v>
      </c>
      <c r="DY7" s="245">
        <f>IF(EE7&lt;&gt;"",IFERROR(VLOOKUP(C7,BE!$C$5:$K$67,9,FALSE),""),"")</f>
        <v>45947</v>
      </c>
      <c r="DZ7" t="str">
        <f>IF(EE7&lt;&gt;"",IFERROR(VLOOKUP(C7,BE!$C$5:$J$67,8,FALSE),""),"")</f>
        <v>CONG TY CO PHAN BE GROUP 3016340 beFood thanh toan ky15102025</v>
      </c>
      <c r="EB7">
        <v>1121</v>
      </c>
      <c r="EC7" s="167" t="s">
        <v>200</v>
      </c>
      <c r="EE7">
        <f>IFERROR(IF(VLOOKUP(C7,BE!C7:I69,4,FALSE)=0,"",VLOOKUP(C7,BE!C7:I69,4,FALSE)),"")</f>
        <v>285750</v>
      </c>
      <c r="EF7" s="175" t="str">
        <f t="shared" si="13"/>
        <v>Tiền doanh thu ngày 15/10/2025 chi nhánh 98 VÕ VĂN KIỆT</v>
      </c>
      <c r="EN7" s="175" t="str">
        <f t="shared" si="14"/>
        <v>SCB-526</v>
      </c>
      <c r="FA7" s="102">
        <f t="shared" si="15"/>
        <v>45945</v>
      </c>
      <c r="FC7" s="167" t="s">
        <v>231</v>
      </c>
      <c r="FD7" s="245" t="str">
        <f>IF(FJ7&lt;&gt;"",IFERROR(VLOOKUP(C7,'ZALO-PAY'!$C$5:$G$67,4,FALSE),""),"")</f>
        <v/>
      </c>
      <c r="FE7" s="186" t="str">
        <f>IF(FJ7&lt;&gt;"",IFERROR(VLOOKUP(C7,'ZALO-PAY'!$C$5:$G$67,5,FALSE),""),"")</f>
        <v/>
      </c>
      <c r="FG7">
        <v>1121</v>
      </c>
      <c r="FH7" s="167" t="s">
        <v>233</v>
      </c>
      <c r="FJ7" t="str">
        <f>IFERROR(IF(VLOOKUP(C7,'ZALO-PAY'!$C$5:$E$67,2,FALSE)=0,"",VLOOKUP(C7,'ZALO-PAY'!$C$5:$E$67,2,FALSE)),"")</f>
        <v/>
      </c>
      <c r="FK7" s="175" t="str">
        <f t="shared" si="16"/>
        <v/>
      </c>
      <c r="FS7" s="175" t="str">
        <f t="shared" si="17"/>
        <v/>
      </c>
      <c r="GF7" s="102" t="str">
        <f t="shared" si="18"/>
        <v/>
      </c>
      <c r="GH7" s="167" t="s">
        <v>368</v>
      </c>
      <c r="GI7" s="245">
        <f>IF(GO7&lt;&gt;"",IFERROR(VLOOKUP(C7,XANHSM!C7:G69,5,FALSE),""),"")</f>
        <v>0</v>
      </c>
      <c r="GJ7" t="str">
        <f>IF(GO7&lt;&gt;"",IF(VLOOKUP(C7,XANHSM!$C$5:$G$67,4,FALSE)=0,"",VLOOKUP(C7,XANHSM!C7:G69,4,FALSE)),"")</f>
        <v/>
      </c>
      <c r="GL7">
        <v>1121</v>
      </c>
      <c r="GM7" s="167" t="s">
        <v>234</v>
      </c>
      <c r="GO7">
        <f>IFERROR(IF(VLOOKUP(C7,XANHSM!$C$5:$E$67,2,FALSE)=0,"",VLOOKUP(C7,XANHSM!$C$5:$E$67,2,FALSE)),"")</f>
        <v>786240</v>
      </c>
      <c r="GP7" s="175" t="str">
        <f t="shared" si="19"/>
        <v>Tiền doanh thu ngày 15/10/2025 chi nhánh 98 VÕ VĂN KIỆT</v>
      </c>
      <c r="GX7" t="str">
        <f t="shared" si="20"/>
        <v>SCB-526</v>
      </c>
      <c r="HK7" s="102">
        <f t="shared" si="21"/>
        <v>45945</v>
      </c>
      <c r="HM7" s="167" t="s">
        <v>369</v>
      </c>
      <c r="HN7" s="245" t="str">
        <f>IF(HT7&lt;&gt;"",IFERROR(VLOOKUP(C7,'TIỀN MẶT'!$C$5:$J$67,7,FALSE),""),"")</f>
        <v/>
      </c>
      <c r="HO7" t="str">
        <f>IF(HT7&lt;&gt;"",IF(VLOOKUP(C7,'TIỀN MẶT'!$C$5:$J$67,8,FALSE)=0,"",VLOOKUP(C7,'TIỀN MẶT'!$C$5:$J$67,8,FALSE)),"")</f>
        <v/>
      </c>
      <c r="HQ7">
        <v>1121</v>
      </c>
      <c r="HR7" s="167" t="s">
        <v>235</v>
      </c>
      <c r="HT7" t="str">
        <f>IFERROR(IF(VLOOKUP(C7,'TIỀN MẶT'!$C$5:$H$67,4,FALSE)=0,"",VLOOKUP(C7,'TIỀN MẶT'!$C$5:$H$67,4,FALSE)),"")</f>
        <v/>
      </c>
      <c r="HU7" s="175" t="str">
        <f t="shared" si="22"/>
        <v/>
      </c>
      <c r="IC7" t="str">
        <f t="shared" si="23"/>
        <v/>
      </c>
      <c r="IP7" s="102" t="str">
        <f t="shared" si="24"/>
        <v/>
      </c>
      <c r="IR7" s="167" t="s">
        <v>370</v>
      </c>
      <c r="IS7" s="245" t="str">
        <f>IF(IY7&lt;&gt;"",IFERROR(VLOOKUP(C7,'TIỀN MẶT'!$C$5:$J$67,7,FALSE),""),"")</f>
        <v/>
      </c>
      <c r="IT7" t="str">
        <f>IF(IY7&lt;&gt;"",IF(VLOOKUP(C7,'TIỀN MẶT'!$C$5:$J$67,8,FALSE)=0,"",VLOOKUP(C7,'TIỀN MẶT'!$C$5:$J$67,8,FALSE)),"")</f>
        <v/>
      </c>
      <c r="IV7">
        <v>1121</v>
      </c>
      <c r="IW7" s="167" t="s">
        <v>236</v>
      </c>
      <c r="IY7" t="str">
        <f>IFERROR(IF(VLOOKUP(C7,'TIỀN MẶT'!$C$5:$H$67,5,FALSE)=0,"",VLOOKUP(C7,'TIỀN MẶT'!$C$5:$H$67,5,FALSE)),"")</f>
        <v/>
      </c>
      <c r="IZ7" s="175" t="str">
        <f t="shared" si="25"/>
        <v/>
      </c>
      <c r="JH7" t="str">
        <f t="shared" si="26"/>
        <v/>
      </c>
      <c r="JU7" s="102" t="str">
        <f t="shared" si="27"/>
        <v/>
      </c>
      <c r="JW7" s="167" t="s">
        <v>371</v>
      </c>
      <c r="JX7" s="249" t="str">
        <f>IF(KD7&lt;&gt;"",IFERROR(VLOOKUP(C7,'VN-PAY'!$C$5:$G$67,4,FALSE),""),"")</f>
        <v/>
      </c>
      <c r="JY7" s="228" t="str">
        <f>IF(KD7&lt;&gt;"",IFERROR(VLOOKUP(C7,'VN-PAY'!$C$5:$G$67,5,FALSE),""),"")</f>
        <v/>
      </c>
      <c r="KA7">
        <v>1121</v>
      </c>
      <c r="KB7" s="167" t="s">
        <v>237</v>
      </c>
      <c r="KD7" t="str">
        <f>IFERROR(IF(VLOOKUP(C7,'VN-PAY'!$C$5:$E$66,2,FALSE)=0,"",VLOOKUP(C7,'VN-PAY'!$C$5:$E$66,2,FALSE)),"")</f>
        <v/>
      </c>
      <c r="KE7" s="175" t="str">
        <f t="shared" si="28"/>
        <v/>
      </c>
      <c r="KM7" s="175" t="str">
        <f t="shared" si="29"/>
        <v/>
      </c>
      <c r="KZ7" s="102" t="str">
        <f t="shared" si="30"/>
        <v/>
      </c>
      <c r="LB7" s="167" t="s">
        <v>372</v>
      </c>
      <c r="LC7" s="245">
        <f>IF(LI7&lt;&gt;"",IFERROR(VLOOKUP(C7,SHOPEE!$C$5:$G$67,4,FALSE),""),"")</f>
        <v>0</v>
      </c>
      <c r="LD7" t="str">
        <f>IF(LI7&lt;&gt;"",IFERROR(VLOOKUP(C7,SHOPEE!$C$5:$G$67,5,FALSE),""),"")</f>
        <v>SHOPEEPAY CHUYEN TIEN 1978597907100237824 ShopeeFood thanh toan tu dong 15 10 2025 10673813 CKN 135092 - MBBANK IBFT - Ngan hang TMCP Quan Doi</v>
      </c>
      <c r="LF7">
        <v>1121</v>
      </c>
      <c r="LG7" s="167" t="s">
        <v>238</v>
      </c>
      <c r="LI7">
        <f>IFERROR(IF(VLOOKUP(C7,SHOPEE!$C$5:$E$67,2,FALSE)=0,"",VLOOKUP(C7,SHOPEE!$C$5:$E$67,2,FALSE)),"")</f>
        <v>1780479</v>
      </c>
      <c r="LJ7" s="175" t="str">
        <f t="shared" si="31"/>
        <v>Tiền doanh thu ngày 15/10/2025 chi nhánh 98 VÕ VĂN KIỆT</v>
      </c>
      <c r="LR7" s="175" t="str">
        <f t="shared" si="32"/>
        <v>SCB-526</v>
      </c>
      <c r="ME7" s="102">
        <f t="shared" si="33"/>
        <v>45945</v>
      </c>
      <c r="MG7" s="167" t="s">
        <v>373</v>
      </c>
    </row>
    <row r="8" spans="1:345" ht="15.75" customHeight="1">
      <c r="A8" s="83">
        <f t="shared" si="0"/>
        <v>3</v>
      </c>
      <c r="B8" s="32" t="s">
        <v>10</v>
      </c>
      <c r="C8" s="244" t="s">
        <v>129</v>
      </c>
      <c r="D8" s="291">
        <v>58</v>
      </c>
      <c r="E8" s="266">
        <f>IF(K8&lt;&gt;"",IFERROR(VLOOKUP(C8,'TIỀN MẶT'!$C$5:$J$67,7,FALSE),""),"")</f>
        <v>45946</v>
      </c>
      <c r="F8" s="221" t="str">
        <f>IF(K8&lt;&gt;"",IF(VLOOKUP(C8,'TIỀN MẶT'!$C$5:$J$67,8,FALSE)=0,"",VLOOKUP(C8,'TIỀN MẶT'!$C$5:$J$67,8,FALSE)),"")</f>
        <v>CH.194 CMT8 NTM NGAY 15/10</v>
      </c>
      <c r="G8" s="99"/>
      <c r="H8" s="70">
        <v>1121</v>
      </c>
      <c r="I8" s="167" t="s">
        <v>360</v>
      </c>
      <c r="J8" s="60"/>
      <c r="K8" s="62">
        <f>IFERROR(IF(VLOOKUP(C8,'TIỀN MẶT'!$C$5:$H$67,3,FALSE)&amp;""="","",VLOOKUP(C8,'TIỀN MẶT'!$C$5:$H$67,3,FALSE)),"")</f>
        <v>6969000</v>
      </c>
      <c r="L8" s="59" t="str">
        <f t="shared" si="1"/>
        <v>Tiền doanh thu ngày 15/10/2025 chi nhánh 194 CMT8</v>
      </c>
      <c r="M8" s="85"/>
      <c r="N8" s="86"/>
      <c r="O8" s="87"/>
      <c r="P8" s="88"/>
      <c r="Q8" s="88"/>
      <c r="R8" s="89"/>
      <c r="S8" s="89"/>
      <c r="T8" s="170" t="str">
        <f t="shared" si="2"/>
        <v>SCB-041</v>
      </c>
      <c r="U8" s="75"/>
      <c r="V8" s="73"/>
      <c r="W8" s="73"/>
      <c r="X8" s="73"/>
      <c r="Y8" s="2"/>
      <c r="Z8" s="2"/>
      <c r="AA8" s="2"/>
      <c r="AB8" s="31"/>
      <c r="AC8" s="96"/>
      <c r="AD8" s="96"/>
      <c r="AE8" s="96"/>
      <c r="AF8" s="96"/>
      <c r="AG8" s="95">
        <f t="shared" si="3"/>
        <v>45945</v>
      </c>
      <c r="AH8" s="70"/>
      <c r="AI8" s="167" t="s">
        <v>364</v>
      </c>
      <c r="AJ8" s="58"/>
      <c r="AK8" s="70"/>
      <c r="AL8" s="70"/>
      <c r="AM8" s="70">
        <v>1121</v>
      </c>
      <c r="AN8" s="167">
        <v>113102</v>
      </c>
      <c r="AO8" s="70"/>
      <c r="AP8" s="70"/>
      <c r="AQ8" s="97" t="str">
        <f t="shared" si="4"/>
        <v/>
      </c>
      <c r="AR8" s="30"/>
      <c r="AS8" s="30"/>
      <c r="AT8" s="30"/>
      <c r="AU8" s="30"/>
      <c r="AV8" s="30"/>
      <c r="AW8" s="30"/>
      <c r="AX8" s="30"/>
      <c r="AY8" s="70" t="str">
        <f t="shared" si="5"/>
        <v/>
      </c>
      <c r="AZ8" s="70"/>
      <c r="BA8" s="30"/>
      <c r="BB8" s="30"/>
      <c r="BC8" s="30"/>
      <c r="BD8" s="30"/>
      <c r="BE8" s="30"/>
      <c r="BF8" s="30"/>
      <c r="BG8" s="30"/>
      <c r="BH8" s="30"/>
      <c r="BI8" s="30"/>
      <c r="BJ8" s="30"/>
      <c r="BK8" s="30"/>
      <c r="BL8" s="95" t="str">
        <f t="shared" si="6"/>
        <v/>
      </c>
      <c r="BM8" s="30"/>
      <c r="BN8" s="167" t="s">
        <v>366</v>
      </c>
      <c r="BO8" s="258">
        <f>IF(BU8&lt;&gt;"",IFERROR(VLOOKUP(C8,MOMO!$C$5:$K$67,9,FALSE),""),"")</f>
        <v>45946</v>
      </c>
      <c r="BP8" s="153" t="str">
        <f>IF(BU8&lt;&gt;"",IFERROR(VLOOKUP(C8,MOMO!$C$5:$J$67,8,FALSE),""),"")</f>
        <v>CONG TY CP DICH VU DI DONG TRUC TUYEN MoMo TT DUONG THANH LONG tu 15/10/2025 den 15/10/2025. CT tu 0421000497559 CONG TY CP DICH VU DI DONG TRUC TUYEN toi 0961315526 CONG TY TNHH DUONG THANH LONG NHTMCP Sai gon Thuong Tin</v>
      </c>
      <c r="BR8">
        <v>1121</v>
      </c>
      <c r="BS8" s="101" t="s">
        <v>199</v>
      </c>
      <c r="BU8" s="133">
        <f>IFERROR(IF(VLOOKUP(C8,MOMO!$C$5:$E$67,3,FALSE)=0,"",VLOOKUP(C8,MOMO!$C$5:$E$67,3,FALSE)),"")</f>
        <v>2398547.5</v>
      </c>
      <c r="BV8" t="str">
        <f t="shared" si="7"/>
        <v>Tiền doanh thu ngày 15/10/2025 chi nhánh 194 CMT8</v>
      </c>
      <c r="CD8" s="191" t="str">
        <f t="shared" si="8"/>
        <v>SCB-526</v>
      </c>
      <c r="CQ8" s="102">
        <f t="shared" si="9"/>
        <v>45945</v>
      </c>
      <c r="CS8" s="167" t="s">
        <v>230</v>
      </c>
      <c r="CT8" s="255">
        <f>IF(CZ8&lt;&gt;"",IFERROR(VLOOKUP(C8,GRAB!$C$5:$G$67,5,FALSE),""),"")</f>
        <v>45946</v>
      </c>
      <c r="CU8" s="153" t="str">
        <f>IFERROR(VLOOKUP(C8,GRAB!$C$5:$E$67,3,FALSE),"")</f>
        <v>Grab TT 76003455 2200645688256513 Ca Phe Muoi Chu Long CMT8 CKN 175209 - CONG TY TNHH GRAB - Ngan hang TMCP Cong Thuong Viet Nam</v>
      </c>
      <c r="CW8" s="172">
        <v>1121</v>
      </c>
      <c r="CX8" s="174" t="s">
        <v>367</v>
      </c>
      <c r="CZ8">
        <f>IFERROR(VLOOKUP(C8,GRAB!$C$5:$E$67,2,FALSE),"")</f>
        <v>1786539</v>
      </c>
      <c r="DA8" t="str">
        <f t="shared" si="10"/>
        <v>Tiền doanh thu ngày 15/10/2025 chi nhánh 194 CMT8</v>
      </c>
      <c r="DI8" s="175" t="str">
        <f t="shared" si="11"/>
        <v>SCB-526</v>
      </c>
      <c r="DV8" s="102">
        <f t="shared" si="12"/>
        <v>45945</v>
      </c>
      <c r="DX8" s="167" t="s">
        <v>239</v>
      </c>
      <c r="DY8" s="245" t="str">
        <f>IF(EE8&lt;&gt;"",IFERROR(VLOOKUP(C8,BE!$C$5:$K$67,9,FALSE),""),"")</f>
        <v/>
      </c>
      <c r="DZ8" t="str">
        <f>IF(EE8&lt;&gt;"",IFERROR(VLOOKUP(C8,BE!$C$5:$J$67,8,FALSE),""),"")</f>
        <v/>
      </c>
      <c r="EB8">
        <v>1121</v>
      </c>
      <c r="EC8" s="167" t="s">
        <v>200</v>
      </c>
      <c r="EE8" t="str">
        <f>IFERROR(IF(VLOOKUP(C8,BE!C8:I70,4,FALSE)=0,"",VLOOKUP(C8,BE!C8:I70,4,FALSE)),"")</f>
        <v/>
      </c>
      <c r="EF8" s="175" t="str">
        <f t="shared" si="13"/>
        <v/>
      </c>
      <c r="EN8" s="175" t="str">
        <f t="shared" si="14"/>
        <v/>
      </c>
      <c r="FA8" s="102" t="str">
        <f t="shared" si="15"/>
        <v/>
      </c>
      <c r="FC8" s="167" t="s">
        <v>231</v>
      </c>
      <c r="FD8" s="245" t="str">
        <f>IF(FJ8&lt;&gt;"",IFERROR(VLOOKUP(C8,'ZALO-PAY'!$C$5:$G$67,4,FALSE),""),"")</f>
        <v/>
      </c>
      <c r="FE8" t="str">
        <f>IF(FJ8&lt;&gt;"",IFERROR(VLOOKUP(C8,'ZALO-PAY'!$C$5:$G$67,5,FALSE),""),"")</f>
        <v/>
      </c>
      <c r="FG8">
        <v>1121</v>
      </c>
      <c r="FH8" s="167" t="s">
        <v>233</v>
      </c>
      <c r="FJ8" t="str">
        <f>IFERROR(IF(VLOOKUP(C8,'ZALO-PAY'!$C$5:$E$67,2,FALSE)=0,"",VLOOKUP(C8,'ZALO-PAY'!$C$5:$E$67,2,FALSE)),"")</f>
        <v/>
      </c>
      <c r="FK8" s="175" t="str">
        <f t="shared" si="16"/>
        <v/>
      </c>
      <c r="FS8" s="175" t="str">
        <f t="shared" si="17"/>
        <v/>
      </c>
      <c r="GF8" s="102" t="str">
        <f t="shared" si="18"/>
        <v/>
      </c>
      <c r="GH8" s="167" t="s">
        <v>368</v>
      </c>
      <c r="GI8" s="245" t="str">
        <f>IF(GO8&lt;&gt;"",IFERROR(VLOOKUP(C8,XANHSM!C8:G70,5,FALSE),""),"")</f>
        <v/>
      </c>
      <c r="GJ8" t="str">
        <f>IF(GO8&lt;&gt;"",IF(VLOOKUP(C8,XANHSM!$C$5:$G$67,4,FALSE)=0,"",VLOOKUP(C8,XANHSM!C8:G70,4,FALSE)),"")</f>
        <v/>
      </c>
      <c r="GL8">
        <v>1121</v>
      </c>
      <c r="GM8" s="167" t="s">
        <v>234</v>
      </c>
      <c r="GO8" t="str">
        <f>IFERROR(IF(VLOOKUP(C8,XANHSM!$C$5:$E$67,2,FALSE)=0,"",VLOOKUP(C8,XANHSM!$C$5:$E$67,2,FALSE)),"")</f>
        <v/>
      </c>
      <c r="GP8" s="175" t="str">
        <f t="shared" si="19"/>
        <v/>
      </c>
      <c r="GX8" t="str">
        <f t="shared" si="20"/>
        <v/>
      </c>
      <c r="HK8" s="102" t="str">
        <f t="shared" si="21"/>
        <v/>
      </c>
      <c r="HM8" s="167" t="s">
        <v>369</v>
      </c>
      <c r="HN8" s="245" t="str">
        <f>IF(HT8&lt;&gt;"",IFERROR(VLOOKUP(C8,'TIỀN MẶT'!$C$5:$J$67,7,FALSE),""),"")</f>
        <v/>
      </c>
      <c r="HO8" t="str">
        <f>IF(HT8&lt;&gt;"",IF(VLOOKUP(C8,'TIỀN MẶT'!$C$5:$J$67,8,FALSE)=0,"",VLOOKUP(C8,'TIỀN MẶT'!$C$5:$J$67,8,FALSE)),"")</f>
        <v/>
      </c>
      <c r="HQ8">
        <v>1121</v>
      </c>
      <c r="HR8" s="167" t="s">
        <v>235</v>
      </c>
      <c r="HT8" t="str">
        <f>IFERROR(IF(VLOOKUP(C8,'TIỀN MẶT'!$C$5:$H$67,4,FALSE)=0,"",VLOOKUP(C8,'TIỀN MẶT'!$C$5:$H$67,4,FALSE)),"")</f>
        <v/>
      </c>
      <c r="HU8" s="175" t="str">
        <f t="shared" si="22"/>
        <v/>
      </c>
      <c r="IC8" t="str">
        <f t="shared" si="23"/>
        <v/>
      </c>
      <c r="IP8" s="102" t="str">
        <f t="shared" si="24"/>
        <v/>
      </c>
      <c r="IR8" s="167" t="s">
        <v>370</v>
      </c>
      <c r="IS8" s="245" t="str">
        <f>IF(IY8&lt;&gt;"",IFERROR(VLOOKUP(C8,'TIỀN MẶT'!$C$5:$J$67,7,FALSE),""),"")</f>
        <v/>
      </c>
      <c r="IT8" t="str">
        <f>IF(IY8&lt;&gt;"",IF(VLOOKUP(C8,'TIỀN MẶT'!$C$5:$J$67,8,FALSE)=0,"",VLOOKUP(C8,'TIỀN MẶT'!$C$5:$J$67,8,FALSE)),"")</f>
        <v/>
      </c>
      <c r="IV8">
        <v>1121</v>
      </c>
      <c r="IW8" s="167" t="s">
        <v>236</v>
      </c>
      <c r="IY8" t="str">
        <f>IFERROR(IF(VLOOKUP(C8,'TIỀN MẶT'!$C$5:$H$67,5,FALSE)=0,"",VLOOKUP(C8,'TIỀN MẶT'!$C$5:$H$67,5,FALSE)),"")</f>
        <v/>
      </c>
      <c r="IZ8" s="175" t="str">
        <f t="shared" si="25"/>
        <v/>
      </c>
      <c r="JH8" t="str">
        <f t="shared" si="26"/>
        <v/>
      </c>
      <c r="JU8" s="102" t="str">
        <f t="shared" si="27"/>
        <v/>
      </c>
      <c r="JW8" s="167" t="s">
        <v>371</v>
      </c>
      <c r="JX8" s="249" t="str">
        <f>IF(KD8&lt;&gt;"",IFERROR(VLOOKUP(C8,'VN-PAY'!$C$5:$G$67,4,FALSE),""),"")</f>
        <v/>
      </c>
      <c r="JY8" s="228" t="str">
        <f>IF(KD8&lt;&gt;"",IFERROR(VLOOKUP(C8,'VN-PAY'!$C$5:$G$67,5,FALSE),""),"")</f>
        <v/>
      </c>
      <c r="KA8">
        <v>1121</v>
      </c>
      <c r="KB8" s="167" t="s">
        <v>237</v>
      </c>
      <c r="KD8" t="str">
        <f>IFERROR(IF(VLOOKUP(C8,'VN-PAY'!$C$5:$E$66,2,FALSE)=0,"",VLOOKUP(C8,'VN-PAY'!$C$5:$E$66,2,FALSE)),"")</f>
        <v/>
      </c>
      <c r="KE8" s="175" t="str">
        <f t="shared" si="28"/>
        <v/>
      </c>
      <c r="KM8" s="175" t="str">
        <f t="shared" si="29"/>
        <v/>
      </c>
      <c r="KZ8" s="102" t="str">
        <f t="shared" si="30"/>
        <v/>
      </c>
      <c r="LB8" s="167" t="s">
        <v>372</v>
      </c>
      <c r="LC8" s="245">
        <f>IF(LI8&lt;&gt;"",IFERROR(VLOOKUP(C8,SHOPEE!$C$5:$G$67,4,FALSE),""),"")</f>
        <v>0</v>
      </c>
      <c r="LD8" t="str">
        <f>IF(LI8&lt;&gt;"",IFERROR(VLOOKUP(C8,SHOPEE!$C$5:$G$67,5,FALSE),""),"")</f>
        <v>SHOPEEPAY CHUYEN TIEN 1978597907100237824 ShopeeFood thanh toan tu dong 15 10 2025 10673813 CKN 135092 - MBBANK IBFT - Ngan hang TMCP Quan Doi</v>
      </c>
      <c r="LF8">
        <v>1121</v>
      </c>
      <c r="LG8" s="167" t="s">
        <v>238</v>
      </c>
      <c r="LI8">
        <f>IFERROR(IF(VLOOKUP(C8,SHOPEE!$C$5:$E$67,2,FALSE)=0,"",VLOOKUP(C8,SHOPEE!$C$5:$E$67,2,FALSE)),"")</f>
        <v>875073</v>
      </c>
      <c r="LJ8" s="175" t="str">
        <f t="shared" si="31"/>
        <v>Tiền doanh thu ngày 15/10/2025 chi nhánh 194 CMT8</v>
      </c>
      <c r="LR8" s="175" t="str">
        <f t="shared" si="32"/>
        <v>SCB-526</v>
      </c>
      <c r="ME8" s="102">
        <f t="shared" si="33"/>
        <v>45945</v>
      </c>
      <c r="MG8" s="167" t="s">
        <v>373</v>
      </c>
    </row>
    <row r="9" spans="1:345" ht="15.75" customHeight="1">
      <c r="A9" s="83">
        <v>3</v>
      </c>
      <c r="B9" s="32" t="s">
        <v>564</v>
      </c>
      <c r="C9" s="90" t="s">
        <v>104</v>
      </c>
      <c r="D9" s="291">
        <v>70</v>
      </c>
      <c r="E9" s="266">
        <f>IF(K9&lt;&gt;"",IFERROR(VLOOKUP(C9,'TIỀN MẶT'!$C$5:$J$67,7,FALSE),""),"")</f>
        <v>45946</v>
      </c>
      <c r="F9" s="221" t="str">
        <f>IF(K9&lt;&gt;"",IF(VLOOKUP(C9,'TIỀN MẶT'!$C$5:$J$67,8,FALSE)=0,"",VLOOKUP(C9,'TIỀN MẶT'!$C$5:$J$67,8,FALSE)),"")</f>
        <v>CH.6BCTQT-NTM 15.10 FT25289925460505 CKN 625528 - VND-TGTT-PHUNG THUC VAN - Ngan hang TMCP Ky thuong Viet Nam</v>
      </c>
      <c r="G9" s="99"/>
      <c r="H9" s="70">
        <v>1121</v>
      </c>
      <c r="I9" s="167" t="s">
        <v>360</v>
      </c>
      <c r="J9" s="60"/>
      <c r="K9" s="62">
        <f>IFERROR(IF(VLOOKUP(C9,'TIỀN MẶT'!$C$5:$H$67,3,FALSE)&amp;""="","",VLOOKUP(C9,'TIỀN MẶT'!$C$5:$H$67,3,FALSE)),"")</f>
        <v>1273000</v>
      </c>
      <c r="L9" s="59" t="str">
        <f t="shared" si="1"/>
        <v>Tiền doanh thu ngày 15/10/2025 chi nhánh 6BHỒ CON RÙA</v>
      </c>
      <c r="M9" s="85"/>
      <c r="N9" s="86"/>
      <c r="O9" s="87"/>
      <c r="P9" s="88"/>
      <c r="Q9" s="88"/>
      <c r="R9" s="89"/>
      <c r="S9" s="89"/>
      <c r="T9" s="170" t="str">
        <f t="shared" si="2"/>
        <v>SCB-041</v>
      </c>
      <c r="U9" s="75"/>
      <c r="V9" s="73"/>
      <c r="W9" s="73"/>
      <c r="X9" s="73"/>
      <c r="Y9" s="2"/>
      <c r="Z9" s="2"/>
      <c r="AA9" s="2"/>
      <c r="AB9" s="31"/>
      <c r="AC9" s="96"/>
      <c r="AD9" s="96"/>
      <c r="AE9" s="96"/>
      <c r="AF9" s="96"/>
      <c r="AG9" s="95">
        <f t="shared" si="3"/>
        <v>45945</v>
      </c>
      <c r="AH9" s="70"/>
      <c r="AI9" s="167" t="s">
        <v>364</v>
      </c>
      <c r="AJ9" s="58"/>
      <c r="AK9" s="70"/>
      <c r="AL9" s="70"/>
      <c r="AM9" s="70">
        <v>1121</v>
      </c>
      <c r="AN9" s="167">
        <v>113102</v>
      </c>
      <c r="AO9" s="70"/>
      <c r="AP9" s="70"/>
      <c r="AQ9" s="97" t="str">
        <f t="shared" si="4"/>
        <v/>
      </c>
      <c r="AR9" s="30"/>
      <c r="AS9" s="30"/>
      <c r="AT9" s="30"/>
      <c r="AU9" s="30"/>
      <c r="AV9" s="30"/>
      <c r="AW9" s="30"/>
      <c r="AX9" s="30"/>
      <c r="AY9" s="70" t="str">
        <f t="shared" si="5"/>
        <v/>
      </c>
      <c r="AZ9" s="70"/>
      <c r="BA9" s="30"/>
      <c r="BB9" s="30"/>
      <c r="BC9" s="30"/>
      <c r="BD9" s="30"/>
      <c r="BE9" s="30"/>
      <c r="BF9" s="30"/>
      <c r="BG9" s="30"/>
      <c r="BH9" s="30"/>
      <c r="BI9" s="30"/>
      <c r="BJ9" s="30"/>
      <c r="BK9" s="30"/>
      <c r="BL9" s="95" t="str">
        <f t="shared" si="6"/>
        <v/>
      </c>
      <c r="BM9" s="30"/>
      <c r="BN9" s="167" t="s">
        <v>366</v>
      </c>
      <c r="BO9" s="258">
        <f>IF(BU9&lt;&gt;"",IFERROR(VLOOKUP(C9,MOMO!$C$5:$K$67,9,FALSE),""),"")</f>
        <v>45946</v>
      </c>
      <c r="BP9" s="153" t="str">
        <f>IF(BU9&lt;&gt;"",IFERROR(VLOOKUP(C9,MOMO!$C$5:$J$67,8,FALSE),""),"")</f>
        <v>CONG TY CP DICH VU DI DONG TRUC TUYEN MoMo TT DUONG THANH LONG tu 15/10/2025 den 15/10/2025. CT tu 0421000497559 CONG TY CP DICH VU DI DONG TRUC TUYEN toi 0961315526 CONG TY TNHH DUONG THANH LONG NHTMCP Sai gon Thuong Tin</v>
      </c>
      <c r="BR9">
        <v>1121</v>
      </c>
      <c r="BS9" s="101" t="s">
        <v>199</v>
      </c>
      <c r="BU9" s="133">
        <f>IFERROR(IF(VLOOKUP(C9,MOMO!$C$5:$E$67,3,FALSE)=0,"",VLOOKUP(C9,MOMO!$C$5:$E$67,3,FALSE)),"")</f>
        <v>1160964.5</v>
      </c>
      <c r="BV9" t="str">
        <f t="shared" si="7"/>
        <v>Tiền doanh thu ngày 15/10/2025 chi nhánh 6BHỒ CON RÙA</v>
      </c>
      <c r="CD9" s="191" t="str">
        <f t="shared" si="8"/>
        <v>SCB-526</v>
      </c>
      <c r="CQ9" s="102">
        <f t="shared" si="9"/>
        <v>45945</v>
      </c>
      <c r="CS9" s="167" t="s">
        <v>230</v>
      </c>
      <c r="CT9" s="255">
        <f>IF(CZ9&lt;&gt;"",IFERROR(VLOOKUP(C9,GRAB!$C$5:$G$67,5,FALSE),""),"")</f>
        <v>45946</v>
      </c>
      <c r="CU9" s="153" t="str">
        <f>IFERROR(VLOOKUP(C9,GRAB!$C$5:$E$67,3,FALSE),"")</f>
        <v>Grab TT 76003365 2200645696540673 Ca Phe Muoi Chu Long Ho Con Rua CKN 175151 - CONG TY TNHH GRAB - Ngan hang TMCP Cong Thuong Viet Nam</v>
      </c>
      <c r="CW9" s="172">
        <v>1121</v>
      </c>
      <c r="CX9" s="174" t="s">
        <v>367</v>
      </c>
      <c r="CZ9">
        <f>IFERROR(VLOOKUP(C9,GRAB!$C$5:$E$67,2,FALSE),"")</f>
        <v>5424143</v>
      </c>
      <c r="DA9" t="str">
        <f t="shared" si="10"/>
        <v>Tiền doanh thu ngày 15/10/2025 chi nhánh 6BHỒ CON RÙA</v>
      </c>
      <c r="DI9" s="175" t="str">
        <f t="shared" si="11"/>
        <v>SCB-526</v>
      </c>
      <c r="DV9" s="102">
        <f t="shared" si="12"/>
        <v>45945</v>
      </c>
      <c r="DX9" s="167" t="s">
        <v>239</v>
      </c>
      <c r="DY9" s="245">
        <f>IF(EE9&lt;&gt;"",IFERROR(VLOOKUP(C9,BE!$C$5:$K$67,9,FALSE),""),"")</f>
        <v>45947</v>
      </c>
      <c r="DZ9" t="str">
        <f>IF(EE9&lt;&gt;"",IFERROR(VLOOKUP(C9,BE!$C$5:$J$67,8,FALSE),""),"")</f>
        <v>CONG TY CO PHAN BE GROUP 3016355 beFood thanh toan ky15102025</v>
      </c>
      <c r="EB9">
        <v>1121</v>
      </c>
      <c r="EC9" s="167" t="s">
        <v>200</v>
      </c>
      <c r="EE9">
        <f>IFERROR(IF(VLOOKUP(C9,BE!C9:I71,4,FALSE)=0,"",VLOOKUP(C9,BE!C9:I71,4,FALSE)),"")</f>
        <v>680250</v>
      </c>
      <c r="EF9" s="175" t="str">
        <f t="shared" si="13"/>
        <v>Tiền doanh thu ngày 15/10/2025 chi nhánh 6BHỒ CON RÙA</v>
      </c>
      <c r="EN9" s="175" t="str">
        <f t="shared" si="14"/>
        <v>SCB-526</v>
      </c>
      <c r="FA9" s="102">
        <f t="shared" si="15"/>
        <v>45945</v>
      </c>
      <c r="FC9" s="167" t="s">
        <v>231</v>
      </c>
      <c r="FD9" s="245" t="str">
        <f>IF(FJ9&lt;&gt;"",IFERROR(VLOOKUP(C9,'ZALO-PAY'!$C$5:$G$67,4,FALSE),""),"")</f>
        <v/>
      </c>
      <c r="FE9" t="str">
        <f>IF(FJ9&lt;&gt;"",IFERROR(VLOOKUP(C9,'ZALO-PAY'!$C$5:$G$67,5,FALSE),""),"")</f>
        <v/>
      </c>
      <c r="FG9">
        <v>1121</v>
      </c>
      <c r="FH9" s="167" t="s">
        <v>233</v>
      </c>
      <c r="FJ9" t="str">
        <f>IFERROR(IF(VLOOKUP(C9,'ZALO-PAY'!$C$5:$E$67,2,FALSE)=0,"",VLOOKUP(C9,'ZALO-PAY'!$C$5:$E$67,2,FALSE)),"")</f>
        <v/>
      </c>
      <c r="FK9" s="175" t="str">
        <f t="shared" si="16"/>
        <v/>
      </c>
      <c r="FS9" s="175" t="str">
        <f t="shared" si="17"/>
        <v/>
      </c>
      <c r="GF9" s="102" t="str">
        <f t="shared" si="18"/>
        <v/>
      </c>
      <c r="GH9" s="167" t="s">
        <v>368</v>
      </c>
      <c r="GI9" s="245" t="str">
        <f>IF(GO9&lt;&gt;"",IFERROR(VLOOKUP(C9,XANHSM!C9:G71,5,FALSE),""),"")</f>
        <v/>
      </c>
      <c r="GJ9" t="str">
        <f>IF(GO9&lt;&gt;"",IF(VLOOKUP(C9,XANHSM!$C$5:$G$67,4,FALSE)=0,"",VLOOKUP(C9,XANHSM!C9:G71,4,FALSE)),"")</f>
        <v/>
      </c>
      <c r="GL9">
        <v>1121</v>
      </c>
      <c r="GM9" s="167" t="s">
        <v>234</v>
      </c>
      <c r="GO9" t="str">
        <f>IFERROR(IF(VLOOKUP(C9,XANHSM!$C$5:$E$67,2,FALSE)=0,"",VLOOKUP(C9,XANHSM!$C$5:$E$67,2,FALSE)),"")</f>
        <v/>
      </c>
      <c r="GP9" s="175" t="str">
        <f t="shared" si="19"/>
        <v/>
      </c>
      <c r="GX9" t="str">
        <f t="shared" si="20"/>
        <v/>
      </c>
      <c r="HK9" s="102" t="str">
        <f t="shared" si="21"/>
        <v/>
      </c>
      <c r="HM9" s="167" t="s">
        <v>369</v>
      </c>
      <c r="HN9" s="245" t="str">
        <f>IF(HT9&lt;&gt;"",IFERROR(VLOOKUP(C9,'TIỀN MẶT'!$C$5:$J$67,7,FALSE),""),"")</f>
        <v/>
      </c>
      <c r="HO9" t="str">
        <f>IF(HT9&lt;&gt;"",IF(VLOOKUP(C9,'TIỀN MẶT'!$C$5:$J$67,8,FALSE)=0,"",VLOOKUP(C9,'TIỀN MẶT'!$C$5:$J$67,8,FALSE)),"")</f>
        <v/>
      </c>
      <c r="HQ9">
        <v>1121</v>
      </c>
      <c r="HR9" s="167" t="s">
        <v>235</v>
      </c>
      <c r="HT9" t="str">
        <f>IFERROR(IF(VLOOKUP(C9,'TIỀN MẶT'!$C$5:$H$67,4,FALSE)=0,"",VLOOKUP(C9,'TIỀN MẶT'!$C$5:$H$67,4,FALSE)),"")</f>
        <v/>
      </c>
      <c r="HU9" s="175" t="str">
        <f t="shared" si="22"/>
        <v/>
      </c>
      <c r="IC9" t="str">
        <f t="shared" si="23"/>
        <v/>
      </c>
      <c r="IP9" s="102" t="str">
        <f t="shared" si="24"/>
        <v/>
      </c>
      <c r="IR9" s="167" t="s">
        <v>370</v>
      </c>
      <c r="IS9" s="245" t="str">
        <f>IF(IY9&lt;&gt;"",IFERROR(VLOOKUP(C9,'TIỀN MẶT'!$C$5:$J$67,7,FALSE),""),"")</f>
        <v/>
      </c>
      <c r="IT9" t="str">
        <f>IF(IY9&lt;&gt;"",IF(VLOOKUP(C9,'TIỀN MẶT'!$C$5:$J$67,8,FALSE)=0,"",VLOOKUP(C9,'TIỀN MẶT'!$C$5:$J$67,8,FALSE)),"")</f>
        <v/>
      </c>
      <c r="IV9">
        <v>1121</v>
      </c>
      <c r="IW9" s="167" t="s">
        <v>236</v>
      </c>
      <c r="IY9" t="str">
        <f>IFERROR(IF(VLOOKUP(C9,'TIỀN MẶT'!$C$5:$H$67,5,FALSE)=0,"",VLOOKUP(C9,'TIỀN MẶT'!$C$5:$H$67,5,FALSE)),"")</f>
        <v/>
      </c>
      <c r="IZ9" s="175" t="str">
        <f t="shared" si="25"/>
        <v/>
      </c>
      <c r="JH9" t="str">
        <f t="shared" si="26"/>
        <v/>
      </c>
      <c r="JU9" s="102" t="str">
        <f t="shared" si="27"/>
        <v/>
      </c>
      <c r="JW9" s="167" t="s">
        <v>371</v>
      </c>
      <c r="JX9" s="249" t="str">
        <f>IF(KD9&lt;&gt;"",IFERROR(VLOOKUP(C9,'VN-PAY'!$C$5:$G$67,4,FALSE),""),"")</f>
        <v/>
      </c>
      <c r="JY9" s="228" t="str">
        <f>IF(KD9&lt;&gt;"",IFERROR(VLOOKUP(C9,'VN-PAY'!$C$5:$G$67,5,FALSE),""),"")</f>
        <v/>
      </c>
      <c r="KA9">
        <v>1121</v>
      </c>
      <c r="KB9" s="167" t="s">
        <v>237</v>
      </c>
      <c r="KD9" t="str">
        <f>IFERROR(IF(VLOOKUP(C9,'VN-PAY'!$C$5:$E$66,2,FALSE)=0,"",VLOOKUP(C9,'VN-PAY'!$C$5:$E$66,2,FALSE)),"")</f>
        <v/>
      </c>
      <c r="KE9" s="175" t="str">
        <f t="shared" si="28"/>
        <v/>
      </c>
      <c r="KM9" s="175" t="str">
        <f t="shared" si="29"/>
        <v/>
      </c>
      <c r="KZ9" s="102" t="str">
        <f t="shared" si="30"/>
        <v/>
      </c>
      <c r="LB9" s="167" t="s">
        <v>372</v>
      </c>
      <c r="LC9" s="245">
        <f>IF(LI9&lt;&gt;"",IFERROR(VLOOKUP(C9,SHOPEE!$C$5:$G$67,4,FALSE),""),"")</f>
        <v>0</v>
      </c>
      <c r="LD9" t="str">
        <f>IF(LI9&lt;&gt;"",IFERROR(VLOOKUP(C9,SHOPEE!$C$5:$G$67,5,FALSE),""),"")</f>
        <v>SHOPEEPAY CHUYEN TIEN 1978597907100237824 ShopeeFood thanh toan tu dong 15 10 2025 10673813 CKN 135092 - MBBANK IBFT - Ngan hang TMCP Quan Doi</v>
      </c>
      <c r="LF9">
        <v>1121</v>
      </c>
      <c r="LG9" s="167" t="s">
        <v>238</v>
      </c>
      <c r="LI9">
        <f>IFERROR(IF(VLOOKUP(C9,SHOPEE!$C$5:$E$67,2,FALSE)=0,"",VLOOKUP(C9,SHOPEE!$C$5:$E$67,2,FALSE)),"")</f>
        <v>2799590</v>
      </c>
      <c r="LJ9" s="175" t="str">
        <f t="shared" si="31"/>
        <v>Tiền doanh thu ngày 15/10/2025 chi nhánh 6BHỒ CON RÙA</v>
      </c>
      <c r="LR9" s="175" t="str">
        <f t="shared" si="32"/>
        <v>SCB-526</v>
      </c>
      <c r="ME9" s="102">
        <f t="shared" si="33"/>
        <v>45945</v>
      </c>
      <c r="MG9" s="167" t="s">
        <v>373</v>
      </c>
    </row>
    <row r="10" spans="1:345" ht="15.75" customHeight="1">
      <c r="A10" s="83">
        <f t="shared" si="0"/>
        <v>4</v>
      </c>
      <c r="B10" s="32" t="s">
        <v>12</v>
      </c>
      <c r="C10" s="90" t="s">
        <v>105</v>
      </c>
      <c r="D10" s="291">
        <v>69</v>
      </c>
      <c r="E10" s="266">
        <f>IF(K10&lt;&gt;"",IFERROR(VLOOKUP(C10,'TIỀN MẶT'!$C$5:$J$67,7,FALSE),""),"")</f>
        <v>45946</v>
      </c>
      <c r="F10" s="221" t="str">
        <f>IF(K10&lt;&gt;"",IF(VLOOKUP(C10,'TIỀN MẶT'!$C$5:$J$67,8,FALSE)=0,"",VLOOKUP(C10,'TIỀN MẶT'!$C$5:$J$67,8,FALSE)),"")</f>
        <v>CH 301 NDC NOP TM NGAY 15/10/2025</v>
      </c>
      <c r="G10" s="99"/>
      <c r="H10" s="70">
        <v>1121</v>
      </c>
      <c r="I10" s="167" t="s">
        <v>360</v>
      </c>
      <c r="J10" s="60"/>
      <c r="K10" s="62">
        <f>IFERROR(IF(VLOOKUP(C10,'TIỀN MẶT'!$C$5:$H$67,3,FALSE)&amp;""="","",VLOOKUP(C10,'TIỀN MẶT'!$C$5:$H$67,3,FALSE)),"")</f>
        <v>12114000</v>
      </c>
      <c r="L10" s="59" t="str">
        <f t="shared" si="1"/>
        <v>Tiền doanh thu ngày 15/10/2025 chi nhánh 301 NGUYỄN ĐÌNH CHIỂU</v>
      </c>
      <c r="M10" s="85"/>
      <c r="N10" s="86"/>
      <c r="O10" s="87"/>
      <c r="P10" s="88"/>
      <c r="Q10" s="88"/>
      <c r="R10" s="89"/>
      <c r="S10" s="89"/>
      <c r="T10" s="170" t="str">
        <f t="shared" si="2"/>
        <v>SCB-041</v>
      </c>
      <c r="U10" s="75"/>
      <c r="V10" s="73"/>
      <c r="W10" s="73"/>
      <c r="X10" s="73"/>
      <c r="Y10" s="2"/>
      <c r="Z10" s="2"/>
      <c r="AA10" s="2"/>
      <c r="AB10" s="31"/>
      <c r="AC10" s="96"/>
      <c r="AD10" s="96"/>
      <c r="AE10" s="96"/>
      <c r="AF10" s="96"/>
      <c r="AG10" s="95">
        <f t="shared" si="3"/>
        <v>45945</v>
      </c>
      <c r="AH10" s="70"/>
      <c r="AI10" s="167" t="s">
        <v>364</v>
      </c>
      <c r="AJ10" s="58"/>
      <c r="AK10" s="70"/>
      <c r="AL10" s="70"/>
      <c r="AM10" s="70">
        <v>1121</v>
      </c>
      <c r="AN10" s="167">
        <v>113102</v>
      </c>
      <c r="AO10" s="70"/>
      <c r="AP10" s="70"/>
      <c r="AQ10" s="97" t="str">
        <f t="shared" si="4"/>
        <v/>
      </c>
      <c r="AR10" s="30"/>
      <c r="AS10" s="30"/>
      <c r="AT10" s="30"/>
      <c r="AU10" s="30"/>
      <c r="AV10" s="30"/>
      <c r="AW10" s="30"/>
      <c r="AX10" s="30"/>
      <c r="AY10" s="70" t="str">
        <f t="shared" si="5"/>
        <v/>
      </c>
      <c r="AZ10" s="70"/>
      <c r="BA10" s="30"/>
      <c r="BB10" s="30"/>
      <c r="BC10" s="30"/>
      <c r="BD10" s="30"/>
      <c r="BE10" s="30"/>
      <c r="BF10" s="30"/>
      <c r="BG10" s="30"/>
      <c r="BH10" s="30"/>
      <c r="BI10" s="30"/>
      <c r="BJ10" s="30"/>
      <c r="BK10" s="30"/>
      <c r="BL10" s="95" t="str">
        <f t="shared" si="6"/>
        <v/>
      </c>
      <c r="BM10" s="30"/>
      <c r="BN10" s="167" t="s">
        <v>366</v>
      </c>
      <c r="BO10" s="258">
        <f>IF(BU10&lt;&gt;"",IFERROR(VLOOKUP(C10,MOMO!$C$5:$K$67,9,FALSE),""),"")</f>
        <v>45946</v>
      </c>
      <c r="BP10" s="153" t="str">
        <f>IF(BU10&lt;&gt;"",IFERROR(VLOOKUP(C10,MOMO!$C$5:$J$67,8,FALSE),""),"")</f>
        <v>CONG TY CP DICH VU DI DONG TRUC TUYEN MoMo TT DUONG THANH LONG tu 15/10/2025 den 15/10/2025. CT tu 0421000497559 CONG TY CP DICH VU DI DONG TRUC TUYEN toi 0961315526 CONG TY TNHH DUONG THANH LONG NHTMCP Sai gon Thuong Tin</v>
      </c>
      <c r="BR10">
        <v>1121</v>
      </c>
      <c r="BS10" s="101" t="s">
        <v>199</v>
      </c>
      <c r="BU10" s="133">
        <f>IFERROR(IF(VLOOKUP(C10,MOMO!$C$5:$E$67,3,FALSE)=0,"",VLOOKUP(C10,MOMO!$C$5:$E$67,3,FALSE)),"")</f>
        <v>4865809.5</v>
      </c>
      <c r="BV10" t="str">
        <f t="shared" si="7"/>
        <v>Tiền doanh thu ngày 15/10/2025 chi nhánh 301 NGUYỄN ĐÌNH CHIỂU</v>
      </c>
      <c r="CD10" s="191" t="str">
        <f t="shared" si="8"/>
        <v>SCB-526</v>
      </c>
      <c r="CQ10" s="102">
        <f t="shared" si="9"/>
        <v>45945</v>
      </c>
      <c r="CS10" s="167" t="s">
        <v>230</v>
      </c>
      <c r="CT10" s="255">
        <f>IF(CZ10&lt;&gt;"",IFERROR(VLOOKUP(C10,GRAB!$C$5:$G$67,5,FALSE),""),"")</f>
        <v>45946</v>
      </c>
      <c r="CU10" s="153" t="str">
        <f>IFERROR(VLOOKUP(C10,GRAB!$C$5:$E$67,3,FALSE),"")</f>
        <v>Grab TT 76003146 2200645688184833 Ca Phe Muoi Chu Long Nguyen Dinh Chieu CKN 175025 - CONG TY TNHH GRAB - Ngan hang TMCP Cong Thuong Viet Nam</v>
      </c>
      <c r="CW10" s="172">
        <v>1121</v>
      </c>
      <c r="CX10" s="174" t="s">
        <v>367</v>
      </c>
      <c r="CZ10">
        <f>IFERROR(VLOOKUP(C10,GRAB!$C$5:$E$67,2,FALSE),"")</f>
        <v>5729571</v>
      </c>
      <c r="DA10" t="str">
        <f t="shared" si="10"/>
        <v>Tiền doanh thu ngày 15/10/2025 chi nhánh 301 NGUYỄN ĐÌNH CHIỂU</v>
      </c>
      <c r="DI10" s="175" t="str">
        <f t="shared" si="11"/>
        <v>SCB-526</v>
      </c>
      <c r="DV10" s="102">
        <f t="shared" si="12"/>
        <v>45945</v>
      </c>
      <c r="DX10" s="167" t="s">
        <v>239</v>
      </c>
      <c r="DY10" s="245">
        <f>IF(EE10&lt;&gt;"",IFERROR(VLOOKUP(C10,BE!$C$5:$K$67,9,FALSE),""),"")</f>
        <v>45947</v>
      </c>
      <c r="DZ10" t="str">
        <f>IF(EE10&lt;&gt;"",IFERROR(VLOOKUP(C10,BE!$C$5:$J$67,8,FALSE),""),"")</f>
        <v>CONG TY CO PHAN BE GROUP 3016355 beFood thanh toan ky15102025</v>
      </c>
      <c r="EB10">
        <v>1121</v>
      </c>
      <c r="EC10" s="167" t="s">
        <v>200</v>
      </c>
      <c r="EE10">
        <f>IFERROR(IF(VLOOKUP(C10,BE!C10:I72,4,FALSE)=0,"",VLOOKUP(C10,BE!C10:I72,4,FALSE)),"")</f>
        <v>1974750</v>
      </c>
      <c r="EF10" s="175" t="str">
        <f t="shared" si="13"/>
        <v>Tiền doanh thu ngày 15/10/2025 chi nhánh 301 NGUYỄN ĐÌNH CHIỂU</v>
      </c>
      <c r="EN10" s="175" t="str">
        <f t="shared" si="14"/>
        <v>SCB-526</v>
      </c>
      <c r="FA10" s="102">
        <f t="shared" si="15"/>
        <v>45945</v>
      </c>
      <c r="FC10" s="167" t="s">
        <v>231</v>
      </c>
      <c r="FD10" s="245" t="str">
        <f>IF(FJ10&lt;&gt;"",IFERROR(VLOOKUP(C10,'ZALO-PAY'!$C$5:$G$67,4,FALSE),""),"")</f>
        <v/>
      </c>
      <c r="FE10" t="str">
        <f>IF(FJ10&lt;&gt;"",IFERROR(VLOOKUP(C10,'ZALO-PAY'!$C$5:$G$67,5,FALSE),""),"")</f>
        <v/>
      </c>
      <c r="FG10">
        <v>1121</v>
      </c>
      <c r="FH10" s="167" t="s">
        <v>233</v>
      </c>
      <c r="FJ10" t="str">
        <f>IFERROR(IF(VLOOKUP(C10,'ZALO-PAY'!$C$5:$E$67,2,FALSE)=0,"",VLOOKUP(C10,'ZALO-PAY'!$C$5:$E$67,2,FALSE)),"")</f>
        <v/>
      </c>
      <c r="FK10" s="175" t="str">
        <f t="shared" si="16"/>
        <v/>
      </c>
      <c r="FS10" s="175" t="str">
        <f t="shared" si="17"/>
        <v/>
      </c>
      <c r="GF10" s="102" t="str">
        <f t="shared" si="18"/>
        <v/>
      </c>
      <c r="GH10" s="167" t="s">
        <v>368</v>
      </c>
      <c r="GI10" s="245" t="str">
        <f>IF(GO10&lt;&gt;"",IFERROR(VLOOKUP(C10,XANHSM!C10:G72,5,FALSE),""),"")</f>
        <v/>
      </c>
      <c r="GJ10" t="str">
        <f>IF(GO10&lt;&gt;"",IF(VLOOKUP(C10,XANHSM!$C$5:$G$67,4,FALSE)=0,"",VLOOKUP(C10,XANHSM!C10:G72,4,FALSE)),"")</f>
        <v/>
      </c>
      <c r="GL10">
        <v>1121</v>
      </c>
      <c r="GM10" s="167" t="s">
        <v>234</v>
      </c>
      <c r="GO10" t="str">
        <f>IFERROR(IF(VLOOKUP(C10,XANHSM!$C$5:$E$67,2,FALSE)=0,"",VLOOKUP(C10,XANHSM!$C$5:$E$67,2,FALSE)),"")</f>
        <v/>
      </c>
      <c r="GP10" s="175" t="str">
        <f t="shared" si="19"/>
        <v/>
      </c>
      <c r="GX10" t="str">
        <f t="shared" si="20"/>
        <v/>
      </c>
      <c r="HK10" s="102" t="str">
        <f t="shared" si="21"/>
        <v/>
      </c>
      <c r="HM10" s="167" t="s">
        <v>369</v>
      </c>
      <c r="HN10" s="245" t="str">
        <f>IF(HT10&lt;&gt;"",IFERROR(VLOOKUP(C10,'TIỀN MẶT'!$C$5:$J$67,7,FALSE),""),"")</f>
        <v/>
      </c>
      <c r="HO10" t="str">
        <f>IF(HT10&lt;&gt;"",IF(VLOOKUP(C10,'TIỀN MẶT'!$C$5:$J$67,8,FALSE)=0,"",VLOOKUP(C10,'TIỀN MẶT'!$C$5:$J$67,8,FALSE)),"")</f>
        <v/>
      </c>
      <c r="HQ10">
        <v>1121</v>
      </c>
      <c r="HR10" s="167" t="s">
        <v>235</v>
      </c>
      <c r="HT10" t="str">
        <f>IFERROR(IF(VLOOKUP(C10,'TIỀN MẶT'!$C$5:$H$67,4,FALSE)=0,"",VLOOKUP(C10,'TIỀN MẶT'!$C$5:$H$67,4,FALSE)),"")</f>
        <v/>
      </c>
      <c r="HU10" s="175" t="str">
        <f t="shared" si="22"/>
        <v/>
      </c>
      <c r="IC10" t="str">
        <f t="shared" si="23"/>
        <v/>
      </c>
      <c r="IP10" s="102" t="str">
        <f t="shared" si="24"/>
        <v/>
      </c>
      <c r="IR10" s="167" t="s">
        <v>370</v>
      </c>
      <c r="IS10" s="245" t="str">
        <f>IF(IY10&lt;&gt;"",IFERROR(VLOOKUP(C10,'TIỀN MẶT'!$C$5:$J$67,7,FALSE),""),"")</f>
        <v/>
      </c>
      <c r="IT10" t="str">
        <f>IF(IY10&lt;&gt;"",IF(VLOOKUP(C10,'TIỀN MẶT'!$C$5:$J$67,8,FALSE)=0,"",VLOOKUP(C10,'TIỀN MẶT'!$C$5:$J$67,8,FALSE)),"")</f>
        <v/>
      </c>
      <c r="IV10">
        <v>1121</v>
      </c>
      <c r="IW10" s="167" t="s">
        <v>236</v>
      </c>
      <c r="IY10" t="str">
        <f>IFERROR(IF(VLOOKUP(C10,'TIỀN MẶT'!$C$5:$H$67,5,FALSE)=0,"",VLOOKUP(C10,'TIỀN MẶT'!$C$5:$H$67,5,FALSE)),"")</f>
        <v/>
      </c>
      <c r="IZ10" s="175" t="str">
        <f t="shared" si="25"/>
        <v/>
      </c>
      <c r="JH10" t="str">
        <f t="shared" si="26"/>
        <v/>
      </c>
      <c r="JU10" s="102" t="str">
        <f t="shared" si="27"/>
        <v/>
      </c>
      <c r="JW10" s="167" t="s">
        <v>371</v>
      </c>
      <c r="JX10" s="249" t="str">
        <f>IF(KD10&lt;&gt;"",IFERROR(VLOOKUP(C10,'VN-PAY'!$C$5:$G$67,4,FALSE),""),"")</f>
        <v/>
      </c>
      <c r="JY10" s="228" t="str">
        <f>IF(KD10&lt;&gt;"",IFERROR(VLOOKUP(C10,'VN-PAY'!$C$5:$G$67,5,FALSE),""),"")</f>
        <v/>
      </c>
      <c r="KA10">
        <v>1121</v>
      </c>
      <c r="KB10" s="167" t="s">
        <v>237</v>
      </c>
      <c r="KD10" t="str">
        <f>IFERROR(IF(VLOOKUP(C10,'VN-PAY'!$C$5:$E$66,2,FALSE)=0,"",VLOOKUP(C10,'VN-PAY'!$C$5:$E$66,2,FALSE)),"")</f>
        <v/>
      </c>
      <c r="KE10" s="175" t="str">
        <f t="shared" si="28"/>
        <v/>
      </c>
      <c r="KM10" s="175" t="str">
        <f t="shared" si="29"/>
        <v/>
      </c>
      <c r="KZ10" s="102" t="str">
        <f t="shared" si="30"/>
        <v/>
      </c>
      <c r="LB10" s="167" t="s">
        <v>372</v>
      </c>
      <c r="LC10" s="245">
        <f>IF(LI10&lt;&gt;"",IFERROR(VLOOKUP(C10,SHOPEE!$C$5:$G$67,4,FALSE),""),"")</f>
        <v>0</v>
      </c>
      <c r="LD10" t="str">
        <f>IF(LI10&lt;&gt;"",IFERROR(VLOOKUP(C10,SHOPEE!$C$5:$G$67,5,FALSE),""),"")</f>
        <v>SHOPEEPAY CHUYEN TIEN 1978597907100237824 ShopeeFood thanh toan tu dong 15 10 2025 10673813 CKN 135092 - MBBANK IBFT - Ngan hang TMCP Quan Doi</v>
      </c>
      <c r="LF10">
        <v>1121</v>
      </c>
      <c r="LG10" s="167" t="s">
        <v>238</v>
      </c>
      <c r="LI10">
        <f>IFERROR(IF(VLOOKUP(C10,SHOPEE!$C$5:$E$67,2,FALSE)=0,"",VLOOKUP(C10,SHOPEE!$C$5:$E$67,2,FALSE)),"")</f>
        <v>5219813</v>
      </c>
      <c r="LJ10" s="175" t="str">
        <f t="shared" si="31"/>
        <v>Tiền doanh thu ngày 15/10/2025 chi nhánh 301 NGUYỄN ĐÌNH CHIỂU</v>
      </c>
      <c r="LR10" s="175" t="str">
        <f t="shared" si="32"/>
        <v>SCB-526</v>
      </c>
      <c r="ME10" s="102">
        <f t="shared" si="33"/>
        <v>45945</v>
      </c>
      <c r="MG10" s="167" t="s">
        <v>373</v>
      </c>
    </row>
    <row r="11" spans="1:345" ht="15.75" customHeight="1">
      <c r="A11" s="83">
        <v>4</v>
      </c>
      <c r="B11" s="32" t="s">
        <v>565</v>
      </c>
      <c r="C11" s="84" t="s">
        <v>106</v>
      </c>
      <c r="D11" s="290">
        <v>75</v>
      </c>
      <c r="E11" s="266">
        <f>IF(K11&lt;&gt;"",IFERROR(VLOOKUP(C11,'TIỀN MẶT'!$C$5:$J$67,7,FALSE),""),"")</f>
        <v>45946</v>
      </c>
      <c r="F11" s="221" t="str">
        <f>IF(K11&lt;&gt;"",IF(VLOOKUP(C11,'TIỀN MẶT'!$C$5:$J$67,8,FALSE)=0,"",VLOOKUP(C11,'TIỀN MẶT'!$C$5:$J$67,8,FALSE)),"")</f>
        <v>CH307 DNC NTN NGAY 15102025</v>
      </c>
      <c r="G11" s="99"/>
      <c r="H11" s="70">
        <v>1121</v>
      </c>
      <c r="I11" s="167" t="s">
        <v>360</v>
      </c>
      <c r="J11" s="60"/>
      <c r="K11" s="62">
        <f>IFERROR(IF(VLOOKUP(C11,'TIỀN MẶT'!$C$5:$H$67,3,FALSE)&amp;""="","",VLOOKUP(C11,'TIỀN MẶT'!$C$5:$H$67,3,FALSE)),"")</f>
        <v>5704000</v>
      </c>
      <c r="L11" s="59" t="str">
        <f t="shared" si="1"/>
        <v>Tiền doanh thu ngày 15/10/2025 chi nhánh 307ĐẶNG NGUYÊN CẨN</v>
      </c>
      <c r="M11" s="85"/>
      <c r="N11" s="86"/>
      <c r="O11" s="87"/>
      <c r="P11" s="88"/>
      <c r="Q11" s="88"/>
      <c r="R11" s="89"/>
      <c r="S11" s="89"/>
      <c r="T11" s="170" t="str">
        <f t="shared" si="2"/>
        <v>SCB-041</v>
      </c>
      <c r="U11" s="75"/>
      <c r="V11" s="73"/>
      <c r="W11" s="73"/>
      <c r="X11" s="73"/>
      <c r="Y11" s="2"/>
      <c r="Z11" s="2"/>
      <c r="AA11" s="2"/>
      <c r="AB11" s="31"/>
      <c r="AC11" s="96"/>
      <c r="AD11" s="96"/>
      <c r="AE11" s="96"/>
      <c r="AF11" s="96"/>
      <c r="AG11" s="95">
        <f t="shared" si="3"/>
        <v>45945</v>
      </c>
      <c r="AH11" s="70"/>
      <c r="AI11" s="167" t="s">
        <v>364</v>
      </c>
      <c r="AJ11" s="58"/>
      <c r="AK11" s="70"/>
      <c r="AL11" s="70"/>
      <c r="AM11" s="70">
        <v>1121</v>
      </c>
      <c r="AN11" s="167">
        <v>113102</v>
      </c>
      <c r="AO11" s="70"/>
      <c r="AP11" s="70"/>
      <c r="AQ11" s="97" t="str">
        <f t="shared" si="4"/>
        <v/>
      </c>
      <c r="AR11" s="30"/>
      <c r="AS11" s="30"/>
      <c r="AT11" s="30"/>
      <c r="AU11" s="30"/>
      <c r="AV11" s="30"/>
      <c r="AW11" s="30"/>
      <c r="AX11" s="30"/>
      <c r="AY11" s="70" t="str">
        <f t="shared" si="5"/>
        <v/>
      </c>
      <c r="AZ11" s="70"/>
      <c r="BA11" s="30"/>
      <c r="BB11" s="30"/>
      <c r="BC11" s="30"/>
      <c r="BD11" s="30"/>
      <c r="BE11" s="30"/>
      <c r="BF11" s="30"/>
      <c r="BG11" s="30"/>
      <c r="BH11" s="30"/>
      <c r="BI11" s="30"/>
      <c r="BJ11" s="30"/>
      <c r="BK11" s="30"/>
      <c r="BL11" s="95" t="str">
        <f t="shared" si="6"/>
        <v/>
      </c>
      <c r="BM11" s="30"/>
      <c r="BN11" s="167" t="s">
        <v>366</v>
      </c>
      <c r="BO11" s="258">
        <f>IF(BU11&lt;&gt;"",IFERROR(VLOOKUP(C11,MOMO!$C$5:$K$67,9,FALSE),""),"")</f>
        <v>45946</v>
      </c>
      <c r="BP11" s="153" t="str">
        <f>IF(BU11&lt;&gt;"",IFERROR(VLOOKUP(C11,MOMO!$C$5:$J$67,8,FALSE),""),"")</f>
        <v>CONG TY CP DICH VU DI DONG TRUC TUYEN MoMo TT DUONG THANH LONG tu 15/10/2025 den 15/10/2025. CT tu 0421000497559 CONG TY CP DICH VU DI DONG TRUC TUYEN toi 0961315526 CONG TY TNHH DUONG THANH LONG NHTMCP Sai gon Thuong Tin</v>
      </c>
      <c r="BR11">
        <v>1121</v>
      </c>
      <c r="BS11" s="101" t="s">
        <v>199</v>
      </c>
      <c r="BU11" s="133">
        <f>IFERROR(IF(VLOOKUP(C11,MOMO!$C$5:$E$67,3,FALSE)=0,"",VLOOKUP(C11,MOMO!$C$5:$E$67,3,FALSE)),"")</f>
        <v>877768.5</v>
      </c>
      <c r="BV11" t="str">
        <f t="shared" si="7"/>
        <v>Tiền doanh thu ngày 15/10/2025 chi nhánh 307ĐẶNG NGUYÊN CẨN</v>
      </c>
      <c r="CD11" s="191" t="str">
        <f t="shared" si="8"/>
        <v>SCB-526</v>
      </c>
      <c r="CQ11" s="102">
        <f t="shared" si="9"/>
        <v>45945</v>
      </c>
      <c r="CS11" s="167" t="s">
        <v>230</v>
      </c>
      <c r="CT11" s="255">
        <f>IF(CZ11&lt;&gt;"",IFERROR(VLOOKUP(C11,GRAB!$C$5:$G$67,5,FALSE),""),"")</f>
        <v>45946</v>
      </c>
      <c r="CU11" s="153" t="str">
        <f>IFERROR(VLOOKUP(C11,GRAB!$C$5:$E$67,3,FALSE),"")</f>
        <v>Grab TT 76003791 2200645688180737 Ca Phe Muoi Chu Long Tan Hoa Dong CKN 174575 - CONG TY TNHH GRAB - Ngan hang TMCP Cong Thuong Viet Nam</v>
      </c>
      <c r="CW11" s="172">
        <v>1121</v>
      </c>
      <c r="CX11" s="174" t="s">
        <v>367</v>
      </c>
      <c r="CZ11">
        <f>IFERROR(VLOOKUP(C11,GRAB!$C$5:$E$67,2,FALSE),"")</f>
        <v>2163947</v>
      </c>
      <c r="DA11" t="str">
        <f t="shared" si="10"/>
        <v>Tiền doanh thu ngày 15/10/2025 chi nhánh 307ĐẶNG NGUYÊN CẨN</v>
      </c>
      <c r="DI11" s="175" t="str">
        <f t="shared" si="11"/>
        <v>SCB-526</v>
      </c>
      <c r="DV11" s="102">
        <f t="shared" si="12"/>
        <v>45945</v>
      </c>
      <c r="DX11" s="167" t="s">
        <v>239</v>
      </c>
      <c r="DY11" s="245">
        <f>IF(EE11&lt;&gt;"",IFERROR(VLOOKUP(C11,BE!$C$5:$K$67,9,FALSE),""),"")</f>
        <v>45947</v>
      </c>
      <c r="DZ11" t="str">
        <f>IF(EE11&lt;&gt;"",IFERROR(VLOOKUP(C11,BE!$C$5:$J$67,8,FALSE),""),"")</f>
        <v>CONG TY CO PHAN BE GROUP 3016355 beFood thanh toan ky15102025</v>
      </c>
      <c r="EB11">
        <v>1121</v>
      </c>
      <c r="EC11" s="167" t="s">
        <v>200</v>
      </c>
      <c r="EE11">
        <f>IFERROR(IF(VLOOKUP(C11,BE!C11:I73,4,FALSE)=0,"",VLOOKUP(C11,BE!C11:I73,4,FALSE)),"")</f>
        <v>473250</v>
      </c>
      <c r="EF11" s="175" t="str">
        <f t="shared" si="13"/>
        <v>Tiền doanh thu ngày 15/10/2025 chi nhánh 307ĐẶNG NGUYÊN CẨN</v>
      </c>
      <c r="EN11" s="175" t="str">
        <f t="shared" si="14"/>
        <v>SCB-526</v>
      </c>
      <c r="FA11" s="102">
        <f t="shared" si="15"/>
        <v>45945</v>
      </c>
      <c r="FC11" s="167" t="s">
        <v>231</v>
      </c>
      <c r="FD11" s="245" t="str">
        <f>IF(FJ11&lt;&gt;"",IFERROR(VLOOKUP(C11,'ZALO-PAY'!$C$5:$G$67,4,FALSE),""),"")</f>
        <v/>
      </c>
      <c r="FE11" s="186" t="str">
        <f>IF(FJ11&lt;&gt;"",IFERROR(VLOOKUP(C11,'ZALO-PAY'!$C$5:$G$67,5,FALSE),""),"")</f>
        <v/>
      </c>
      <c r="FG11">
        <v>1121</v>
      </c>
      <c r="FH11" s="167" t="s">
        <v>233</v>
      </c>
      <c r="FJ11" t="str">
        <f>IFERROR(IF(VLOOKUP(C11,'ZALO-PAY'!$C$5:$E$67,2,FALSE)=0,"",VLOOKUP(C11,'ZALO-PAY'!$C$5:$E$67,2,FALSE)),"")</f>
        <v/>
      </c>
      <c r="FK11" s="175" t="str">
        <f t="shared" si="16"/>
        <v/>
      </c>
      <c r="FS11" s="175" t="str">
        <f t="shared" si="17"/>
        <v/>
      </c>
      <c r="GF11" s="102" t="str">
        <f t="shared" si="18"/>
        <v/>
      </c>
      <c r="GH11" s="167" t="s">
        <v>368</v>
      </c>
      <c r="GI11" s="245" t="str">
        <f>IF(GO11&lt;&gt;"",IFERROR(VLOOKUP(C11,XANHSM!C11:G73,5,FALSE),""),"")</f>
        <v/>
      </c>
      <c r="GJ11" t="str">
        <f>IF(GO11&lt;&gt;"",IF(VLOOKUP(C11,XANHSM!$C$5:$G$67,4,FALSE)=0,"",VLOOKUP(C11,XANHSM!C11:G73,4,FALSE)),"")</f>
        <v/>
      </c>
      <c r="GL11">
        <v>1121</v>
      </c>
      <c r="GM11" s="167" t="s">
        <v>234</v>
      </c>
      <c r="GO11" t="str">
        <f>IFERROR(IF(VLOOKUP(C11,XANHSM!$C$5:$E$67,2,FALSE)=0,"",VLOOKUP(C11,XANHSM!$C$5:$E$67,2,FALSE)),"")</f>
        <v/>
      </c>
      <c r="GP11" s="175" t="str">
        <f t="shared" si="19"/>
        <v/>
      </c>
      <c r="GX11" t="str">
        <f t="shared" si="20"/>
        <v/>
      </c>
      <c r="HK11" s="102" t="str">
        <f t="shared" si="21"/>
        <v/>
      </c>
      <c r="HM11" s="167" t="s">
        <v>369</v>
      </c>
      <c r="HN11" s="245" t="str">
        <f>IF(HT11&lt;&gt;"",IFERROR(VLOOKUP(C11,'TIỀN MẶT'!$C$5:$J$67,7,FALSE),""),"")</f>
        <v/>
      </c>
      <c r="HO11" t="str">
        <f>IF(HT11&lt;&gt;"",IF(VLOOKUP(C11,'TIỀN MẶT'!$C$5:$J$67,8,FALSE)=0,"",VLOOKUP(C11,'TIỀN MẶT'!$C$5:$J$67,8,FALSE)),"")</f>
        <v/>
      </c>
      <c r="HQ11">
        <v>1121</v>
      </c>
      <c r="HR11" s="167" t="s">
        <v>235</v>
      </c>
      <c r="HT11" t="str">
        <f>IFERROR(IF(VLOOKUP(C11,'TIỀN MẶT'!$C$5:$H$67,4,FALSE)=0,"",VLOOKUP(C11,'TIỀN MẶT'!$C$5:$H$67,4,FALSE)),"")</f>
        <v/>
      </c>
      <c r="HU11" s="175" t="str">
        <f t="shared" si="22"/>
        <v/>
      </c>
      <c r="IC11" t="str">
        <f t="shared" si="23"/>
        <v/>
      </c>
      <c r="IP11" s="102" t="str">
        <f t="shared" si="24"/>
        <v/>
      </c>
      <c r="IR11" s="167" t="s">
        <v>370</v>
      </c>
      <c r="IS11" s="245" t="str">
        <f>IF(IY11&lt;&gt;"",IFERROR(VLOOKUP(C11,'TIỀN MẶT'!$C$5:$J$67,7,FALSE),""),"")</f>
        <v/>
      </c>
      <c r="IT11" t="str">
        <f>IF(IY11&lt;&gt;"",IF(VLOOKUP(C11,'TIỀN MẶT'!$C$5:$J$67,8,FALSE)=0,"",VLOOKUP(C11,'TIỀN MẶT'!$C$5:$J$67,8,FALSE)),"")</f>
        <v/>
      </c>
      <c r="IV11">
        <v>1121</v>
      </c>
      <c r="IW11" s="167" t="s">
        <v>236</v>
      </c>
      <c r="IY11" t="str">
        <f>IFERROR(IF(VLOOKUP(C11,'TIỀN MẶT'!$C$5:$H$67,5,FALSE)=0,"",VLOOKUP(C11,'TIỀN MẶT'!$C$5:$H$67,5,FALSE)),"")</f>
        <v/>
      </c>
      <c r="IZ11" s="175" t="str">
        <f t="shared" si="25"/>
        <v/>
      </c>
      <c r="JH11" t="str">
        <f t="shared" si="26"/>
        <v/>
      </c>
      <c r="JU11" s="102" t="str">
        <f t="shared" si="27"/>
        <v/>
      </c>
      <c r="JW11" s="167" t="s">
        <v>371</v>
      </c>
      <c r="JX11" s="249" t="str">
        <f>IF(KD11&lt;&gt;"",IFERROR(VLOOKUP(C11,'VN-PAY'!$C$5:$G$67,4,FALSE),""),"")</f>
        <v/>
      </c>
      <c r="JY11" s="228" t="str">
        <f>IF(KD11&lt;&gt;"",IFERROR(VLOOKUP(C11,'VN-PAY'!$C$5:$G$67,5,FALSE),""),"")</f>
        <v/>
      </c>
      <c r="KA11">
        <v>1121</v>
      </c>
      <c r="KB11" s="167" t="s">
        <v>237</v>
      </c>
      <c r="KD11" t="str">
        <f>IFERROR(IF(VLOOKUP(C11,'VN-PAY'!$C$5:$E$66,2,FALSE)=0,"",VLOOKUP(C11,'VN-PAY'!$C$5:$E$66,2,FALSE)),"")</f>
        <v/>
      </c>
      <c r="KE11" s="175" t="str">
        <f t="shared" si="28"/>
        <v/>
      </c>
      <c r="KM11" s="175" t="str">
        <f t="shared" si="29"/>
        <v/>
      </c>
      <c r="KZ11" s="102" t="str">
        <f t="shared" si="30"/>
        <v/>
      </c>
      <c r="LB11" s="167" t="s">
        <v>372</v>
      </c>
      <c r="LC11" s="245">
        <f>IF(LI11&lt;&gt;"",IFERROR(VLOOKUP(C11,SHOPEE!$C$5:$G$67,4,FALSE),""),"")</f>
        <v>0</v>
      </c>
      <c r="LD11" t="str">
        <f>IF(LI11&lt;&gt;"",IFERROR(VLOOKUP(C11,SHOPEE!$C$5:$G$67,5,FALSE),""),"")</f>
        <v>SHOPEEPAY CHUYEN TIEN 1978597907100237824 ShopeeFood thanh toan tu dong 15 10 2025 10673813 CKN 135092 - MBBANK IBFT - Ngan hang TMCP Quan Doi</v>
      </c>
      <c r="LF11">
        <v>1121</v>
      </c>
      <c r="LG11" s="167" t="s">
        <v>238</v>
      </c>
      <c r="LI11">
        <f>IFERROR(IF(VLOOKUP(C11,SHOPEE!$C$5:$E$67,2,FALSE)=0,"",VLOOKUP(C11,SHOPEE!$C$5:$E$67,2,FALSE)),"")</f>
        <v>1764638</v>
      </c>
      <c r="LJ11" s="175" t="str">
        <f t="shared" si="31"/>
        <v>Tiền doanh thu ngày 15/10/2025 chi nhánh 307ĐẶNG NGUYÊN CẨN</v>
      </c>
      <c r="LR11" s="175" t="str">
        <f t="shared" si="32"/>
        <v>SCB-526</v>
      </c>
      <c r="ME11" s="102">
        <f t="shared" si="33"/>
        <v>45945</v>
      </c>
      <c r="MG11" s="167" t="s">
        <v>373</v>
      </c>
    </row>
    <row r="12" spans="1:345" ht="15.75" customHeight="1">
      <c r="A12" s="83">
        <f t="shared" si="0"/>
        <v>5</v>
      </c>
      <c r="B12" s="288" t="s">
        <v>566</v>
      </c>
      <c r="C12" s="90" t="s">
        <v>107</v>
      </c>
      <c r="D12" s="291">
        <v>86</v>
      </c>
      <c r="E12" s="266">
        <f>IF(K12&lt;&gt;"",IFERROR(VLOOKUP(C12,'TIỀN MẶT'!$C$5:$J$67,7,FALSE),""),"")</f>
        <v>45946</v>
      </c>
      <c r="F12" s="221" t="str">
        <f>IF(K12&lt;&gt;"",IF(VLOOKUP(C12,'TIỀN MẶT'!$C$5:$J$67,8,FALSE)=0,"",VLOOKUP(C12,'TIỀN MẶT'!$C$5:$J$67,8,FALSE)),"")</f>
        <v>CH 67 HG- NTM 15/10</v>
      </c>
      <c r="G12" s="99"/>
      <c r="H12" s="70">
        <v>1121</v>
      </c>
      <c r="I12" s="167" t="s">
        <v>360</v>
      </c>
      <c r="J12" s="60"/>
      <c r="K12" s="62">
        <f>IFERROR(IF(VLOOKUP(C12,'TIỀN MẶT'!$C$5:$H$67,3,FALSE)&amp;""="","",VLOOKUP(C12,'TIỀN MẶT'!$C$5:$H$67,3,FALSE)),"")</f>
        <v>28599000</v>
      </c>
      <c r="L12" s="59" t="str">
        <f t="shared" si="1"/>
        <v>Tiền doanh thu ngày 15/10/2025 chi nhánh 67-71 HẬU GIANG</v>
      </c>
      <c r="M12" s="85"/>
      <c r="N12" s="86"/>
      <c r="O12" s="87"/>
      <c r="P12" s="88"/>
      <c r="Q12" s="88"/>
      <c r="R12" s="89"/>
      <c r="S12" s="89"/>
      <c r="T12" s="170" t="str">
        <f t="shared" si="2"/>
        <v>SCB-041</v>
      </c>
      <c r="U12" s="75"/>
      <c r="V12" s="73"/>
      <c r="W12" s="73"/>
      <c r="X12" s="73"/>
      <c r="Y12" s="2"/>
      <c r="Z12" s="2"/>
      <c r="AA12" s="2"/>
      <c r="AB12" s="31"/>
      <c r="AC12" s="96"/>
      <c r="AD12" s="96"/>
      <c r="AE12" s="96"/>
      <c r="AF12" s="96"/>
      <c r="AG12" s="95">
        <f t="shared" si="3"/>
        <v>45945</v>
      </c>
      <c r="AH12" s="70"/>
      <c r="AI12" s="167" t="s">
        <v>364</v>
      </c>
      <c r="AJ12" s="58"/>
      <c r="AK12" s="70"/>
      <c r="AL12" s="70"/>
      <c r="AM12" s="70">
        <v>1121</v>
      </c>
      <c r="AN12" s="167">
        <v>113102</v>
      </c>
      <c r="AO12" s="70"/>
      <c r="AP12" s="70"/>
      <c r="AQ12" s="97" t="str">
        <f t="shared" si="4"/>
        <v/>
      </c>
      <c r="AR12" s="30"/>
      <c r="AS12" s="30"/>
      <c r="AT12" s="30"/>
      <c r="AU12" s="30"/>
      <c r="AV12" s="30"/>
      <c r="AW12" s="30"/>
      <c r="AX12" s="30"/>
      <c r="AY12" s="70" t="str">
        <f t="shared" si="5"/>
        <v/>
      </c>
      <c r="AZ12" s="70"/>
      <c r="BA12" s="30"/>
      <c r="BB12" s="30"/>
      <c r="BC12" s="30"/>
      <c r="BD12" s="30"/>
      <c r="BE12" s="30"/>
      <c r="BF12" s="30"/>
      <c r="BG12" s="30"/>
      <c r="BH12" s="30"/>
      <c r="BI12" s="30"/>
      <c r="BJ12" s="30"/>
      <c r="BK12" s="30"/>
      <c r="BL12" s="95" t="str">
        <f t="shared" si="6"/>
        <v/>
      </c>
      <c r="BM12" s="30"/>
      <c r="BN12" s="167" t="s">
        <v>366</v>
      </c>
      <c r="BO12" s="258">
        <f>IF(BU12&lt;&gt;"",IFERROR(VLOOKUP(C12,MOMO!$C$5:$K$67,9,FALSE),""),"")</f>
        <v>45946</v>
      </c>
      <c r="BP12" s="153" t="str">
        <f>IF(BU12&lt;&gt;"",IFERROR(VLOOKUP(C12,MOMO!$C$5:$J$67,8,FALSE),""),"")</f>
        <v>CONG TY CP DICH VU DI DONG TRUC TUYEN MoMo TT DUONG THANH LONG tu 15/10/2025 den 15/10/2025. CT tu 0421000497559 CONG TY CP DICH VU DI DONG TRUC TUYEN toi 0961315526 CONG TY TNHH DUONG THANH LONG NHTMCP Sai gon Thuong Tin</v>
      </c>
      <c r="BR12">
        <v>1121</v>
      </c>
      <c r="BS12" s="101" t="s">
        <v>199</v>
      </c>
      <c r="BU12" s="133">
        <f>IFERROR(IF(VLOOKUP(C12,MOMO!$C$5:$E$67,3,FALSE)=0,"",VLOOKUP(C12,MOMO!$C$5:$E$67,3,FALSE)),"")</f>
        <v>3164708.5</v>
      </c>
      <c r="BV12" t="str">
        <f t="shared" si="7"/>
        <v>Tiền doanh thu ngày 15/10/2025 chi nhánh 67-71 HẬU GIANG</v>
      </c>
      <c r="CD12" s="191" t="str">
        <f t="shared" si="8"/>
        <v>SCB-526</v>
      </c>
      <c r="CQ12" s="102">
        <f t="shared" si="9"/>
        <v>45945</v>
      </c>
      <c r="CS12" s="167" t="s">
        <v>230</v>
      </c>
      <c r="CT12" s="255">
        <f>IF(CZ12&lt;&gt;"",IFERROR(VLOOKUP(C12,GRAB!$C$5:$G$67,5,FALSE),""),"")</f>
        <v>45946</v>
      </c>
      <c r="CU12" s="153" t="str">
        <f>IFERROR(VLOOKUP(C12,GRAB!$C$5:$E$67,3,FALSE),"")</f>
        <v>Grab TT 76003562 2200645688190977 Ca Phe Muoi Chu Long Hau Giang CKN 174479 - CONG TY TNHH GRAB - Ngan hang TMCP Cong Thuong Viet Nam</v>
      </c>
      <c r="CW12" s="172">
        <v>1121</v>
      </c>
      <c r="CX12" s="174" t="s">
        <v>367</v>
      </c>
      <c r="CZ12">
        <f>IFERROR(VLOOKUP(C12,GRAB!$C$5:$E$67,2,FALSE),"")</f>
        <v>2521042</v>
      </c>
      <c r="DA12" t="str">
        <f t="shared" si="10"/>
        <v>Tiền doanh thu ngày 15/10/2025 chi nhánh 67-71 HẬU GIANG</v>
      </c>
      <c r="DI12" s="175" t="str">
        <f t="shared" si="11"/>
        <v>SCB-526</v>
      </c>
      <c r="DV12" s="102">
        <f t="shared" si="12"/>
        <v>45945</v>
      </c>
      <c r="DX12" s="167" t="s">
        <v>239</v>
      </c>
      <c r="DY12" s="245">
        <f>IF(EE12&lt;&gt;"",IFERROR(VLOOKUP(C12,BE!$C$5:$K$67,9,FALSE),""),"")</f>
        <v>45947</v>
      </c>
      <c r="DZ12" t="str">
        <f>IF(EE12&lt;&gt;"",IFERROR(VLOOKUP(C12,BE!$C$5:$J$67,8,FALSE),""),"")</f>
        <v>CONG TY CO PHAN BE GROUP 3016355 beFood thanh toan ky15102025</v>
      </c>
      <c r="EB12">
        <v>1121</v>
      </c>
      <c r="EC12" s="167" t="s">
        <v>200</v>
      </c>
      <c r="EE12">
        <f>IFERROR(IF(VLOOKUP(C12,BE!C12:I74,4,FALSE)=0,"",VLOOKUP(C12,BE!C12:I74,4,FALSE)),"")</f>
        <v>657750</v>
      </c>
      <c r="EF12" s="175" t="str">
        <f t="shared" si="13"/>
        <v>Tiền doanh thu ngày 15/10/2025 chi nhánh 67-71 HẬU GIANG</v>
      </c>
      <c r="EN12" s="175" t="str">
        <f t="shared" si="14"/>
        <v>SCB-526</v>
      </c>
      <c r="FA12" s="102">
        <f t="shared" si="15"/>
        <v>45945</v>
      </c>
      <c r="FC12" s="167" t="s">
        <v>231</v>
      </c>
      <c r="FD12" s="245" t="str">
        <f>IF(FJ12&lt;&gt;"",IFERROR(VLOOKUP(C12,'ZALO-PAY'!$C$5:$G$67,4,FALSE),""),"")</f>
        <v/>
      </c>
      <c r="FE12" s="186" t="str">
        <f>IF(FJ12&lt;&gt;"",IFERROR(VLOOKUP(C12,'ZALO-PAY'!$C$5:$G$67,5,FALSE),""),"")</f>
        <v/>
      </c>
      <c r="FG12">
        <v>1121</v>
      </c>
      <c r="FH12" s="167" t="s">
        <v>233</v>
      </c>
      <c r="FJ12" t="str">
        <f>IFERROR(IF(VLOOKUP(C12,'ZALO-PAY'!$C$5:$E$67,2,FALSE)=0,"",VLOOKUP(C12,'ZALO-PAY'!$C$5:$E$67,2,FALSE)),"")</f>
        <v/>
      </c>
      <c r="FK12" s="175" t="str">
        <f t="shared" si="16"/>
        <v/>
      </c>
      <c r="FS12" s="175" t="str">
        <f t="shared" si="17"/>
        <v/>
      </c>
      <c r="GF12" s="102" t="str">
        <f t="shared" si="18"/>
        <v/>
      </c>
      <c r="GH12" s="167" t="s">
        <v>368</v>
      </c>
      <c r="GI12" s="245" t="str">
        <f>IF(GO12&lt;&gt;"",IFERROR(VLOOKUP(C12,XANHSM!C12:G74,5,FALSE),""),"")</f>
        <v/>
      </c>
      <c r="GJ12" t="str">
        <f>IF(GO12&lt;&gt;"",IF(VLOOKUP(C12,XANHSM!$C$5:$G$67,4,FALSE)=0,"",VLOOKUP(C12,XANHSM!C12:G74,4,FALSE)),"")</f>
        <v/>
      </c>
      <c r="GL12">
        <v>1121</v>
      </c>
      <c r="GM12" s="167" t="s">
        <v>234</v>
      </c>
      <c r="GO12" t="str">
        <f>IFERROR(IF(VLOOKUP(C12,XANHSM!$C$5:$E$67,2,FALSE)=0,"",VLOOKUP(C12,XANHSM!$C$5:$E$67,2,FALSE)),"")</f>
        <v/>
      </c>
      <c r="GP12" s="175" t="str">
        <f t="shared" si="19"/>
        <v/>
      </c>
      <c r="GX12" t="str">
        <f t="shared" si="20"/>
        <v/>
      </c>
      <c r="HK12" s="102" t="str">
        <f t="shared" si="21"/>
        <v/>
      </c>
      <c r="HM12" s="167" t="s">
        <v>369</v>
      </c>
      <c r="HN12" s="245" t="str">
        <f>IF(HT12&lt;&gt;"",IFERROR(VLOOKUP(C12,'TIỀN MẶT'!$C$5:$J$67,7,FALSE),""),"")</f>
        <v/>
      </c>
      <c r="HO12" t="str">
        <f>IF(HT12&lt;&gt;"",IF(VLOOKUP(C12,'TIỀN MẶT'!$C$5:$J$67,8,FALSE)=0,"",VLOOKUP(C12,'TIỀN MẶT'!$C$5:$J$67,8,FALSE)),"")</f>
        <v/>
      </c>
      <c r="HQ12">
        <v>1121</v>
      </c>
      <c r="HR12" s="167" t="s">
        <v>235</v>
      </c>
      <c r="HT12" t="str">
        <f>IFERROR(IF(VLOOKUP(C12,'TIỀN MẶT'!$C$5:$H$67,4,FALSE)=0,"",VLOOKUP(C12,'TIỀN MẶT'!$C$5:$H$67,4,FALSE)),"")</f>
        <v/>
      </c>
      <c r="HU12" s="175" t="str">
        <f t="shared" si="22"/>
        <v/>
      </c>
      <c r="IC12" t="str">
        <f t="shared" si="23"/>
        <v/>
      </c>
      <c r="IP12" s="102" t="str">
        <f t="shared" si="24"/>
        <v/>
      </c>
      <c r="IR12" s="167" t="s">
        <v>370</v>
      </c>
      <c r="IS12" s="245" t="str">
        <f>IF(IY12&lt;&gt;"",IFERROR(VLOOKUP(C12,'TIỀN MẶT'!$C$5:$J$67,7,FALSE),""),"")</f>
        <v/>
      </c>
      <c r="IT12" t="str">
        <f>IF(IY12&lt;&gt;"",IF(VLOOKUP(C12,'TIỀN MẶT'!$C$5:$J$67,8,FALSE)=0,"",VLOOKUP(C12,'TIỀN MẶT'!$C$5:$J$67,8,FALSE)),"")</f>
        <v/>
      </c>
      <c r="IV12">
        <v>1121</v>
      </c>
      <c r="IW12" s="167" t="s">
        <v>236</v>
      </c>
      <c r="IY12" t="str">
        <f>IFERROR(IF(VLOOKUP(C12,'TIỀN MẶT'!$C$5:$H$67,5,FALSE)=0,"",VLOOKUP(C12,'TIỀN MẶT'!$C$5:$H$67,5,FALSE)),"")</f>
        <v/>
      </c>
      <c r="IZ12" s="175" t="str">
        <f t="shared" si="25"/>
        <v/>
      </c>
      <c r="JH12" t="str">
        <f t="shared" si="26"/>
        <v/>
      </c>
      <c r="JU12" s="102" t="str">
        <f t="shared" si="27"/>
        <v/>
      </c>
      <c r="JW12" s="167" t="s">
        <v>371</v>
      </c>
      <c r="JX12" s="249" t="str">
        <f>IF(KD12&lt;&gt;"",IFERROR(VLOOKUP(C12,'VN-PAY'!$C$5:$G$67,4,FALSE),""),"")</f>
        <v/>
      </c>
      <c r="JY12" s="228" t="str">
        <f>IF(KD12&lt;&gt;"",IFERROR(VLOOKUP(C12,'VN-PAY'!$C$5:$G$67,5,FALSE),""),"")</f>
        <v/>
      </c>
      <c r="KA12">
        <v>1121</v>
      </c>
      <c r="KB12" s="167" t="s">
        <v>237</v>
      </c>
      <c r="KD12" t="str">
        <f>IFERROR(IF(VLOOKUP(C12,'VN-PAY'!$C$5:$E$66,2,FALSE)=0,"",VLOOKUP(C12,'VN-PAY'!$C$5:$E$66,2,FALSE)),"")</f>
        <v/>
      </c>
      <c r="KE12" s="175" t="str">
        <f t="shared" si="28"/>
        <v/>
      </c>
      <c r="KM12" s="175" t="str">
        <f t="shared" si="29"/>
        <v/>
      </c>
      <c r="KZ12" s="102" t="str">
        <f t="shared" si="30"/>
        <v/>
      </c>
      <c r="LB12" s="167" t="s">
        <v>372</v>
      </c>
      <c r="LC12" s="245">
        <f>IF(LI12&lt;&gt;"",IFERROR(VLOOKUP(C12,SHOPEE!$C$5:$G$67,4,FALSE),""),"")</f>
        <v>0</v>
      </c>
      <c r="LD12" t="str">
        <f>IF(LI12&lt;&gt;"",IFERROR(VLOOKUP(C12,SHOPEE!$C$5:$G$67,5,FALSE),""),"")</f>
        <v>SHOPEEPAY CHUYEN TIEN 1978597907100237824 ShopeeFood thanh toan tu dong 15 10 2025 10673813 CKN 135092 - MBBANK IBFT - Ngan hang TMCP Quan Doi</v>
      </c>
      <c r="LF12">
        <v>1121</v>
      </c>
      <c r="LG12" s="167" t="s">
        <v>238</v>
      </c>
      <c r="LI12">
        <f>IFERROR(IF(VLOOKUP(C12,SHOPEE!$C$5:$E$67,2,FALSE)=0,"",VLOOKUP(C12,SHOPEE!$C$5:$E$67,2,FALSE)),"")</f>
        <v>5094713</v>
      </c>
      <c r="LJ12" s="175" t="str">
        <f t="shared" si="31"/>
        <v>Tiền doanh thu ngày 15/10/2025 chi nhánh 67-71 HẬU GIANG</v>
      </c>
      <c r="LR12" s="175" t="str">
        <f t="shared" si="32"/>
        <v>SCB-526</v>
      </c>
      <c r="ME12" s="102">
        <f t="shared" si="33"/>
        <v>45945</v>
      </c>
      <c r="MG12" s="167" t="s">
        <v>373</v>
      </c>
    </row>
    <row r="13" spans="1:345" ht="15.75" customHeight="1">
      <c r="A13" s="83">
        <v>5</v>
      </c>
      <c r="B13" s="288" t="s">
        <v>566</v>
      </c>
      <c r="C13" s="90" t="s">
        <v>108</v>
      </c>
      <c r="D13" s="290">
        <v>86</v>
      </c>
      <c r="E13" s="266" t="str">
        <f>IF(K13&lt;&gt;"",IFERROR(VLOOKUP(C13,'TIỀN MẶT'!$C$5:$J$67,7,FALSE),""),"")</f>
        <v/>
      </c>
      <c r="F13" s="221" t="str">
        <f>IF(K13&lt;&gt;"",IF(VLOOKUP(C13,'TIỀN MẶT'!$C$5:$J$67,8,FALSE)=0,"",VLOOKUP(C13,'TIỀN MẶT'!$C$5:$J$67,8,FALSE)),"")</f>
        <v/>
      </c>
      <c r="G13" s="99"/>
      <c r="H13" s="70">
        <v>1121</v>
      </c>
      <c r="I13" s="167" t="s">
        <v>360</v>
      </c>
      <c r="J13" s="60"/>
      <c r="K13" s="62" t="str">
        <f>IFERROR(IF(VLOOKUP(C13,'TIỀN MẶT'!$C$5:$H$67,3,FALSE)&amp;""="","",VLOOKUP(C13,'TIỀN MẶT'!$C$5:$H$67,3,FALSE)),"")</f>
        <v/>
      </c>
      <c r="L13" s="59" t="str">
        <f t="shared" si="1"/>
        <v/>
      </c>
      <c r="M13" s="85"/>
      <c r="N13" s="86"/>
      <c r="O13" s="87"/>
      <c r="P13" s="88"/>
      <c r="Q13" s="88"/>
      <c r="R13" s="89"/>
      <c r="S13" s="89"/>
      <c r="T13" s="170" t="str">
        <f t="shared" si="2"/>
        <v/>
      </c>
      <c r="U13" s="75"/>
      <c r="V13" s="73"/>
      <c r="W13" s="73"/>
      <c r="X13" s="73"/>
      <c r="Y13" s="2"/>
      <c r="Z13" s="2"/>
      <c r="AA13" s="2"/>
      <c r="AB13" s="31"/>
      <c r="AC13" s="96"/>
      <c r="AD13" s="96"/>
      <c r="AE13" s="96"/>
      <c r="AF13" s="96"/>
      <c r="AG13" s="95" t="str">
        <f t="shared" si="3"/>
        <v/>
      </c>
      <c r="AH13" s="70"/>
      <c r="AI13" s="167" t="s">
        <v>364</v>
      </c>
      <c r="AJ13" s="58"/>
      <c r="AK13" s="70"/>
      <c r="AL13" s="70"/>
      <c r="AM13" s="70">
        <v>1121</v>
      </c>
      <c r="AN13" s="167">
        <v>113102</v>
      </c>
      <c r="AO13" s="70"/>
      <c r="AP13" s="70"/>
      <c r="AQ13" s="97" t="str">
        <f t="shared" si="4"/>
        <v/>
      </c>
      <c r="AR13" s="30"/>
      <c r="AS13" s="30"/>
      <c r="AT13" s="30"/>
      <c r="AU13" s="30"/>
      <c r="AV13" s="30"/>
      <c r="AW13" s="30"/>
      <c r="AX13" s="30"/>
      <c r="AY13" s="70" t="str">
        <f t="shared" si="5"/>
        <v/>
      </c>
      <c r="AZ13" s="70"/>
      <c r="BA13" s="30"/>
      <c r="BB13" s="30"/>
      <c r="BC13" s="30"/>
      <c r="BD13" s="30"/>
      <c r="BE13" s="30"/>
      <c r="BF13" s="30"/>
      <c r="BG13" s="30"/>
      <c r="BH13" s="30"/>
      <c r="BI13" s="30"/>
      <c r="BJ13" s="30"/>
      <c r="BK13" s="30"/>
      <c r="BL13" s="95" t="str">
        <f t="shared" si="6"/>
        <v/>
      </c>
      <c r="BM13" s="30"/>
      <c r="BN13" s="167" t="s">
        <v>366</v>
      </c>
      <c r="BO13" s="258">
        <f>IF(BU13&lt;&gt;"",IFERROR(VLOOKUP(C13,MOMO!$C$5:$K$67,9,FALSE),""),"")</f>
        <v>45946</v>
      </c>
      <c r="BP13" s="153" t="str">
        <f>IF(BU13&lt;&gt;"",IFERROR(VLOOKUP(C13,MOMO!$C$5:$J$67,8,FALSE),""),"")</f>
        <v>CONG TY CP DICH VU DI DONG TRUC TUYEN MoMo TT DUONG THANH LONG tu 15/10/2025 den 15/10/2025. CT tu 0421000497559 CONG TY CP DICH VU DI DONG TRUC TUYEN toi 0961315526 CONG TY TNHH DUONG THANH LONG NHTMCP Sai gon Thuong Tin</v>
      </c>
      <c r="BR13">
        <v>1121</v>
      </c>
      <c r="BS13" s="101" t="s">
        <v>199</v>
      </c>
      <c r="BU13" s="133">
        <f>IFERROR(IF(VLOOKUP(C13,MOMO!$C$5:$E$67,3,FALSE)=0,"",VLOOKUP(C13,MOMO!$C$5:$E$67,3,FALSE)),"")</f>
        <v>157032</v>
      </c>
      <c r="BV13" t="str">
        <f t="shared" si="7"/>
        <v>Tiền doanh thu ngày 15/10/2025 chi nhánh 67-71 HẬU GIANG</v>
      </c>
      <c r="CD13" s="191" t="str">
        <f t="shared" si="8"/>
        <v>SCB-526</v>
      </c>
      <c r="CQ13" s="102">
        <f t="shared" si="9"/>
        <v>45945</v>
      </c>
      <c r="CS13" s="167" t="s">
        <v>230</v>
      </c>
      <c r="CT13" s="255" t="str">
        <f>IF(CZ13&lt;&gt;"",IFERROR(VLOOKUP(C13,GRAB!$C$5:$G$67,5,FALSE),""),"")</f>
        <v/>
      </c>
      <c r="CU13" s="153" t="str">
        <f>IFERROR(VLOOKUP(C13,GRAB!$C$5:$E$67,3,FALSE),"")</f>
        <v/>
      </c>
      <c r="CW13" s="172">
        <v>1121</v>
      </c>
      <c r="CX13" s="174" t="s">
        <v>367</v>
      </c>
      <c r="CZ13" t="str">
        <f>IFERROR(VLOOKUP(C13,GRAB!$C$5:$E$67,2,FALSE),"")</f>
        <v/>
      </c>
      <c r="DA13" t="str">
        <f t="shared" si="10"/>
        <v/>
      </c>
      <c r="DI13" s="175" t="str">
        <f t="shared" si="11"/>
        <v/>
      </c>
      <c r="DV13" s="102" t="str">
        <f t="shared" si="12"/>
        <v/>
      </c>
      <c r="DX13" s="167" t="s">
        <v>239</v>
      </c>
      <c r="DY13" s="245" t="str">
        <f>IF(EE13&lt;&gt;"",IFERROR(VLOOKUP(C13,BE!$C$5:$K$67,9,FALSE),""),"")</f>
        <v/>
      </c>
      <c r="DZ13" t="str">
        <f>IF(EE13&lt;&gt;"",IFERROR(VLOOKUP(C13,BE!$C$5:$J$67,8,FALSE),""),"")</f>
        <v/>
      </c>
      <c r="EB13">
        <v>1121</v>
      </c>
      <c r="EC13" s="167" t="s">
        <v>200</v>
      </c>
      <c r="EE13" t="str">
        <f>IFERROR(IF(VLOOKUP(C13,BE!C13:I75,4,FALSE)=0,"",VLOOKUP(C13,BE!C13:I75,4,FALSE)),"")</f>
        <v/>
      </c>
      <c r="EF13" s="175" t="str">
        <f t="shared" si="13"/>
        <v/>
      </c>
      <c r="EN13" s="175" t="str">
        <f t="shared" si="14"/>
        <v/>
      </c>
      <c r="FA13" s="102" t="str">
        <f t="shared" si="15"/>
        <v/>
      </c>
      <c r="FC13" s="167" t="s">
        <v>231</v>
      </c>
      <c r="FD13" s="245" t="str">
        <f>IF(FJ13&lt;&gt;"",IFERROR(VLOOKUP(C13,'ZALO-PAY'!$C$5:$G$67,4,FALSE),""),"")</f>
        <v/>
      </c>
      <c r="FE13" s="186" t="str">
        <f>IF(FJ13&lt;&gt;"",IFERROR(VLOOKUP(C13,'ZALO-PAY'!$C$5:$G$67,5,FALSE),""),"")</f>
        <v/>
      </c>
      <c r="FG13">
        <v>1121</v>
      </c>
      <c r="FH13" s="167" t="s">
        <v>233</v>
      </c>
      <c r="FJ13" t="str">
        <f>IFERROR(IF(VLOOKUP(C13,'ZALO-PAY'!$C$5:$E$67,2,FALSE)=0,"",VLOOKUP(C13,'ZALO-PAY'!$C$5:$E$67,2,FALSE)),"")</f>
        <v/>
      </c>
      <c r="FK13" s="175" t="str">
        <f t="shared" si="16"/>
        <v/>
      </c>
      <c r="FS13" s="175" t="str">
        <f t="shared" si="17"/>
        <v/>
      </c>
      <c r="GF13" s="102" t="str">
        <f t="shared" si="18"/>
        <v/>
      </c>
      <c r="GH13" s="167" t="s">
        <v>368</v>
      </c>
      <c r="GI13" s="245" t="str">
        <f>IF(GO13&lt;&gt;"",IFERROR(VLOOKUP(C13,XANHSM!C13:G75,5,FALSE),""),"")</f>
        <v/>
      </c>
      <c r="GJ13" t="str">
        <f>IF(GO13&lt;&gt;"",IF(VLOOKUP(C13,XANHSM!$C$5:$G$67,4,FALSE)=0,"",VLOOKUP(C13,XANHSM!C13:G75,4,FALSE)),"")</f>
        <v/>
      </c>
      <c r="GL13">
        <v>1121</v>
      </c>
      <c r="GM13" s="167" t="s">
        <v>234</v>
      </c>
      <c r="GO13" t="str">
        <f>IFERROR(IF(VLOOKUP(C13,XANHSM!$C$5:$E$67,2,FALSE)=0,"",VLOOKUP(C13,XANHSM!$C$5:$E$67,2,FALSE)),"")</f>
        <v/>
      </c>
      <c r="GP13" s="175" t="str">
        <f t="shared" si="19"/>
        <v/>
      </c>
      <c r="GX13" t="str">
        <f t="shared" si="20"/>
        <v/>
      </c>
      <c r="HK13" s="102" t="str">
        <f t="shared" si="21"/>
        <v/>
      </c>
      <c r="HM13" s="167" t="s">
        <v>369</v>
      </c>
      <c r="HN13" s="245" t="str">
        <f>IF(HT13&lt;&gt;"",IFERROR(VLOOKUP(C13,'TIỀN MẶT'!$C$5:$J$67,7,FALSE),""),"")</f>
        <v/>
      </c>
      <c r="HO13" t="str">
        <f>IF(HT13&lt;&gt;"",IF(VLOOKUP(C13,'TIỀN MẶT'!$C$5:$J$67,8,FALSE)=0,"",VLOOKUP(C13,'TIỀN MẶT'!$C$5:$J$67,8,FALSE)),"")</f>
        <v/>
      </c>
      <c r="HQ13">
        <v>1121</v>
      </c>
      <c r="HR13" s="167" t="s">
        <v>235</v>
      </c>
      <c r="HT13" t="str">
        <f>IFERROR(IF(VLOOKUP(C13,'TIỀN MẶT'!$C$5:$H$67,4,FALSE)=0,"",VLOOKUP(C13,'TIỀN MẶT'!$C$5:$H$67,4,FALSE)),"")</f>
        <v/>
      </c>
      <c r="HU13" s="175" t="str">
        <f t="shared" si="22"/>
        <v/>
      </c>
      <c r="IC13" t="str">
        <f t="shared" si="23"/>
        <v/>
      </c>
      <c r="IP13" s="102" t="str">
        <f t="shared" si="24"/>
        <v/>
      </c>
      <c r="IR13" s="167" t="s">
        <v>370</v>
      </c>
      <c r="IS13" s="245" t="str">
        <f>IF(IY13&lt;&gt;"",IFERROR(VLOOKUP(C13,'TIỀN MẶT'!$C$5:$J$67,7,FALSE),""),"")</f>
        <v/>
      </c>
      <c r="IT13" t="str">
        <f>IF(IY13&lt;&gt;"",IF(VLOOKUP(C13,'TIỀN MẶT'!$C$5:$J$67,8,FALSE)=0,"",VLOOKUP(C13,'TIỀN MẶT'!$C$5:$J$67,8,FALSE)),"")</f>
        <v/>
      </c>
      <c r="IV13">
        <v>1121</v>
      </c>
      <c r="IW13" s="167" t="s">
        <v>236</v>
      </c>
      <c r="IY13" t="str">
        <f>IFERROR(IF(VLOOKUP(C13,'TIỀN MẶT'!$C$5:$H$67,5,FALSE)=0,"",VLOOKUP(C13,'TIỀN MẶT'!$C$5:$H$67,5,FALSE)),"")</f>
        <v/>
      </c>
      <c r="IZ13" s="175" t="str">
        <f t="shared" si="25"/>
        <v/>
      </c>
      <c r="JH13" t="str">
        <f t="shared" si="26"/>
        <v/>
      </c>
      <c r="JU13" s="102" t="str">
        <f t="shared" si="27"/>
        <v/>
      </c>
      <c r="JW13" s="167" t="s">
        <v>371</v>
      </c>
      <c r="JX13" s="249" t="str">
        <f>IF(KD13&lt;&gt;"",IFERROR(VLOOKUP(C13,'VN-PAY'!$C$5:$G$67,4,FALSE),""),"")</f>
        <v/>
      </c>
      <c r="JY13" s="228" t="str">
        <f>IF(KD13&lt;&gt;"",IFERROR(VLOOKUP(C13,'VN-PAY'!$C$5:$G$67,5,FALSE),""),"")</f>
        <v/>
      </c>
      <c r="KA13">
        <v>1121</v>
      </c>
      <c r="KB13" s="167" t="s">
        <v>237</v>
      </c>
      <c r="KD13" t="str">
        <f>IFERROR(IF(VLOOKUP(C13,'VN-PAY'!$C$5:$E$66,2,FALSE)=0,"",VLOOKUP(C13,'VN-PAY'!$C$5:$E$66,2,FALSE)),"")</f>
        <v/>
      </c>
      <c r="KE13" s="175" t="str">
        <f t="shared" si="28"/>
        <v/>
      </c>
      <c r="KM13" s="175" t="str">
        <f t="shared" si="29"/>
        <v/>
      </c>
      <c r="KZ13" s="102" t="str">
        <f t="shared" si="30"/>
        <v/>
      </c>
      <c r="LB13" s="167" t="s">
        <v>372</v>
      </c>
      <c r="LC13" s="245" t="str">
        <f>IF(LI13&lt;&gt;"",IFERROR(VLOOKUP(C13,SHOPEE!$C$5:$G$67,4,FALSE),""),"")</f>
        <v/>
      </c>
      <c r="LD13" t="str">
        <f>IF(LI13&lt;&gt;"",IFERROR(VLOOKUP(C13,SHOPEE!$C$5:$G$67,5,FALSE),""),"")</f>
        <v/>
      </c>
      <c r="LF13">
        <v>1121</v>
      </c>
      <c r="LG13" s="167" t="s">
        <v>238</v>
      </c>
      <c r="LI13" t="str">
        <f>IFERROR(IF(VLOOKUP(C13,SHOPEE!$C$5:$E$67,2,FALSE)=0,"",VLOOKUP(C13,SHOPEE!$C$5:$E$67,2,FALSE)),"")</f>
        <v/>
      </c>
      <c r="LJ13" s="175" t="str">
        <f t="shared" si="31"/>
        <v/>
      </c>
      <c r="LR13" s="175" t="str">
        <f t="shared" si="32"/>
        <v/>
      </c>
      <c r="ME13" s="102" t="str">
        <f t="shared" si="33"/>
        <v/>
      </c>
      <c r="MG13" s="167" t="s">
        <v>373</v>
      </c>
    </row>
    <row r="14" spans="1:345" ht="15.75" customHeight="1">
      <c r="A14" s="83">
        <f t="shared" si="0"/>
        <v>6</v>
      </c>
      <c r="B14" s="32" t="s">
        <v>567</v>
      </c>
      <c r="C14" s="90" t="s">
        <v>109</v>
      </c>
      <c r="D14" s="290">
        <v>77</v>
      </c>
      <c r="E14" s="266">
        <f>IF(K14&lt;&gt;"",IFERROR(VLOOKUP(C14,'TIỀN MẶT'!$C$5:$J$67,7,FALSE),""),"")</f>
        <v>45946</v>
      </c>
      <c r="F14" s="221" t="str">
        <f>IF(K14&lt;&gt;"",IF(VLOOKUP(C14,'TIỀN MẶT'!$C$5:$J$67,8,FALSE)=0,"",VLOOKUP(C14,'TIỀN MẶT'!$C$5:$J$67,8,FALSE)),"")</f>
        <v>CH.404LVL - NOP TM NGAY 15.10</v>
      </c>
      <c r="G14" s="99"/>
      <c r="H14" s="70">
        <v>1121</v>
      </c>
      <c r="I14" s="167" t="s">
        <v>360</v>
      </c>
      <c r="J14" s="60"/>
      <c r="K14" s="62">
        <f>IFERROR(IF(VLOOKUP(C14,'TIỀN MẶT'!$C$5:$H$67,3,FALSE)&amp;""="","",VLOOKUP(C14,'TIỀN MẶT'!$C$5:$H$67,3,FALSE)),"")</f>
        <v>3384000</v>
      </c>
      <c r="L14" s="59" t="str">
        <f t="shared" si="1"/>
        <v>Tiền doanh thu ngày 15/10/2025 chi nhánh 404QUẬN 7</v>
      </c>
      <c r="M14" s="85"/>
      <c r="N14" s="86"/>
      <c r="O14" s="87"/>
      <c r="P14" s="88"/>
      <c r="Q14" s="88"/>
      <c r="R14" s="89"/>
      <c r="S14" s="89"/>
      <c r="T14" s="170" t="str">
        <f t="shared" si="2"/>
        <v>SCB-041</v>
      </c>
      <c r="U14" s="75"/>
      <c r="V14" s="73"/>
      <c r="W14" s="73"/>
      <c r="X14" s="73"/>
      <c r="Y14" s="2"/>
      <c r="Z14" s="2"/>
      <c r="AA14" s="2"/>
      <c r="AB14" s="31"/>
      <c r="AC14" s="96"/>
      <c r="AD14" s="96"/>
      <c r="AE14" s="96"/>
      <c r="AF14" s="96"/>
      <c r="AG14" s="95">
        <f t="shared" si="3"/>
        <v>45945</v>
      </c>
      <c r="AH14" s="70"/>
      <c r="AI14" s="167" t="s">
        <v>364</v>
      </c>
      <c r="AJ14" s="58"/>
      <c r="AK14" s="70"/>
      <c r="AL14" s="70"/>
      <c r="AM14" s="70">
        <v>1121</v>
      </c>
      <c r="AN14" s="167">
        <v>113102</v>
      </c>
      <c r="AO14" s="70"/>
      <c r="AP14" s="70"/>
      <c r="AQ14" s="97" t="str">
        <f t="shared" si="4"/>
        <v/>
      </c>
      <c r="AR14" s="30"/>
      <c r="AS14" s="30"/>
      <c r="AT14" s="30"/>
      <c r="AU14" s="30"/>
      <c r="AV14" s="30"/>
      <c r="AW14" s="30"/>
      <c r="AX14" s="30"/>
      <c r="AY14" s="70" t="str">
        <f t="shared" si="5"/>
        <v/>
      </c>
      <c r="AZ14" s="70"/>
      <c r="BA14" s="30"/>
      <c r="BB14" s="30"/>
      <c r="BC14" s="30"/>
      <c r="BD14" s="30"/>
      <c r="BE14" s="30"/>
      <c r="BF14" s="30"/>
      <c r="BG14" s="30"/>
      <c r="BH14" s="30"/>
      <c r="BI14" s="30"/>
      <c r="BJ14" s="30"/>
      <c r="BK14" s="30"/>
      <c r="BL14" s="95" t="str">
        <f t="shared" si="6"/>
        <v/>
      </c>
      <c r="BM14" s="30"/>
      <c r="BN14" s="167" t="s">
        <v>366</v>
      </c>
      <c r="BO14" s="258">
        <f>IF(BU14&lt;&gt;"",IFERROR(VLOOKUP(C14,MOMO!$C$5:$K$67,9,FALSE),""),"")</f>
        <v>45946</v>
      </c>
      <c r="BP14" s="153" t="str">
        <f>IF(BU14&lt;&gt;"",IFERROR(VLOOKUP(C14,MOMO!$C$5:$J$67,8,FALSE),""),"")</f>
        <v>CONG TY CP DICH VU DI DONG TRUC TUYEN MoMo TT DUONG THANH LONG tu 15/10/2025 den 15/10/2025. CT tu 0421000497559 CONG TY CP DICH VU DI DONG TRUC TUYEN toi 0961315526 CONG TY TNHH DUONG THANH LONG NHTMCP Sai gon Thuong Tin</v>
      </c>
      <c r="BR14">
        <v>1121</v>
      </c>
      <c r="BS14" s="101" t="s">
        <v>199</v>
      </c>
      <c r="BU14" s="133">
        <f>IFERROR(IF(VLOOKUP(C14,MOMO!$C$5:$E$67,3,FALSE)=0,"",VLOOKUP(C14,MOMO!$C$5:$E$67,3,FALSE)),"")</f>
        <v>4431422.5</v>
      </c>
      <c r="BV14" t="str">
        <f t="shared" si="7"/>
        <v>Tiền doanh thu ngày 15/10/2025 chi nhánh 404QUẬN 7</v>
      </c>
      <c r="CD14" s="191" t="str">
        <f t="shared" si="8"/>
        <v>SCB-526</v>
      </c>
      <c r="CQ14" s="102">
        <f t="shared" si="9"/>
        <v>45945</v>
      </c>
      <c r="CS14" s="167" t="s">
        <v>230</v>
      </c>
      <c r="CT14" s="255">
        <f>IF(CZ14&lt;&gt;"",IFERROR(VLOOKUP(C14,GRAB!$C$5:$G$67,5,FALSE),""),"")</f>
        <v>45946</v>
      </c>
      <c r="CU14" s="153" t="str">
        <f>IFERROR(VLOOKUP(C14,GRAB!$C$5:$E$67,3,FALSE),"")</f>
        <v>Grab TT 75997268 2103520455557121 Ca Phe Muoi Chu Long Classic CKN 167598 - CONG TY TNHH GRAB - Ngan hang TMCP Cong Thuong Viet Nam</v>
      </c>
      <c r="CW14" s="172">
        <v>1121</v>
      </c>
      <c r="CX14" s="174" t="s">
        <v>367</v>
      </c>
      <c r="CZ14">
        <f>IFERROR(VLOOKUP(C14,GRAB!$C$5:$E$67,2,FALSE),"")</f>
        <v>3031057</v>
      </c>
      <c r="DA14" t="str">
        <f t="shared" si="10"/>
        <v>Tiền doanh thu ngày 15/10/2025 chi nhánh 404QUẬN 7</v>
      </c>
      <c r="DI14" s="175" t="str">
        <f t="shared" si="11"/>
        <v>SCB-526</v>
      </c>
      <c r="DV14" s="102">
        <f t="shared" si="12"/>
        <v>45945</v>
      </c>
      <c r="DX14" s="167" t="s">
        <v>239</v>
      </c>
      <c r="DY14" s="245">
        <f>IF(EE14&lt;&gt;"",IFERROR(VLOOKUP(C14,BE!$C$5:$K$67,9,FALSE),""),"")</f>
        <v>45947</v>
      </c>
      <c r="DZ14" t="str">
        <f>IF(EE14&lt;&gt;"",IFERROR(VLOOKUP(C14,BE!$C$5:$J$67,8,FALSE),""),"")</f>
        <v>CONG TY CO PHAN BE GROUP 3016340 beFood thanh toan ky15102025</v>
      </c>
      <c r="EB14">
        <v>1121</v>
      </c>
      <c r="EC14" s="167" t="s">
        <v>200</v>
      </c>
      <c r="EE14">
        <f>IFERROR(IF(VLOOKUP(C14,BE!C14:I76,4,FALSE)=0,"",VLOOKUP(C14,BE!C14:I76,4,FALSE)),"")</f>
        <v>283500</v>
      </c>
      <c r="EF14" s="175" t="str">
        <f t="shared" si="13"/>
        <v>Tiền doanh thu ngày 15/10/2025 chi nhánh 404QUẬN 7</v>
      </c>
      <c r="EN14" s="175" t="str">
        <f t="shared" si="14"/>
        <v>SCB-526</v>
      </c>
      <c r="FA14" s="102">
        <f t="shared" si="15"/>
        <v>45945</v>
      </c>
      <c r="FC14" s="167" t="s">
        <v>231</v>
      </c>
      <c r="FD14" s="245" t="str">
        <f>IF(FJ14&lt;&gt;"",IFERROR(VLOOKUP(C14,'ZALO-PAY'!$C$5:$G$67,4,FALSE),""),"")</f>
        <v/>
      </c>
      <c r="FE14" s="186" t="str">
        <f>IF(FJ14&lt;&gt;"",IFERROR(VLOOKUP(C14,'ZALO-PAY'!$C$5:$G$67,5,FALSE),""),"")</f>
        <v/>
      </c>
      <c r="FG14">
        <v>1121</v>
      </c>
      <c r="FH14" s="167" t="s">
        <v>233</v>
      </c>
      <c r="FJ14" t="str">
        <f>IFERROR(IF(VLOOKUP(C14,'ZALO-PAY'!$C$5:$E$67,2,FALSE)=0,"",VLOOKUP(C14,'ZALO-PAY'!$C$5:$E$67,2,FALSE)),"")</f>
        <v/>
      </c>
      <c r="FK14" s="175" t="str">
        <f t="shared" si="16"/>
        <v/>
      </c>
      <c r="FS14" s="175" t="str">
        <f t="shared" si="17"/>
        <v/>
      </c>
      <c r="GF14" s="102" t="str">
        <f t="shared" si="18"/>
        <v/>
      </c>
      <c r="GH14" s="167" t="s">
        <v>368</v>
      </c>
      <c r="GI14" s="245">
        <f>IF(GO14&lt;&gt;"",IFERROR(VLOOKUP(C14,XANHSM!C14:G76,5,FALSE),""),"")</f>
        <v>0</v>
      </c>
      <c r="GJ14" t="str">
        <f>IF(GO14&lt;&gt;"",IF(VLOOKUP(C14,XANHSM!$C$5:$G$67,4,FALSE)=0,"",VLOOKUP(C14,XANHSM!C14:G76,4,FALSE)),"")</f>
        <v/>
      </c>
      <c r="GL14">
        <v>1121</v>
      </c>
      <c r="GM14" s="167" t="s">
        <v>234</v>
      </c>
      <c r="GO14">
        <f>IFERROR(IF(VLOOKUP(C14,XANHSM!$C$5:$E$67,2,FALSE)=0,"",VLOOKUP(C14,XANHSM!$C$5:$E$67,2,FALSE)),"")</f>
        <v>113820</v>
      </c>
      <c r="GP14" s="175" t="str">
        <f t="shared" si="19"/>
        <v>Tiền doanh thu ngày 15/10/2025 chi nhánh 404QUẬN 7</v>
      </c>
      <c r="GX14" t="str">
        <f t="shared" si="20"/>
        <v>SCB-526</v>
      </c>
      <c r="HK14" s="102">
        <f t="shared" si="21"/>
        <v>45945</v>
      </c>
      <c r="HM14" s="167" t="s">
        <v>369</v>
      </c>
      <c r="HN14" s="245" t="str">
        <f>IF(HT14&lt;&gt;"",IFERROR(VLOOKUP(C14,'TIỀN MẶT'!$C$5:$J$67,7,FALSE),""),"")</f>
        <v/>
      </c>
      <c r="HO14" t="str">
        <f>IF(HT14&lt;&gt;"",IF(VLOOKUP(C14,'TIỀN MẶT'!$C$5:$J$67,8,FALSE)=0,"",VLOOKUP(C14,'TIỀN MẶT'!$C$5:$J$67,8,FALSE)),"")</f>
        <v/>
      </c>
      <c r="HQ14">
        <v>1121</v>
      </c>
      <c r="HR14" s="167" t="s">
        <v>235</v>
      </c>
      <c r="HT14" t="str">
        <f>IFERROR(IF(VLOOKUP(C14,'TIỀN MẶT'!$C$5:$H$67,4,FALSE)=0,"",VLOOKUP(C14,'TIỀN MẶT'!$C$5:$H$67,4,FALSE)),"")</f>
        <v/>
      </c>
      <c r="HU14" s="175" t="str">
        <f t="shared" si="22"/>
        <v/>
      </c>
      <c r="IC14" t="str">
        <f t="shared" si="23"/>
        <v/>
      </c>
      <c r="IP14" s="102" t="str">
        <f t="shared" si="24"/>
        <v/>
      </c>
      <c r="IR14" s="167" t="s">
        <v>370</v>
      </c>
      <c r="IS14" s="245" t="str">
        <f>IF(IY14&lt;&gt;"",IFERROR(VLOOKUP(C14,'TIỀN MẶT'!$C$5:$J$67,7,FALSE),""),"")</f>
        <v/>
      </c>
      <c r="IT14" t="str">
        <f>IF(IY14&lt;&gt;"",IF(VLOOKUP(C14,'TIỀN MẶT'!$C$5:$J$67,8,FALSE)=0,"",VLOOKUP(C14,'TIỀN MẶT'!$C$5:$J$67,8,FALSE)),"")</f>
        <v/>
      </c>
      <c r="IV14">
        <v>1121</v>
      </c>
      <c r="IW14" s="167" t="s">
        <v>236</v>
      </c>
      <c r="IY14" t="str">
        <f>IFERROR(IF(VLOOKUP(C14,'TIỀN MẶT'!$C$5:$H$67,5,FALSE)=0,"",VLOOKUP(C14,'TIỀN MẶT'!$C$5:$H$67,5,FALSE)),"")</f>
        <v/>
      </c>
      <c r="IZ14" s="175" t="str">
        <f t="shared" si="25"/>
        <v/>
      </c>
      <c r="JH14" t="str">
        <f t="shared" si="26"/>
        <v/>
      </c>
      <c r="JU14" s="102" t="str">
        <f t="shared" si="27"/>
        <v/>
      </c>
      <c r="JW14" s="167" t="s">
        <v>371</v>
      </c>
      <c r="JX14" s="249" t="str">
        <f>IF(KD14&lt;&gt;"",IFERROR(VLOOKUP(C14,'VN-PAY'!$C$5:$G$67,4,FALSE),""),"")</f>
        <v/>
      </c>
      <c r="JY14" s="228" t="str">
        <f>IF(KD14&lt;&gt;"",IFERROR(VLOOKUP(C14,'VN-PAY'!$C$5:$G$67,5,FALSE),""),"")</f>
        <v/>
      </c>
      <c r="KA14">
        <v>1121</v>
      </c>
      <c r="KB14" s="167" t="s">
        <v>237</v>
      </c>
      <c r="KD14" t="str">
        <f>IFERROR(IF(VLOOKUP(C14,'VN-PAY'!$C$5:$E$66,2,FALSE)=0,"",VLOOKUP(C14,'VN-PAY'!$C$5:$E$66,2,FALSE)),"")</f>
        <v/>
      </c>
      <c r="KE14" s="175" t="str">
        <f t="shared" si="28"/>
        <v/>
      </c>
      <c r="KM14" s="175" t="str">
        <f t="shared" si="29"/>
        <v/>
      </c>
      <c r="KZ14" s="102" t="str">
        <f t="shared" si="30"/>
        <v/>
      </c>
      <c r="LB14" s="167" t="s">
        <v>372</v>
      </c>
      <c r="LC14" s="245">
        <f>IF(LI14&lt;&gt;"",IFERROR(VLOOKUP(C14,SHOPEE!$C$5:$G$67,4,FALSE),""),"")</f>
        <v>0</v>
      </c>
      <c r="LD14" t="str">
        <f>IF(LI14&lt;&gt;"",IFERROR(VLOOKUP(C14,SHOPEE!$C$5:$G$67,5,FALSE),""),"")</f>
        <v>SHOPEEPAY CHUYEN TIEN 1978597907100237824 ShopeeFood thanh toan tu dong 15 10 2025 10673813 CKN 135092 - MBBANK IBFT - Ngan hang TMCP Quan Doi</v>
      </c>
      <c r="LF14">
        <v>1121</v>
      </c>
      <c r="LG14" s="167" t="s">
        <v>238</v>
      </c>
      <c r="LI14">
        <f>IFERROR(IF(VLOOKUP(C14,SHOPEE!$C$5:$E$67,2,FALSE)=0,"",VLOOKUP(C14,SHOPEE!$C$5:$E$67,2,FALSE)),"")</f>
        <v>1496186</v>
      </c>
      <c r="LJ14" s="175" t="str">
        <f t="shared" si="31"/>
        <v>Tiền doanh thu ngày 15/10/2025 chi nhánh 404QUẬN 7</v>
      </c>
      <c r="LR14" s="175" t="str">
        <f t="shared" si="32"/>
        <v>SCB-526</v>
      </c>
      <c r="ME14" s="102">
        <f t="shared" si="33"/>
        <v>45945</v>
      </c>
      <c r="MG14" s="167" t="s">
        <v>373</v>
      </c>
    </row>
    <row r="15" spans="1:345" ht="15.75" customHeight="1">
      <c r="A15" s="83">
        <v>6</v>
      </c>
      <c r="B15" s="32" t="s">
        <v>568</v>
      </c>
      <c r="C15" s="84" t="s">
        <v>110</v>
      </c>
      <c r="D15" s="291">
        <v>78</v>
      </c>
      <c r="E15" s="266">
        <f>IF(K15&lt;&gt;"",IFERROR(VLOOKUP(C15,'TIỀN MẶT'!$C$5:$J$67,7,FALSE),""),"")</f>
        <v>45946</v>
      </c>
      <c r="F15" s="221" t="str">
        <f>IF(K15&lt;&gt;"",IF(VLOOKUP(C15,'TIỀN MẶT'!$C$5:$J$67,8,FALSE)=0,"",VLOOKUP(C15,'TIỀN MẶT'!$C$5:$J$67,8,FALSE)),"")</f>
        <v>CH.1568 HTP-NTM 15/10</v>
      </c>
      <c r="G15" s="99"/>
      <c r="H15" s="70">
        <v>1121</v>
      </c>
      <c r="I15" s="167" t="s">
        <v>360</v>
      </c>
      <c r="J15" s="60"/>
      <c r="K15" s="62">
        <f>IFERROR(IF(VLOOKUP(C15,'TIỀN MẶT'!$C$5:$H$67,3,FALSE)&amp;""="","",VLOOKUP(C15,'TIỀN MẶT'!$C$5:$H$67,3,FALSE)),"")</f>
        <v>8171000</v>
      </c>
      <c r="L15" s="59" t="str">
        <f t="shared" si="1"/>
        <v>Tiền doanh thu ngày 15/10/2025 chi nhánh 1568HUỲNH TẤN PHÁT NHÀ BÈ</v>
      </c>
      <c r="M15" s="85"/>
      <c r="N15" s="86"/>
      <c r="O15" s="87"/>
      <c r="P15" s="88"/>
      <c r="Q15" s="88"/>
      <c r="R15" s="89"/>
      <c r="S15" s="89"/>
      <c r="T15" s="170" t="str">
        <f t="shared" si="2"/>
        <v>SCB-041</v>
      </c>
      <c r="U15" s="75"/>
      <c r="V15" s="73"/>
      <c r="W15" s="73"/>
      <c r="X15" s="73"/>
      <c r="Y15" s="2"/>
      <c r="Z15" s="2"/>
      <c r="AA15" s="2"/>
      <c r="AB15" s="31"/>
      <c r="AC15" s="96"/>
      <c r="AD15" s="96"/>
      <c r="AE15" s="96"/>
      <c r="AF15" s="96"/>
      <c r="AG15" s="95">
        <f t="shared" si="3"/>
        <v>45945</v>
      </c>
      <c r="AH15" s="70"/>
      <c r="AI15" s="167" t="s">
        <v>364</v>
      </c>
      <c r="AJ15" s="58"/>
      <c r="AK15" s="70"/>
      <c r="AL15" s="70"/>
      <c r="AM15" s="70">
        <v>1121</v>
      </c>
      <c r="AN15" s="167">
        <v>113102</v>
      </c>
      <c r="AO15" s="70"/>
      <c r="AP15" s="70"/>
      <c r="AQ15" s="97" t="str">
        <f t="shared" si="4"/>
        <v/>
      </c>
      <c r="AR15" s="30"/>
      <c r="AS15" s="30"/>
      <c r="AT15" s="30"/>
      <c r="AU15" s="30"/>
      <c r="AV15" s="30"/>
      <c r="AW15" s="30"/>
      <c r="AX15" s="30"/>
      <c r="AY15" s="70" t="str">
        <f t="shared" si="5"/>
        <v/>
      </c>
      <c r="AZ15" s="70"/>
      <c r="BA15" s="30"/>
      <c r="BB15" s="30"/>
      <c r="BC15" s="30"/>
      <c r="BD15" s="30"/>
      <c r="BE15" s="30"/>
      <c r="BF15" s="30"/>
      <c r="BG15" s="30"/>
      <c r="BH15" s="30"/>
      <c r="BI15" s="30"/>
      <c r="BJ15" s="30"/>
      <c r="BK15" s="30"/>
      <c r="BL15" s="95" t="str">
        <f t="shared" si="6"/>
        <v/>
      </c>
      <c r="BM15" s="30"/>
      <c r="BN15" s="167" t="s">
        <v>366</v>
      </c>
      <c r="BO15" s="258">
        <f>IF(BU15&lt;&gt;"",IFERROR(VLOOKUP(C15,MOMO!$C$5:$K$67,9,FALSE),""),"")</f>
        <v>45946</v>
      </c>
      <c r="BP15" s="153" t="str">
        <f>IF(BU15&lt;&gt;"",IFERROR(VLOOKUP(C15,MOMO!$C$5:$J$67,8,FALSE),""),"")</f>
        <v>CONG TY CP DICH VU DI DONG TRUC TUYEN MoMo TT DUONG THANH LONG tu 15/10/2025 den 15/10/2025. CT tu 0421000497559 CONG TY CP DICH VU DI DONG TRUC TUYEN toi 0961315526 CONG TY TNHH DUONG THANH LONG NHTMCP Sai gon Thuong Tin</v>
      </c>
      <c r="BR15">
        <v>1121</v>
      </c>
      <c r="BS15" s="101" t="s">
        <v>199</v>
      </c>
      <c r="BU15" s="133">
        <f>IFERROR(IF(VLOOKUP(C15,MOMO!$C$5:$E$67,3,FALSE)=0,"",VLOOKUP(C15,MOMO!$C$5:$E$67,3,FALSE)),"")</f>
        <v>1880618.5</v>
      </c>
      <c r="BV15" t="str">
        <f t="shared" si="7"/>
        <v>Tiền doanh thu ngày 15/10/2025 chi nhánh 1568HUỲNH TẤN PHÁT NHÀ BÈ</v>
      </c>
      <c r="CD15" s="191" t="str">
        <f t="shared" si="8"/>
        <v>SCB-526</v>
      </c>
      <c r="CQ15" s="102">
        <f t="shared" si="9"/>
        <v>45945</v>
      </c>
      <c r="CS15" s="167" t="s">
        <v>230</v>
      </c>
      <c r="CT15" s="255">
        <f>IF(CZ15&lt;&gt;"",IFERROR(VLOOKUP(C15,GRAB!$C$5:$G$67,5,FALSE),""),"")</f>
        <v>45946</v>
      </c>
      <c r="CU15" s="153" t="str">
        <f>IFERROR(VLOOKUP(C15,GRAB!$C$5:$E$67,3,FALSE),"")</f>
        <v>Grab TT 75997366 2103520455604225 Ca Phe Muoi Chu Long Huynh Tan Phat CKN 167665 - CONG TY TNHH GRAB - Ngan hang TMCP Cong Thuong Viet Nam</v>
      </c>
      <c r="CW15" s="172">
        <v>1121</v>
      </c>
      <c r="CX15" s="174" t="s">
        <v>367</v>
      </c>
      <c r="CZ15">
        <f>IFERROR(VLOOKUP(C15,GRAB!$C$5:$E$67,2,FALSE),"")</f>
        <v>2677870</v>
      </c>
      <c r="DA15" t="str">
        <f t="shared" si="10"/>
        <v>Tiền doanh thu ngày 15/10/2025 chi nhánh 1568HUỲNH TẤN PHÁT NHÀ BÈ</v>
      </c>
      <c r="DI15" s="175" t="str">
        <f t="shared" si="11"/>
        <v>SCB-526</v>
      </c>
      <c r="DV15" s="102">
        <f t="shared" si="12"/>
        <v>45945</v>
      </c>
      <c r="DX15" s="167" t="s">
        <v>239</v>
      </c>
      <c r="DY15" s="245">
        <f>IF(EE15&lt;&gt;"",IFERROR(VLOOKUP(C15,BE!$C$5:$K$67,9,FALSE),""),"")</f>
        <v>45947</v>
      </c>
      <c r="DZ15" t="str">
        <f>IF(EE15&lt;&gt;"",IFERROR(VLOOKUP(C15,BE!$C$5:$J$67,8,FALSE),""),"")</f>
        <v>CONG TY CO PHAN BE GROUP 3016340 beFood thanh toan ky15102025</v>
      </c>
      <c r="EB15">
        <v>1121</v>
      </c>
      <c r="EC15" s="167" t="s">
        <v>200</v>
      </c>
      <c r="EE15">
        <f>IFERROR(IF(VLOOKUP(C15,BE!C15:I77,4,FALSE)=0,"",VLOOKUP(C15,BE!C15:I77,4,FALSE)),"")</f>
        <v>366750</v>
      </c>
      <c r="EF15" s="175" t="str">
        <f t="shared" si="13"/>
        <v>Tiền doanh thu ngày 15/10/2025 chi nhánh 1568HUỲNH TẤN PHÁT NHÀ BÈ</v>
      </c>
      <c r="EN15" s="175" t="str">
        <f t="shared" si="14"/>
        <v>SCB-526</v>
      </c>
      <c r="FA15" s="102">
        <f t="shared" si="15"/>
        <v>45945</v>
      </c>
      <c r="FC15" s="167" t="s">
        <v>231</v>
      </c>
      <c r="FD15" s="245" t="str">
        <f>IF(FJ15&lt;&gt;"",IFERROR(VLOOKUP(C15,'ZALO-PAY'!$C$5:$G$67,4,FALSE),""),"")</f>
        <v/>
      </c>
      <c r="FE15" s="186" t="str">
        <f>IF(FJ15&lt;&gt;"",IFERROR(VLOOKUP(C15,'ZALO-PAY'!$C$5:$G$67,5,FALSE),""),"")</f>
        <v/>
      </c>
      <c r="FG15">
        <v>1121</v>
      </c>
      <c r="FH15" s="167" t="s">
        <v>233</v>
      </c>
      <c r="FJ15" t="str">
        <f>IFERROR(IF(VLOOKUP(C15,'ZALO-PAY'!$C$5:$E$67,2,FALSE)=0,"",VLOOKUP(C15,'ZALO-PAY'!$C$5:$E$67,2,FALSE)),"")</f>
        <v/>
      </c>
      <c r="FK15" s="175" t="str">
        <f t="shared" si="16"/>
        <v/>
      </c>
      <c r="FS15" s="175" t="str">
        <f t="shared" si="17"/>
        <v/>
      </c>
      <c r="GF15" s="102" t="str">
        <f t="shared" si="18"/>
        <v/>
      </c>
      <c r="GH15" s="167" t="s">
        <v>368</v>
      </c>
      <c r="GI15" s="245">
        <f>IF(GO15&lt;&gt;"",IFERROR(VLOOKUP(C15,XANHSM!C15:G77,5,FALSE),""),"")</f>
        <v>0</v>
      </c>
      <c r="GJ15" t="str">
        <f>IF(GO15&lt;&gt;"",IF(VLOOKUP(C15,XANHSM!$C$5:$G$67,4,FALSE)=0,"",VLOOKUP(C15,XANHSM!C15:G77,4,FALSE)),"")</f>
        <v/>
      </c>
      <c r="GL15">
        <v>1121</v>
      </c>
      <c r="GM15" s="167" t="s">
        <v>234</v>
      </c>
      <c r="GO15">
        <f>IFERROR(IF(VLOOKUP(C15,XANHSM!$C$5:$E$67,2,FALSE)=0,"",VLOOKUP(C15,XANHSM!$C$5:$E$67,2,FALSE)),"")</f>
        <v>81060</v>
      </c>
      <c r="GP15" s="175" t="str">
        <f t="shared" si="19"/>
        <v>Tiền doanh thu ngày 15/10/2025 chi nhánh 1568HUỲNH TẤN PHÁT NHÀ BÈ</v>
      </c>
      <c r="GX15" t="str">
        <f t="shared" si="20"/>
        <v>SCB-526</v>
      </c>
      <c r="HK15" s="102">
        <f t="shared" si="21"/>
        <v>45945</v>
      </c>
      <c r="HM15" s="167" t="s">
        <v>369</v>
      </c>
      <c r="HN15" s="245" t="str">
        <f>IF(HT15&lt;&gt;"",IFERROR(VLOOKUP(C15,'TIỀN MẶT'!$C$5:$J$67,7,FALSE),""),"")</f>
        <v/>
      </c>
      <c r="HO15" t="str">
        <f>IF(HT15&lt;&gt;"",IF(VLOOKUP(C15,'TIỀN MẶT'!$C$5:$J$67,8,FALSE)=0,"",VLOOKUP(C15,'TIỀN MẶT'!$C$5:$J$67,8,FALSE)),"")</f>
        <v/>
      </c>
      <c r="HQ15">
        <v>1121</v>
      </c>
      <c r="HR15" s="167" t="s">
        <v>235</v>
      </c>
      <c r="HT15" t="str">
        <f>IFERROR(IF(VLOOKUP(C15,'TIỀN MẶT'!$C$5:$H$67,4,FALSE)=0,"",VLOOKUP(C15,'TIỀN MẶT'!$C$5:$H$67,4,FALSE)),"")</f>
        <v/>
      </c>
      <c r="HU15" s="175" t="str">
        <f t="shared" si="22"/>
        <v/>
      </c>
      <c r="IC15" t="str">
        <f t="shared" si="23"/>
        <v/>
      </c>
      <c r="IP15" s="102" t="str">
        <f t="shared" si="24"/>
        <v/>
      </c>
      <c r="IR15" s="167" t="s">
        <v>370</v>
      </c>
      <c r="IS15" s="245" t="str">
        <f>IF(IY15&lt;&gt;"",IFERROR(VLOOKUP(C15,'TIỀN MẶT'!$C$5:$J$67,7,FALSE),""),"")</f>
        <v/>
      </c>
      <c r="IT15" t="str">
        <f>IF(IY15&lt;&gt;"",IF(VLOOKUP(C15,'TIỀN MẶT'!$C$5:$J$67,8,FALSE)=0,"",VLOOKUP(C15,'TIỀN MẶT'!$C$5:$J$67,8,FALSE)),"")</f>
        <v/>
      </c>
      <c r="IV15">
        <v>1121</v>
      </c>
      <c r="IW15" s="167" t="s">
        <v>236</v>
      </c>
      <c r="IY15" t="str">
        <f>IFERROR(IF(VLOOKUP(C15,'TIỀN MẶT'!$C$5:$H$67,5,FALSE)=0,"",VLOOKUP(C15,'TIỀN MẶT'!$C$5:$H$67,5,FALSE)),"")</f>
        <v/>
      </c>
      <c r="IZ15" s="175" t="str">
        <f t="shared" si="25"/>
        <v/>
      </c>
      <c r="JH15" t="str">
        <f t="shared" si="26"/>
        <v/>
      </c>
      <c r="JU15" s="102" t="str">
        <f t="shared" si="27"/>
        <v/>
      </c>
      <c r="JW15" s="167" t="s">
        <v>371</v>
      </c>
      <c r="JX15" s="249" t="str">
        <f>IF(KD15&lt;&gt;"",IFERROR(VLOOKUP(C15,'VN-PAY'!$C$5:$G$67,4,FALSE),""),"")</f>
        <v/>
      </c>
      <c r="JY15" s="228" t="str">
        <f>IF(KD15&lt;&gt;"",IFERROR(VLOOKUP(C15,'VN-PAY'!$C$5:$G$67,5,FALSE),""),"")</f>
        <v/>
      </c>
      <c r="KA15">
        <v>1121</v>
      </c>
      <c r="KB15" s="167" t="s">
        <v>237</v>
      </c>
      <c r="KD15" t="str">
        <f>IFERROR(IF(VLOOKUP(C15,'VN-PAY'!$C$5:$E$66,2,FALSE)=0,"",VLOOKUP(C15,'VN-PAY'!$C$5:$E$66,2,FALSE)),"")</f>
        <v/>
      </c>
      <c r="KE15" s="175" t="str">
        <f t="shared" si="28"/>
        <v/>
      </c>
      <c r="KM15" s="175" t="str">
        <f t="shared" si="29"/>
        <v/>
      </c>
      <c r="KZ15" s="102" t="str">
        <f t="shared" si="30"/>
        <v/>
      </c>
      <c r="LB15" s="167" t="s">
        <v>372</v>
      </c>
      <c r="LC15" s="245">
        <f>IF(LI15&lt;&gt;"",IFERROR(VLOOKUP(C15,SHOPEE!$C$5:$G$67,4,FALSE),""),"")</f>
        <v>0</v>
      </c>
      <c r="LD15" t="str">
        <f>IF(LI15&lt;&gt;"",IFERROR(VLOOKUP(C15,SHOPEE!$C$5:$G$67,5,FALSE),""),"")</f>
        <v>SHOPEEPAY CHUYEN TIEN 1978597907100237824 ShopeeFood thanh toan tu dong 15 10 2025 10673813 CKN 135092 - MBBANK IBFT - Ngan hang TMCP Quan Doi</v>
      </c>
      <c r="LF15">
        <v>1121</v>
      </c>
      <c r="LG15" s="167" t="s">
        <v>238</v>
      </c>
      <c r="LI15">
        <f>IFERROR(IF(VLOOKUP(C15,SHOPEE!$C$5:$E$67,2,FALSE)=0,"",VLOOKUP(C15,SHOPEE!$C$5:$E$67,2,FALSE)),"")</f>
        <v>1649345</v>
      </c>
      <c r="LJ15" s="175" t="str">
        <f t="shared" si="31"/>
        <v>Tiền doanh thu ngày 15/10/2025 chi nhánh 1568HUỲNH TẤN PHÁT NHÀ BÈ</v>
      </c>
      <c r="LR15" s="175" t="str">
        <f t="shared" si="32"/>
        <v>SCB-526</v>
      </c>
      <c r="ME15" s="102">
        <f t="shared" si="33"/>
        <v>45945</v>
      </c>
      <c r="MG15" s="167" t="s">
        <v>373</v>
      </c>
    </row>
    <row r="16" spans="1:345" ht="15.75" customHeight="1">
      <c r="A16" s="83">
        <f t="shared" si="0"/>
        <v>7</v>
      </c>
      <c r="B16" s="32" t="s">
        <v>381</v>
      </c>
      <c r="C16" s="90" t="s">
        <v>111</v>
      </c>
      <c r="D16" s="291">
        <v>70</v>
      </c>
      <c r="E16" s="266">
        <f>IF(K16&lt;&gt;"",IFERROR(VLOOKUP(C16,'TIỀN MẶT'!$C$5:$J$67,7,FALSE),""),"")</f>
        <v>45946</v>
      </c>
      <c r="F16" s="221" t="str">
        <f>IF(K16&lt;&gt;"",IF(VLOOKUP(C16,'TIỀN MẶT'!$C$5:$J$67,8,FALSE)=0,"",VLOOKUP(C16,'TIỀN MẶT'!$C$5:$J$67,8,FALSE)),"")</f>
        <v>CH.187LLQ-NTM NGAY 15/10</v>
      </c>
      <c r="G16" s="99"/>
      <c r="H16" s="70">
        <v>1121</v>
      </c>
      <c r="I16" s="167" t="s">
        <v>360</v>
      </c>
      <c r="J16" s="60"/>
      <c r="K16" s="62">
        <f>IFERROR(IF(VLOOKUP(C16,'TIỀN MẶT'!$C$5:$H$67,3,FALSE)&amp;""="","",VLOOKUP(C16,'TIỀN MẶT'!$C$5:$H$67,3,FALSE)),"")</f>
        <v>10307000</v>
      </c>
      <c r="L16" s="59" t="str">
        <f t="shared" si="1"/>
        <v>Tiền doanh thu ngày 15/10/2025 chi nhánh LẠC LONG QUÂN</v>
      </c>
      <c r="M16" s="85"/>
      <c r="N16" s="86"/>
      <c r="O16" s="87"/>
      <c r="P16" s="88"/>
      <c r="Q16" s="88"/>
      <c r="R16" s="89"/>
      <c r="S16" s="89"/>
      <c r="T16" s="170" t="str">
        <f t="shared" si="2"/>
        <v>SCB-041</v>
      </c>
      <c r="U16" s="75"/>
      <c r="V16" s="73"/>
      <c r="W16" s="73"/>
      <c r="X16" s="73"/>
      <c r="Y16" s="2"/>
      <c r="Z16" s="2"/>
      <c r="AA16" s="2"/>
      <c r="AB16" s="31"/>
      <c r="AC16" s="96"/>
      <c r="AD16" s="96"/>
      <c r="AE16" s="96"/>
      <c r="AF16" s="96"/>
      <c r="AG16" s="95">
        <f t="shared" si="3"/>
        <v>45945</v>
      </c>
      <c r="AH16" s="70"/>
      <c r="AI16" s="167" t="s">
        <v>364</v>
      </c>
      <c r="AJ16" s="58"/>
      <c r="AK16" s="70"/>
      <c r="AL16" s="70"/>
      <c r="AM16" s="70">
        <v>1121</v>
      </c>
      <c r="AN16" s="167">
        <v>113102</v>
      </c>
      <c r="AO16" s="70"/>
      <c r="AP16" s="70"/>
      <c r="AQ16" s="97" t="str">
        <f t="shared" si="4"/>
        <v/>
      </c>
      <c r="AR16" s="30"/>
      <c r="AS16" s="30"/>
      <c r="AT16" s="30"/>
      <c r="AU16" s="30"/>
      <c r="AV16" s="30"/>
      <c r="AW16" s="30"/>
      <c r="AX16" s="30"/>
      <c r="AY16" s="70" t="str">
        <f t="shared" si="5"/>
        <v/>
      </c>
      <c r="AZ16" s="70"/>
      <c r="BA16" s="30"/>
      <c r="BB16" s="30"/>
      <c r="BC16" s="30"/>
      <c r="BD16" s="30"/>
      <c r="BE16" s="30"/>
      <c r="BF16" s="30"/>
      <c r="BG16" s="30"/>
      <c r="BH16" s="30"/>
      <c r="BI16" s="30"/>
      <c r="BJ16" s="30"/>
      <c r="BK16" s="30"/>
      <c r="BL16" s="95" t="str">
        <f t="shared" si="6"/>
        <v/>
      </c>
      <c r="BM16" s="30"/>
      <c r="BN16" s="167" t="s">
        <v>366</v>
      </c>
      <c r="BO16" s="258">
        <f>IF(BU16&lt;&gt;"",IFERROR(VLOOKUP(C16,MOMO!$C$5:$K$67,9,FALSE),""),"")</f>
        <v>45946</v>
      </c>
      <c r="BP16" s="153" t="str">
        <f>IF(BU16&lt;&gt;"",IFERROR(VLOOKUP(C16,MOMO!$C$5:$J$67,8,FALSE),""),"")</f>
        <v>CONG TY CP DICH VU DI DONG TRUC TUYEN MoMo TT DUONG THANH LONG tu 15/10/2025 den 15/10/2025. CT tu 0421000497559 CONG TY CP DICH VU DI DONG TRUC TUYEN toi 0961315526 CONG TY TNHH DUONG THANH LONG NHTMCP Sai gon Thuong Tin</v>
      </c>
      <c r="BR16">
        <v>1121</v>
      </c>
      <c r="BS16" s="101" t="s">
        <v>199</v>
      </c>
      <c r="BU16" s="133">
        <f>IFERROR(IF(VLOOKUP(C16,MOMO!$C$5:$E$67,3,FALSE)=0,"",VLOOKUP(C16,MOMO!$C$5:$E$67,3,FALSE)),"")</f>
        <v>2798466</v>
      </c>
      <c r="BV16" t="str">
        <f t="shared" si="7"/>
        <v>Tiền doanh thu ngày 15/10/2025 chi nhánh LẠC LONG QUÂN</v>
      </c>
      <c r="CD16" s="191" t="str">
        <f t="shared" si="8"/>
        <v>SCB-526</v>
      </c>
      <c r="CQ16" s="102">
        <f t="shared" si="9"/>
        <v>45945</v>
      </c>
      <c r="CS16" s="167" t="s">
        <v>230</v>
      </c>
      <c r="CT16" s="255">
        <f>IF(CZ16&lt;&gt;"",IFERROR(VLOOKUP(C16,GRAB!$C$5:$G$67,5,FALSE),""),"")</f>
        <v>45946</v>
      </c>
      <c r="CU16" s="153" t="str">
        <f>IFERROR(VLOOKUP(C16,GRAB!$C$5:$E$67,3,FALSE),"")</f>
        <v>Grab TT 76003568 2200645688182785 Ca Phe Muoi Chu Long Lac Long Quan CKN 174481 - CONG TY TNHH GRAB - Ngan hang TMCP Cong Thuong Viet Nam</v>
      </c>
      <c r="CW16" s="172">
        <v>1121</v>
      </c>
      <c r="CX16" s="174" t="s">
        <v>367</v>
      </c>
      <c r="CZ16">
        <f>IFERROR(VLOOKUP(C16,GRAB!$C$5:$E$67,2,FALSE),"")</f>
        <v>1247554</v>
      </c>
      <c r="DA16" t="str">
        <f t="shared" si="10"/>
        <v>Tiền doanh thu ngày 15/10/2025 chi nhánh LẠC LONG QUÂN</v>
      </c>
      <c r="DI16" s="175" t="str">
        <f t="shared" si="11"/>
        <v>SCB-526</v>
      </c>
      <c r="DV16" s="102">
        <f t="shared" si="12"/>
        <v>45945</v>
      </c>
      <c r="DX16" s="167" t="s">
        <v>239</v>
      </c>
      <c r="DY16" s="245">
        <f>IF(EE16&lt;&gt;"",IFERROR(VLOOKUP(C16,BE!$C$5:$K$67,9,FALSE),""),"")</f>
        <v>45947</v>
      </c>
      <c r="DZ16" t="str">
        <f>IF(EE16&lt;&gt;"",IFERROR(VLOOKUP(C16,BE!$C$5:$J$67,8,FALSE),""),"")</f>
        <v>CONG TY CO PHAN BE GROUP 3016355 beFood thanh toan ky15102025</v>
      </c>
      <c r="EB16">
        <v>1121</v>
      </c>
      <c r="EC16" s="167" t="s">
        <v>200</v>
      </c>
      <c r="EE16">
        <f>IFERROR(IF(VLOOKUP(C16,BE!C16:I78,4,FALSE)=0,"",VLOOKUP(C16,BE!C16:I78,4,FALSE)),"")</f>
        <v>88500</v>
      </c>
      <c r="EF16" s="175" t="str">
        <f t="shared" si="13"/>
        <v>Tiền doanh thu ngày 15/10/2025 chi nhánh LẠC LONG QUÂN</v>
      </c>
      <c r="EN16" s="175" t="str">
        <f t="shared" si="14"/>
        <v>SCB-526</v>
      </c>
      <c r="FA16" s="102">
        <f t="shared" si="15"/>
        <v>45945</v>
      </c>
      <c r="FC16" s="167" t="s">
        <v>231</v>
      </c>
      <c r="FD16" s="245" t="str">
        <f>IF(FJ16&lt;&gt;"",IFERROR(VLOOKUP(C16,'ZALO-PAY'!$C$5:$G$67,4,FALSE),""),"")</f>
        <v/>
      </c>
      <c r="FE16" s="186" t="str">
        <f>IF(FJ16&lt;&gt;"",IFERROR(VLOOKUP(C16,'ZALO-PAY'!$C$5:$G$67,5,FALSE),""),"")</f>
        <v/>
      </c>
      <c r="FG16">
        <v>1121</v>
      </c>
      <c r="FH16" s="167" t="s">
        <v>233</v>
      </c>
      <c r="FJ16" t="str">
        <f>IFERROR(IF(VLOOKUP(C16,'ZALO-PAY'!$C$5:$E$67,2,FALSE)=0,"",VLOOKUP(C16,'ZALO-PAY'!$C$5:$E$67,2,FALSE)),"")</f>
        <v/>
      </c>
      <c r="FK16" s="175" t="str">
        <f t="shared" si="16"/>
        <v/>
      </c>
      <c r="FS16" s="175" t="str">
        <f t="shared" si="17"/>
        <v/>
      </c>
      <c r="GF16" s="102" t="str">
        <f t="shared" si="18"/>
        <v/>
      </c>
      <c r="GH16" s="167" t="s">
        <v>368</v>
      </c>
      <c r="GI16" s="245" t="str">
        <f>IF(GO16&lt;&gt;"",IFERROR(VLOOKUP(C16,XANHSM!C16:G78,5,FALSE),""),"")</f>
        <v/>
      </c>
      <c r="GJ16" t="str">
        <f>IF(GO16&lt;&gt;"",IF(VLOOKUP(C16,XANHSM!$C$5:$G$67,4,FALSE)=0,"",VLOOKUP(C16,XANHSM!C16:G78,4,FALSE)),"")</f>
        <v/>
      </c>
      <c r="GL16">
        <v>1121</v>
      </c>
      <c r="GM16" s="167" t="s">
        <v>234</v>
      </c>
      <c r="GO16" t="str">
        <f>IFERROR(IF(VLOOKUP(C16,XANHSM!$C$5:$E$67,2,FALSE)=0,"",VLOOKUP(C16,XANHSM!$C$5:$E$67,2,FALSE)),"")</f>
        <v/>
      </c>
      <c r="GP16" s="175" t="str">
        <f t="shared" si="19"/>
        <v/>
      </c>
      <c r="GX16" t="str">
        <f t="shared" si="20"/>
        <v/>
      </c>
      <c r="HK16" s="102" t="str">
        <f t="shared" si="21"/>
        <v/>
      </c>
      <c r="HM16" s="167" t="s">
        <v>369</v>
      </c>
      <c r="HN16" s="245" t="str">
        <f>IF(HT16&lt;&gt;"",IFERROR(VLOOKUP(C16,'TIỀN MẶT'!$C$5:$J$67,7,FALSE),""),"")</f>
        <v/>
      </c>
      <c r="HO16" t="str">
        <f>IF(HT16&lt;&gt;"",IF(VLOOKUP(C16,'TIỀN MẶT'!$C$5:$J$67,8,FALSE)=0,"",VLOOKUP(C16,'TIỀN MẶT'!$C$5:$J$67,8,FALSE)),"")</f>
        <v/>
      </c>
      <c r="HQ16">
        <v>1121</v>
      </c>
      <c r="HR16" s="167" t="s">
        <v>235</v>
      </c>
      <c r="HT16" t="str">
        <f>IFERROR(IF(VLOOKUP(C16,'TIỀN MẶT'!$C$5:$H$67,4,FALSE)=0,"",VLOOKUP(C16,'TIỀN MẶT'!$C$5:$H$67,4,FALSE)),"")</f>
        <v/>
      </c>
      <c r="HU16" s="175" t="str">
        <f t="shared" si="22"/>
        <v/>
      </c>
      <c r="IC16" t="str">
        <f t="shared" si="23"/>
        <v/>
      </c>
      <c r="IP16" s="102" t="str">
        <f t="shared" si="24"/>
        <v/>
      </c>
      <c r="IR16" s="167" t="s">
        <v>370</v>
      </c>
      <c r="IS16" s="245" t="str">
        <f>IF(IY16&lt;&gt;"",IFERROR(VLOOKUP(C16,'TIỀN MẶT'!$C$5:$J$67,7,FALSE),""),"")</f>
        <v/>
      </c>
      <c r="IT16" t="str">
        <f>IF(IY16&lt;&gt;"",IF(VLOOKUP(C16,'TIỀN MẶT'!$C$5:$J$67,8,FALSE)=0,"",VLOOKUP(C16,'TIỀN MẶT'!$C$5:$J$67,8,FALSE)),"")</f>
        <v/>
      </c>
      <c r="IV16">
        <v>1121</v>
      </c>
      <c r="IW16" s="167" t="s">
        <v>236</v>
      </c>
      <c r="IY16" t="str">
        <f>IFERROR(IF(VLOOKUP(C16,'TIỀN MẶT'!$C$5:$H$67,5,FALSE)=0,"",VLOOKUP(C16,'TIỀN MẶT'!$C$5:$H$67,5,FALSE)),"")</f>
        <v/>
      </c>
      <c r="IZ16" s="175" t="str">
        <f t="shared" si="25"/>
        <v/>
      </c>
      <c r="JH16" t="str">
        <f t="shared" si="26"/>
        <v/>
      </c>
      <c r="JU16" s="102" t="str">
        <f t="shared" si="27"/>
        <v/>
      </c>
      <c r="JW16" s="167" t="s">
        <v>371</v>
      </c>
      <c r="JX16" s="249" t="str">
        <f>IF(KD16&lt;&gt;"",IFERROR(VLOOKUP(C16,'VN-PAY'!$C$5:$G$67,4,FALSE),""),"")</f>
        <v/>
      </c>
      <c r="JY16" s="228" t="str">
        <f>IF(KD16&lt;&gt;"",IFERROR(VLOOKUP(C16,'VN-PAY'!$C$5:$G$67,5,FALSE),""),"")</f>
        <v/>
      </c>
      <c r="KA16">
        <v>1121</v>
      </c>
      <c r="KB16" s="167" t="s">
        <v>237</v>
      </c>
      <c r="KD16" t="str">
        <f>IFERROR(IF(VLOOKUP(C16,'VN-PAY'!$C$5:$E$66,2,FALSE)=0,"",VLOOKUP(C16,'VN-PAY'!$C$5:$E$66,2,FALSE)),"")</f>
        <v/>
      </c>
      <c r="KE16" s="175" t="str">
        <f t="shared" si="28"/>
        <v/>
      </c>
      <c r="KM16" s="175" t="str">
        <f t="shared" si="29"/>
        <v/>
      </c>
      <c r="KZ16" s="102" t="str">
        <f t="shared" si="30"/>
        <v/>
      </c>
      <c r="LB16" s="167" t="s">
        <v>372</v>
      </c>
      <c r="LC16" s="245">
        <f>IF(LI16&lt;&gt;"",IFERROR(VLOOKUP(C16,SHOPEE!$C$5:$G$67,4,FALSE),""),"")</f>
        <v>0</v>
      </c>
      <c r="LD16" t="str">
        <f>IF(LI16&lt;&gt;"",IFERROR(VLOOKUP(C16,SHOPEE!$C$5:$G$67,5,FALSE),""),"")</f>
        <v>SHOPEEPAY CHUYEN TIEN 1978597907100237824 ShopeeFood thanh toan tu dong 15 10 2025 10673813 CKN 135092 - MBBANK IBFT - Ngan hang TMCP Quan Doi</v>
      </c>
      <c r="LF16">
        <v>1121</v>
      </c>
      <c r="LG16" s="167" t="s">
        <v>238</v>
      </c>
      <c r="LI16">
        <f>IFERROR(IF(VLOOKUP(C16,SHOPEE!$C$5:$E$67,2,FALSE)=0,"",VLOOKUP(C16,SHOPEE!$C$5:$E$67,2,FALSE)),"")</f>
        <v>1398474</v>
      </c>
      <c r="LJ16" s="175" t="str">
        <f t="shared" si="31"/>
        <v>Tiền doanh thu ngày 15/10/2025 chi nhánh LẠC LONG QUÂN</v>
      </c>
      <c r="LR16" s="175" t="str">
        <f t="shared" si="32"/>
        <v>SCB-526</v>
      </c>
      <c r="ME16" s="102">
        <f t="shared" si="33"/>
        <v>45945</v>
      </c>
      <c r="MG16" s="167" t="s">
        <v>373</v>
      </c>
    </row>
    <row r="17" spans="1:345" ht="15.75" customHeight="1">
      <c r="A17" s="83">
        <v>7</v>
      </c>
      <c r="B17" s="32" t="s">
        <v>24</v>
      </c>
      <c r="C17" s="90" t="s">
        <v>112</v>
      </c>
      <c r="D17" s="290">
        <v>72</v>
      </c>
      <c r="E17" s="266">
        <f>IF(K17&lt;&gt;"",IFERROR(VLOOKUP(C17,'TIỀN MẶT'!$C$5:$J$67,7,FALSE),""),"")</f>
        <v>45946</v>
      </c>
      <c r="F17" s="221" t="str">
        <f>IF(K17&lt;&gt;"",IF(VLOOKUP(C17,'TIỀN MẶT'!$C$5:$J$67,8,FALSE)=0,"",VLOOKUP(C17,'TIỀN MẶT'!$C$5:$J$67,8,FALSE)),"")</f>
        <v>CH.161NTT - NOP TM NGAY 15/10</v>
      </c>
      <c r="G17" s="99"/>
      <c r="H17" s="70">
        <v>1121</v>
      </c>
      <c r="I17" s="167" t="s">
        <v>360</v>
      </c>
      <c r="J17" s="60"/>
      <c r="K17" s="62">
        <f>IFERROR(IF(VLOOKUP(C17,'TIỀN MẶT'!$C$5:$H$67,3,FALSE)&amp;""="","",VLOOKUP(C17,'TIỀN MẶT'!$C$5:$H$67,3,FALSE)),"")</f>
        <v>5378000</v>
      </c>
      <c r="L17" s="59" t="str">
        <f t="shared" si="1"/>
        <v>Tiền doanh thu ngày 15/10/2025 chi nhánh 161 NGÔ TẤT TỐ QUẦY 1</v>
      </c>
      <c r="M17" s="85"/>
      <c r="N17" s="86"/>
      <c r="O17" s="87"/>
      <c r="P17" s="88"/>
      <c r="Q17" s="88"/>
      <c r="R17" s="89"/>
      <c r="S17" s="89"/>
      <c r="T17" s="170" t="str">
        <f t="shared" si="2"/>
        <v>SCB-041</v>
      </c>
      <c r="U17" s="75"/>
      <c r="V17" s="73"/>
      <c r="W17" s="73"/>
      <c r="X17" s="73"/>
      <c r="Y17" s="2"/>
      <c r="Z17" s="2"/>
      <c r="AA17" s="2"/>
      <c r="AB17" s="31"/>
      <c r="AC17" s="96"/>
      <c r="AD17" s="96"/>
      <c r="AE17" s="96"/>
      <c r="AF17" s="96"/>
      <c r="AG17" s="95">
        <f t="shared" si="3"/>
        <v>45945</v>
      </c>
      <c r="AH17" s="70"/>
      <c r="AI17" s="167" t="s">
        <v>364</v>
      </c>
      <c r="AJ17" s="58"/>
      <c r="AK17" s="70"/>
      <c r="AL17" s="70"/>
      <c r="AM17" s="70">
        <v>1121</v>
      </c>
      <c r="AN17" s="167">
        <v>113102</v>
      </c>
      <c r="AO17" s="70"/>
      <c r="AP17" s="70"/>
      <c r="AQ17" s="97" t="str">
        <f t="shared" si="4"/>
        <v/>
      </c>
      <c r="AR17" s="30"/>
      <c r="AS17" s="30"/>
      <c r="AT17" s="30"/>
      <c r="AU17" s="30"/>
      <c r="AV17" s="30"/>
      <c r="AW17" s="30"/>
      <c r="AX17" s="30"/>
      <c r="AY17" s="70" t="str">
        <f t="shared" si="5"/>
        <v/>
      </c>
      <c r="AZ17" s="70"/>
      <c r="BA17" s="30"/>
      <c r="BB17" s="30"/>
      <c r="BC17" s="30"/>
      <c r="BD17" s="30"/>
      <c r="BE17" s="30"/>
      <c r="BF17" s="30"/>
      <c r="BG17" s="30"/>
      <c r="BH17" s="30"/>
      <c r="BI17" s="30"/>
      <c r="BJ17" s="30"/>
      <c r="BK17" s="30"/>
      <c r="BL17" s="95" t="str">
        <f t="shared" si="6"/>
        <v/>
      </c>
      <c r="BM17" s="30"/>
      <c r="BN17" s="167" t="s">
        <v>366</v>
      </c>
      <c r="BO17" s="258">
        <f>IF(BU17&lt;&gt;"",IFERROR(VLOOKUP(C17,MOMO!$C$5:$K$67,9,FALSE),""),"")</f>
        <v>45946</v>
      </c>
      <c r="BP17" s="153" t="str">
        <f>IF(BU17&lt;&gt;"",IFERROR(VLOOKUP(C17,MOMO!$C$5:$J$67,8,FALSE),""),"")</f>
        <v>CONG TY CP DICH VU DI DONG TRUC TUYEN MoMo TT DUONG THANH LONG tu 15/10/2025 den 15/10/2025. CT tu 0421000497559 CONG TY CP DICH VU DI DONG TRUC TUYEN toi 0961315526 CONG TY TNHH DUONG THANH LONG NHTMCP Sai gon Thuong Tin</v>
      </c>
      <c r="BR17">
        <v>1121</v>
      </c>
      <c r="BS17" s="101" t="s">
        <v>199</v>
      </c>
      <c r="BU17" s="133">
        <f>IFERROR(IF(VLOOKUP(C17,MOMO!$C$5:$E$67,3,FALSE)=0,"",VLOOKUP(C17,MOMO!$C$5:$E$67,3,FALSE)),"")</f>
        <v>1943574.5</v>
      </c>
      <c r="BV17" t="str">
        <f t="shared" si="7"/>
        <v>Tiền doanh thu ngày 15/10/2025 chi nhánh 161 NGÔ TẤT TỐ QUẦY 1</v>
      </c>
      <c r="CD17" s="191" t="str">
        <f t="shared" si="8"/>
        <v>SCB-526</v>
      </c>
      <c r="CQ17" s="102">
        <f t="shared" si="9"/>
        <v>45945</v>
      </c>
      <c r="CS17" s="167" t="s">
        <v>230</v>
      </c>
      <c r="CT17" s="255">
        <f>IF(CZ17&lt;&gt;"",IFERROR(VLOOKUP(C17,GRAB!$C$5:$G$67,5,FALSE),""),"")</f>
        <v>45946</v>
      </c>
      <c r="CU17" s="153" t="str">
        <f>IFERROR(VLOOKUP(C17,GRAB!$C$5:$E$67,3,FALSE),"")</f>
        <v>Grab TT 76003516 2200645688172545 Ca Phe Muoi Chu Long Ngo Tat To CKN 175253 - CONG TY TNHH GRAB - Ngan hang TMCP Cong Thuong Viet Nam</v>
      </c>
      <c r="CW17" s="172">
        <v>1121</v>
      </c>
      <c r="CX17" s="174" t="s">
        <v>367</v>
      </c>
      <c r="CZ17">
        <f>IFERROR(VLOOKUP(C17,GRAB!$C$5:$E$67,2,FALSE),"")</f>
        <v>2793850</v>
      </c>
      <c r="DA17" t="str">
        <f t="shared" si="10"/>
        <v>Tiền doanh thu ngày 15/10/2025 chi nhánh 161 NGÔ TẤT TỐ QUẦY 1</v>
      </c>
      <c r="DI17" s="175" t="str">
        <f t="shared" si="11"/>
        <v>SCB-526</v>
      </c>
      <c r="DV17" s="102">
        <f t="shared" si="12"/>
        <v>45945</v>
      </c>
      <c r="DX17" s="167" t="s">
        <v>239</v>
      </c>
      <c r="DY17" s="245">
        <f>IF(EE17&lt;&gt;"",IFERROR(VLOOKUP(C17,BE!$C$5:$K$67,9,FALSE),""),"")</f>
        <v>45947</v>
      </c>
      <c r="DZ17" t="str">
        <f>IF(EE17&lt;&gt;"",IFERROR(VLOOKUP(C17,BE!$C$5:$J$67,8,FALSE),""),"")</f>
        <v>CONG TY CO PHAN BE GROUP 3016355 beFood thanh toan ky15102025</v>
      </c>
      <c r="EB17">
        <v>1121</v>
      </c>
      <c r="EC17" s="167" t="s">
        <v>200</v>
      </c>
      <c r="EE17">
        <f>IFERROR(IF(VLOOKUP(C17,BE!C17:I79,4,FALSE)=0,"",VLOOKUP(C17,BE!C17:I79,4,FALSE)),"")</f>
        <v>528750</v>
      </c>
      <c r="EF17" s="175" t="str">
        <f t="shared" si="13"/>
        <v>Tiền doanh thu ngày 15/10/2025 chi nhánh 161 NGÔ TẤT TỐ QUẦY 1</v>
      </c>
      <c r="EN17" s="175" t="str">
        <f t="shared" si="14"/>
        <v>SCB-526</v>
      </c>
      <c r="FA17" s="102">
        <f t="shared" si="15"/>
        <v>45945</v>
      </c>
      <c r="FC17" s="167" t="s">
        <v>231</v>
      </c>
      <c r="FD17" s="245" t="str">
        <f>IF(FJ17&lt;&gt;"",IFERROR(VLOOKUP(C17,'ZALO-PAY'!$C$5:$G$67,4,FALSE),""),"")</f>
        <v/>
      </c>
      <c r="FE17" s="186" t="str">
        <f>IF(FJ17&lt;&gt;"",IFERROR(VLOOKUP(C17,'ZALO-PAY'!$C$5:$G$67,5,FALSE),""),"")</f>
        <v/>
      </c>
      <c r="FG17">
        <v>1121</v>
      </c>
      <c r="FH17" s="167" t="s">
        <v>233</v>
      </c>
      <c r="FJ17" t="str">
        <f>IFERROR(IF(VLOOKUP(C17,'ZALO-PAY'!$C$5:$E$67,2,FALSE)=0,"",VLOOKUP(C17,'ZALO-PAY'!$C$5:$E$67,2,FALSE)),"")</f>
        <v/>
      </c>
      <c r="FK17" s="175" t="str">
        <f t="shared" si="16"/>
        <v/>
      </c>
      <c r="FS17" s="175" t="str">
        <f t="shared" si="17"/>
        <v/>
      </c>
      <c r="GF17" s="102" t="str">
        <f t="shared" si="18"/>
        <v/>
      </c>
      <c r="GH17" s="167" t="s">
        <v>368</v>
      </c>
      <c r="GI17" s="245" t="str">
        <f>IF(GO17&lt;&gt;"",IFERROR(VLOOKUP(C17,XANHSM!C17:G79,5,FALSE),""),"")</f>
        <v/>
      </c>
      <c r="GJ17" t="str">
        <f>IF(GO17&lt;&gt;"",IF(VLOOKUP(C17,XANHSM!$C$5:$G$67,4,FALSE)=0,"",VLOOKUP(C17,XANHSM!C17:G79,4,FALSE)),"")</f>
        <v/>
      </c>
      <c r="GL17">
        <v>1121</v>
      </c>
      <c r="GM17" s="167" t="s">
        <v>234</v>
      </c>
      <c r="GO17" t="str">
        <f>IFERROR(IF(VLOOKUP(C17,XANHSM!$C$5:$E$67,2,FALSE)=0,"",VLOOKUP(C17,XANHSM!$C$5:$E$67,2,FALSE)),"")</f>
        <v/>
      </c>
      <c r="GP17" s="175" t="str">
        <f t="shared" si="19"/>
        <v/>
      </c>
      <c r="GX17" t="str">
        <f t="shared" si="20"/>
        <v/>
      </c>
      <c r="HK17" s="102" t="str">
        <f t="shared" si="21"/>
        <v/>
      </c>
      <c r="HM17" s="167" t="s">
        <v>369</v>
      </c>
      <c r="HN17" s="245" t="str">
        <f>IF(HT17&lt;&gt;"",IFERROR(VLOOKUP(C17,'TIỀN MẶT'!$C$5:$J$67,7,FALSE),""),"")</f>
        <v/>
      </c>
      <c r="HO17" t="str">
        <f>IF(HT17&lt;&gt;"",IF(VLOOKUP(C17,'TIỀN MẶT'!$C$5:$J$67,8,FALSE)=0,"",VLOOKUP(C17,'TIỀN MẶT'!$C$5:$J$67,8,FALSE)),"")</f>
        <v/>
      </c>
      <c r="HQ17">
        <v>1121</v>
      </c>
      <c r="HR17" s="167" t="s">
        <v>235</v>
      </c>
      <c r="HT17" t="str">
        <f>IFERROR(IF(VLOOKUP(C17,'TIỀN MẶT'!$C$5:$H$67,4,FALSE)=0,"",VLOOKUP(C17,'TIỀN MẶT'!$C$5:$H$67,4,FALSE)),"")</f>
        <v/>
      </c>
      <c r="HU17" s="175" t="str">
        <f t="shared" si="22"/>
        <v/>
      </c>
      <c r="IC17" t="str">
        <f t="shared" si="23"/>
        <v/>
      </c>
      <c r="IP17" s="102" t="str">
        <f t="shared" si="24"/>
        <v/>
      </c>
      <c r="IR17" s="167" t="s">
        <v>370</v>
      </c>
      <c r="IS17" s="245" t="str">
        <f>IF(IY17&lt;&gt;"",IFERROR(VLOOKUP(C17,'TIỀN MẶT'!$C$5:$J$67,7,FALSE),""),"")</f>
        <v/>
      </c>
      <c r="IT17" t="str">
        <f>IF(IY17&lt;&gt;"",IF(VLOOKUP(C17,'TIỀN MẶT'!$C$5:$J$67,8,FALSE)=0,"",VLOOKUP(C17,'TIỀN MẶT'!$C$5:$J$67,8,FALSE)),"")</f>
        <v/>
      </c>
      <c r="IV17">
        <v>1121</v>
      </c>
      <c r="IW17" s="167" t="s">
        <v>236</v>
      </c>
      <c r="IY17" t="str">
        <f>IFERROR(IF(VLOOKUP(C17,'TIỀN MẶT'!$C$5:$H$67,5,FALSE)=0,"",VLOOKUP(C17,'TIỀN MẶT'!$C$5:$H$67,5,FALSE)),"")</f>
        <v/>
      </c>
      <c r="IZ17" s="175" t="str">
        <f t="shared" si="25"/>
        <v/>
      </c>
      <c r="JH17" t="str">
        <f t="shared" si="26"/>
        <v/>
      </c>
      <c r="JU17" s="102" t="str">
        <f t="shared" si="27"/>
        <v/>
      </c>
      <c r="JW17" s="167" t="s">
        <v>371</v>
      </c>
      <c r="JX17" s="249" t="str">
        <f>IF(KD17&lt;&gt;"",IFERROR(VLOOKUP(C17,'VN-PAY'!$C$5:$G$67,4,FALSE),""),"")</f>
        <v/>
      </c>
      <c r="JY17" s="228" t="str">
        <f>IF(KD17&lt;&gt;"",IFERROR(VLOOKUP(C17,'VN-PAY'!$C$5:$G$67,5,FALSE),""),"")</f>
        <v/>
      </c>
      <c r="KA17">
        <v>1121</v>
      </c>
      <c r="KB17" s="167" t="s">
        <v>237</v>
      </c>
      <c r="KD17" t="str">
        <f>IFERROR(IF(VLOOKUP(C17,'VN-PAY'!$C$5:$E$66,2,FALSE)=0,"",VLOOKUP(C17,'VN-PAY'!$C$5:$E$66,2,FALSE)),"")</f>
        <v/>
      </c>
      <c r="KE17" s="175" t="str">
        <f t="shared" si="28"/>
        <v/>
      </c>
      <c r="KM17" s="175" t="str">
        <f t="shared" si="29"/>
        <v/>
      </c>
      <c r="KZ17" s="102" t="str">
        <f t="shared" si="30"/>
        <v/>
      </c>
      <c r="LB17" s="167" t="s">
        <v>372</v>
      </c>
      <c r="LC17" s="245">
        <f>IF(LI17&lt;&gt;"",IFERROR(VLOOKUP(C17,SHOPEE!$C$5:$G$67,4,FALSE),""),"")</f>
        <v>0</v>
      </c>
      <c r="LD17" t="str">
        <f>IF(LI17&lt;&gt;"",IFERROR(VLOOKUP(C17,SHOPEE!$C$5:$G$67,5,FALSE),""),"")</f>
        <v>SHOPEEPAY CHUYEN TIEN 1978597907100237824 ShopeeFood thanh toan tu dong 15 10 2025 10673813 CKN 135092 - MBBANK IBFT - Ngan hang TMCP Quan Doi</v>
      </c>
      <c r="LF17">
        <v>1121</v>
      </c>
      <c r="LG17" s="167" t="s">
        <v>238</v>
      </c>
      <c r="LI17">
        <f>IFERROR(IF(VLOOKUP(C17,SHOPEE!$C$5:$E$67,2,FALSE)=0,"",VLOOKUP(C17,SHOPEE!$C$5:$E$67,2,FALSE)),"")</f>
        <v>749827</v>
      </c>
      <c r="LJ17" s="175" t="str">
        <f t="shared" si="31"/>
        <v>Tiền doanh thu ngày 15/10/2025 chi nhánh 161 NGÔ TẤT TỐ QUẦY 1</v>
      </c>
      <c r="LR17" s="175" t="str">
        <f t="shared" si="32"/>
        <v>SCB-526</v>
      </c>
      <c r="ME17" s="102">
        <f t="shared" si="33"/>
        <v>45945</v>
      </c>
      <c r="MG17" s="167" t="s">
        <v>373</v>
      </c>
    </row>
    <row r="18" spans="1:345" ht="15.75" customHeight="1">
      <c r="A18" s="83">
        <f t="shared" si="0"/>
        <v>8</v>
      </c>
      <c r="B18" s="32" t="s">
        <v>25</v>
      </c>
      <c r="C18" s="90" t="s">
        <v>113</v>
      </c>
      <c r="D18" s="291">
        <v>70</v>
      </c>
      <c r="E18" s="266">
        <f>IF(K18&lt;&gt;"",IFERROR(VLOOKUP(C18,'TIỀN MẶT'!$C$5:$J$67,7,FALSE),""),"")</f>
        <v>45946</v>
      </c>
      <c r="F18" s="221" t="str">
        <f>IF(K18&lt;&gt;"",IF(VLOOKUP(C18,'TIỀN MẶT'!$C$5:$J$67,8,FALSE)=0,"",VLOOKUP(C18,'TIỀN MẶT'!$C$5:$J$67,8,FALSE)),"")</f>
        <v>CH.17ANTT - NTM NGAY 15/10</v>
      </c>
      <c r="G18" s="99"/>
      <c r="H18" s="70">
        <v>1121</v>
      </c>
      <c r="I18" s="167" t="s">
        <v>360</v>
      </c>
      <c r="J18" s="60"/>
      <c r="K18" s="62">
        <f>IFERROR(IF(VLOOKUP(C18,'TIỀN MẶT'!$C$5:$H$67,3,FALSE)&amp;""="","",VLOOKUP(C18,'TIỀN MẶT'!$C$5:$H$67,3,FALSE)),"")</f>
        <v>4319000</v>
      </c>
      <c r="L18" s="59" t="str">
        <f t="shared" si="1"/>
        <v>Tiền doanh thu ngày 15/10/2025 chi nhánh 17A NGÔ TẤT TỐ QUẦY 2</v>
      </c>
      <c r="M18" s="85"/>
      <c r="N18" s="86"/>
      <c r="O18" s="87"/>
      <c r="P18" s="88"/>
      <c r="Q18" s="88"/>
      <c r="R18" s="89"/>
      <c r="S18" s="89"/>
      <c r="T18" s="170" t="str">
        <f t="shared" si="2"/>
        <v>SCB-041</v>
      </c>
      <c r="U18" s="75"/>
      <c r="V18" s="73"/>
      <c r="W18" s="73"/>
      <c r="X18" s="73"/>
      <c r="Y18" s="2"/>
      <c r="Z18" s="2"/>
      <c r="AA18" s="2"/>
      <c r="AB18" s="31"/>
      <c r="AC18" s="96"/>
      <c r="AD18" s="96"/>
      <c r="AE18" s="96"/>
      <c r="AF18" s="96"/>
      <c r="AG18" s="95">
        <f t="shared" si="3"/>
        <v>45945</v>
      </c>
      <c r="AH18" s="70"/>
      <c r="AI18" s="167" t="s">
        <v>364</v>
      </c>
      <c r="AJ18" s="58"/>
      <c r="AK18" s="70"/>
      <c r="AL18" s="70"/>
      <c r="AM18" s="70">
        <v>1121</v>
      </c>
      <c r="AN18" s="167">
        <v>113102</v>
      </c>
      <c r="AO18" s="70"/>
      <c r="AP18" s="70"/>
      <c r="AQ18" s="97" t="str">
        <f t="shared" si="4"/>
        <v/>
      </c>
      <c r="AR18" s="30"/>
      <c r="AS18" s="30"/>
      <c r="AT18" s="30"/>
      <c r="AU18" s="30"/>
      <c r="AV18" s="30"/>
      <c r="AW18" s="30"/>
      <c r="AX18" s="30"/>
      <c r="AY18" s="70" t="str">
        <f t="shared" si="5"/>
        <v/>
      </c>
      <c r="AZ18" s="70"/>
      <c r="BA18" s="30"/>
      <c r="BB18" s="30"/>
      <c r="BC18" s="30"/>
      <c r="BD18" s="30"/>
      <c r="BE18" s="30"/>
      <c r="BF18" s="30"/>
      <c r="BG18" s="30"/>
      <c r="BH18" s="30"/>
      <c r="BI18" s="30"/>
      <c r="BJ18" s="30"/>
      <c r="BK18" s="30"/>
      <c r="BL18" s="95" t="str">
        <f t="shared" si="6"/>
        <v/>
      </c>
      <c r="BM18" s="30"/>
      <c r="BN18" s="167" t="s">
        <v>366</v>
      </c>
      <c r="BO18" s="258">
        <f>IF(BU18&lt;&gt;"",IFERROR(VLOOKUP(C18,MOMO!$C$5:$K$67,9,FALSE),""),"")</f>
        <v>45946</v>
      </c>
      <c r="BP18" s="153" t="str">
        <f>IF(BU18&lt;&gt;"",IFERROR(VLOOKUP(C18,MOMO!$C$5:$J$67,8,FALSE),""),"")</f>
        <v>CONG TY CP DICH VU DI DONG TRUC TUYEN MoMo TT DUONG THANH LONG tu 15/10/2025 den 15/10/2025. CT tu 0421000497559 CONG TY CP DICH VU DI DONG TRUC TUYEN toi 0961315526 CONG TY TNHH DUONG THANH LONG NHTMCP Sai gon Thuong Tin</v>
      </c>
      <c r="BR18">
        <v>1121</v>
      </c>
      <c r="BS18" s="101" t="s">
        <v>199</v>
      </c>
      <c r="BU18" s="133">
        <f>IFERROR(IF(VLOOKUP(C18,MOMO!$C$5:$E$67,3,FALSE)=0,"",VLOOKUP(C18,MOMO!$C$5:$E$67,3,FALSE)),"")</f>
        <v>1445591.7520000001</v>
      </c>
      <c r="BV18" t="str">
        <f t="shared" si="7"/>
        <v>Tiền doanh thu ngày 15/10/2025 chi nhánh 17A NGÔ TẤT TỐ QUẦY 2</v>
      </c>
      <c r="CD18" s="191" t="str">
        <f t="shared" si="8"/>
        <v>SCB-526</v>
      </c>
      <c r="CQ18" s="102">
        <f t="shared" si="9"/>
        <v>45945</v>
      </c>
      <c r="CS18" s="167" t="s">
        <v>230</v>
      </c>
      <c r="CT18" s="255">
        <f>IF(CZ18&lt;&gt;"",IFERROR(VLOOKUP(C18,GRAB!$C$5:$G$67,5,FALSE),""),"")</f>
        <v>45946</v>
      </c>
      <c r="CU18" s="153" t="str">
        <f>IFERROR(VLOOKUP(C18,GRAB!$C$5:$E$67,3,FALSE),"")</f>
        <v>Grab TT 76003527 2200645696653313 Ca Phe Muoi Chu Long 17A Ngo Tat To CKN 174462 - CONG TY TNHH GRAB - Ngan hang TMCP Cong Thuong Viet Nam</v>
      </c>
      <c r="CW18" s="172">
        <v>1121</v>
      </c>
      <c r="CX18" s="174" t="s">
        <v>367</v>
      </c>
      <c r="CZ18">
        <f>IFERROR(VLOOKUP(C18,GRAB!$C$5:$E$67,2,FALSE),"")</f>
        <v>2452572</v>
      </c>
      <c r="DA18" t="str">
        <f t="shared" si="10"/>
        <v>Tiền doanh thu ngày 15/10/2025 chi nhánh 17A NGÔ TẤT TỐ QUẦY 2</v>
      </c>
      <c r="DI18" s="175" t="str">
        <f t="shared" si="11"/>
        <v>SCB-526</v>
      </c>
      <c r="DV18" s="102">
        <f t="shared" si="12"/>
        <v>45945</v>
      </c>
      <c r="DX18" s="167" t="s">
        <v>239</v>
      </c>
      <c r="DY18" s="245">
        <f>IF(EE18&lt;&gt;"",IFERROR(VLOOKUP(C18,BE!$C$5:$K$67,9,FALSE),""),"")</f>
        <v>45947</v>
      </c>
      <c r="DZ18" t="str">
        <f>IF(EE18&lt;&gt;"",IFERROR(VLOOKUP(C18,BE!$C$5:$J$67,8,FALSE),""),"")</f>
        <v>CONG TY CO PHAN BE GROUP 3016355 beFood thanh toan ky15102025</v>
      </c>
      <c r="EB18">
        <v>1121</v>
      </c>
      <c r="EC18" s="167" t="s">
        <v>200</v>
      </c>
      <c r="EE18">
        <f>IFERROR(IF(VLOOKUP(C18,BE!C18:I80,4,FALSE)=0,"",VLOOKUP(C18,BE!C18:I80,4,FALSE)),"")</f>
        <v>178500</v>
      </c>
      <c r="EF18" s="175" t="str">
        <f t="shared" si="13"/>
        <v>Tiền doanh thu ngày 15/10/2025 chi nhánh 17A NGÔ TẤT TỐ QUẦY 2</v>
      </c>
      <c r="EN18" s="175" t="str">
        <f t="shared" si="14"/>
        <v>SCB-526</v>
      </c>
      <c r="FA18" s="102">
        <f t="shared" si="15"/>
        <v>45945</v>
      </c>
      <c r="FC18" s="167" t="s">
        <v>231</v>
      </c>
      <c r="FD18" s="245" t="str">
        <f>IF(FJ18&lt;&gt;"",IFERROR(VLOOKUP(C18,'ZALO-PAY'!$C$5:$G$67,4,FALSE),""),"")</f>
        <v/>
      </c>
      <c r="FE18" s="186" t="str">
        <f>IF(FJ18&lt;&gt;"",IFERROR(VLOOKUP(C18,'ZALO-PAY'!$C$5:$G$67,5,FALSE),""),"")</f>
        <v/>
      </c>
      <c r="FG18">
        <v>1121</v>
      </c>
      <c r="FH18" s="167" t="s">
        <v>233</v>
      </c>
      <c r="FJ18" t="str">
        <f>IFERROR(IF(VLOOKUP(C18,'ZALO-PAY'!$C$5:$E$67,2,FALSE)=0,"",VLOOKUP(C18,'ZALO-PAY'!$C$5:$E$67,2,FALSE)),"")</f>
        <v/>
      </c>
      <c r="FK18" s="175" t="str">
        <f t="shared" si="16"/>
        <v/>
      </c>
      <c r="FS18" s="175" t="str">
        <f t="shared" si="17"/>
        <v/>
      </c>
      <c r="GF18" s="102" t="str">
        <f t="shared" si="18"/>
        <v/>
      </c>
      <c r="GH18" s="167" t="s">
        <v>368</v>
      </c>
      <c r="GI18" s="245" t="str">
        <f>IF(GO18&lt;&gt;"",IFERROR(VLOOKUP(C18,XANHSM!C18:G80,5,FALSE),""),"")</f>
        <v/>
      </c>
      <c r="GJ18" t="str">
        <f>IF(GO18&lt;&gt;"",IF(VLOOKUP(C18,XANHSM!$C$5:$G$67,4,FALSE)=0,"",VLOOKUP(C18,XANHSM!C18:G80,4,FALSE)),"")</f>
        <v/>
      </c>
      <c r="GL18">
        <v>1121</v>
      </c>
      <c r="GM18" s="167" t="s">
        <v>234</v>
      </c>
      <c r="GO18" t="str">
        <f>IFERROR(IF(VLOOKUP(C18,XANHSM!$C$5:$E$67,2,FALSE)=0,"",VLOOKUP(C18,XANHSM!$C$5:$E$67,2,FALSE)),"")</f>
        <v/>
      </c>
      <c r="GP18" s="175" t="str">
        <f t="shared" si="19"/>
        <v/>
      </c>
      <c r="GX18" t="str">
        <f t="shared" si="20"/>
        <v/>
      </c>
      <c r="HK18" s="102" t="str">
        <f t="shared" si="21"/>
        <v/>
      </c>
      <c r="HM18" s="167" t="s">
        <v>369</v>
      </c>
      <c r="HN18" s="245" t="str">
        <f>IF(HT18&lt;&gt;"",IFERROR(VLOOKUP(C18,'TIỀN MẶT'!$C$5:$J$67,7,FALSE),""),"")</f>
        <v/>
      </c>
      <c r="HO18" t="str">
        <f>IF(HT18&lt;&gt;"",IF(VLOOKUP(C18,'TIỀN MẶT'!$C$5:$J$67,8,FALSE)=0,"",VLOOKUP(C18,'TIỀN MẶT'!$C$5:$J$67,8,FALSE)),"")</f>
        <v/>
      </c>
      <c r="HQ18">
        <v>1121</v>
      </c>
      <c r="HR18" s="167" t="s">
        <v>235</v>
      </c>
      <c r="HT18" t="str">
        <f>IFERROR(IF(VLOOKUP(C18,'TIỀN MẶT'!$C$5:$H$67,4,FALSE)=0,"",VLOOKUP(C18,'TIỀN MẶT'!$C$5:$H$67,4,FALSE)),"")</f>
        <v/>
      </c>
      <c r="HU18" s="175" t="str">
        <f t="shared" si="22"/>
        <v/>
      </c>
      <c r="IC18" t="str">
        <f t="shared" si="23"/>
        <v/>
      </c>
      <c r="IP18" s="102" t="str">
        <f t="shared" si="24"/>
        <v/>
      </c>
      <c r="IR18" s="167" t="s">
        <v>370</v>
      </c>
      <c r="IS18" s="245" t="str">
        <f>IF(IY18&lt;&gt;"",IFERROR(VLOOKUP(C18,'TIỀN MẶT'!$C$5:$J$67,7,FALSE),""),"")</f>
        <v/>
      </c>
      <c r="IT18" t="str">
        <f>IF(IY18&lt;&gt;"",IF(VLOOKUP(C18,'TIỀN MẶT'!$C$5:$J$67,8,FALSE)=0,"",VLOOKUP(C18,'TIỀN MẶT'!$C$5:$J$67,8,FALSE)),"")</f>
        <v/>
      </c>
      <c r="IV18">
        <v>1121</v>
      </c>
      <c r="IW18" s="167" t="s">
        <v>236</v>
      </c>
      <c r="IY18" t="str">
        <f>IFERROR(IF(VLOOKUP(C18,'TIỀN MẶT'!$C$5:$H$67,5,FALSE)=0,"",VLOOKUP(C18,'TIỀN MẶT'!$C$5:$H$67,5,FALSE)),"")</f>
        <v/>
      </c>
      <c r="IZ18" s="175" t="str">
        <f t="shared" si="25"/>
        <v/>
      </c>
      <c r="JH18" t="str">
        <f t="shared" si="26"/>
        <v/>
      </c>
      <c r="JU18" s="102" t="str">
        <f t="shared" si="27"/>
        <v/>
      </c>
      <c r="JW18" s="167" t="s">
        <v>371</v>
      </c>
      <c r="JX18" s="249" t="str">
        <f>IF(KD18&lt;&gt;"",IFERROR(VLOOKUP(C18,'VN-PAY'!$C$5:$G$67,4,FALSE),""),"")</f>
        <v/>
      </c>
      <c r="JY18" s="228" t="str">
        <f>IF(KD18&lt;&gt;"",IFERROR(VLOOKUP(C18,'VN-PAY'!$C$5:$G$67,5,FALSE),""),"")</f>
        <v/>
      </c>
      <c r="KA18">
        <v>1121</v>
      </c>
      <c r="KB18" s="167" t="s">
        <v>237</v>
      </c>
      <c r="KD18" t="str">
        <f>IFERROR(IF(VLOOKUP(C18,'VN-PAY'!$C$5:$E$66,2,FALSE)=0,"",VLOOKUP(C18,'VN-PAY'!$C$5:$E$66,2,FALSE)),"")</f>
        <v/>
      </c>
      <c r="KE18" s="175" t="str">
        <f t="shared" si="28"/>
        <v/>
      </c>
      <c r="KM18" s="175" t="str">
        <f t="shared" si="29"/>
        <v/>
      </c>
      <c r="KZ18" s="102" t="str">
        <f t="shared" si="30"/>
        <v/>
      </c>
      <c r="LB18" s="167" t="s">
        <v>372</v>
      </c>
      <c r="LC18" s="245">
        <f>IF(LI18&lt;&gt;"",IFERROR(VLOOKUP(C18,SHOPEE!$C$5:$G$67,4,FALSE),""),"")</f>
        <v>0</v>
      </c>
      <c r="LD18" t="str">
        <f>IF(LI18&lt;&gt;"",IFERROR(VLOOKUP(C18,SHOPEE!$C$5:$G$67,5,FALSE),""),"")</f>
        <v>SHOPEEPAY CHUYEN TIEN 1978597907100237824 ShopeeFood thanh toan tu dong 15 10 2025 10673813 CKN 135092 - MBBANK IBFT - Ngan hang TMCP Quan Doi</v>
      </c>
      <c r="LF18">
        <v>1121</v>
      </c>
      <c r="LG18" s="167" t="s">
        <v>238</v>
      </c>
      <c r="LI18">
        <f>IFERROR(IF(VLOOKUP(C18,SHOPEE!$C$5:$E$67,2,FALSE)=0,"",VLOOKUP(C18,SHOPEE!$C$5:$E$67,2,FALSE)),"")</f>
        <v>4524313</v>
      </c>
      <c r="LJ18" s="175" t="str">
        <f t="shared" si="31"/>
        <v>Tiền doanh thu ngày 15/10/2025 chi nhánh 17A NGÔ TẤT TỐ QUẦY 2</v>
      </c>
      <c r="LR18" s="175" t="str">
        <f t="shared" si="32"/>
        <v>SCB-526</v>
      </c>
      <c r="ME18" s="102">
        <f t="shared" si="33"/>
        <v>45945</v>
      </c>
      <c r="MG18" s="167" t="s">
        <v>373</v>
      </c>
    </row>
    <row r="19" spans="1:345" ht="15.75" customHeight="1">
      <c r="A19" s="83">
        <v>8</v>
      </c>
      <c r="B19" s="32" t="s">
        <v>26</v>
      </c>
      <c r="C19" s="90" t="s">
        <v>114</v>
      </c>
      <c r="D19" s="290">
        <v>70</v>
      </c>
      <c r="E19" s="266">
        <f>IF(K19&lt;&gt;"",IFERROR(VLOOKUP(C19,'TIỀN MẶT'!$C$5:$J$67,7,FALSE),""),"")</f>
        <v>45946</v>
      </c>
      <c r="F19" s="221" t="str">
        <f>IF(K19&lt;&gt;"",IF(VLOOKUP(C19,'TIỀN MẶT'!$C$5:$J$67,8,FALSE)=0,"",VLOOKUP(C19,'TIỀN MẶT'!$C$5:$J$67,8,FALSE)),"")</f>
        <v>CH.137ANHC - NTM NGAY 15/10</v>
      </c>
      <c r="G19" s="99"/>
      <c r="H19" s="70">
        <v>1121</v>
      </c>
      <c r="I19" s="167" t="s">
        <v>360</v>
      </c>
      <c r="J19" s="60"/>
      <c r="K19" s="62">
        <f>IFERROR(IF(VLOOKUP(C19,'TIỀN MẶT'!$C$5:$H$67,3,FALSE)&amp;""="","",VLOOKUP(C19,'TIỀN MẶT'!$C$5:$H$67,3,FALSE)),"")</f>
        <v>4477000</v>
      </c>
      <c r="L19" s="59" t="str">
        <f t="shared" si="1"/>
        <v>Tiền doanh thu ngày 15/10/2025 chi nhánh 137A NGUYỄN HỮU CẢNH</v>
      </c>
      <c r="M19" s="85"/>
      <c r="N19" s="86"/>
      <c r="O19" s="87"/>
      <c r="P19" s="88"/>
      <c r="Q19" s="88"/>
      <c r="R19" s="89"/>
      <c r="S19" s="89"/>
      <c r="T19" s="170" t="str">
        <f t="shared" si="2"/>
        <v>SCB-041</v>
      </c>
      <c r="U19" s="75"/>
      <c r="V19" s="73"/>
      <c r="W19" s="73"/>
      <c r="X19" s="73"/>
      <c r="Y19" s="2"/>
      <c r="Z19" s="2"/>
      <c r="AA19" s="2"/>
      <c r="AB19" s="31"/>
      <c r="AC19" s="96"/>
      <c r="AD19" s="96"/>
      <c r="AE19" s="96"/>
      <c r="AF19" s="96"/>
      <c r="AG19" s="95">
        <f t="shared" si="3"/>
        <v>45945</v>
      </c>
      <c r="AH19" s="70"/>
      <c r="AI19" s="167" t="s">
        <v>364</v>
      </c>
      <c r="AJ19" s="58"/>
      <c r="AK19" s="70"/>
      <c r="AL19" s="70"/>
      <c r="AM19" s="70">
        <v>1121</v>
      </c>
      <c r="AN19" s="167">
        <v>113102</v>
      </c>
      <c r="AO19" s="70"/>
      <c r="AP19" s="70"/>
      <c r="AQ19" s="97" t="str">
        <f t="shared" si="4"/>
        <v/>
      </c>
      <c r="AR19" s="30"/>
      <c r="AS19" s="30"/>
      <c r="AT19" s="30"/>
      <c r="AU19" s="30"/>
      <c r="AV19" s="30"/>
      <c r="AW19" s="30"/>
      <c r="AX19" s="30"/>
      <c r="AY19" s="70" t="str">
        <f t="shared" si="5"/>
        <v/>
      </c>
      <c r="AZ19" s="70"/>
      <c r="BA19" s="30"/>
      <c r="BB19" s="30"/>
      <c r="BC19" s="30"/>
      <c r="BD19" s="30"/>
      <c r="BE19" s="30"/>
      <c r="BF19" s="30"/>
      <c r="BG19" s="30"/>
      <c r="BH19" s="30"/>
      <c r="BI19" s="30"/>
      <c r="BJ19" s="30"/>
      <c r="BK19" s="30"/>
      <c r="BL19" s="95" t="str">
        <f t="shared" si="6"/>
        <v/>
      </c>
      <c r="BM19" s="30"/>
      <c r="BN19" s="167" t="s">
        <v>366</v>
      </c>
      <c r="BO19" s="258">
        <f>IF(BU19&lt;&gt;"",IFERROR(VLOOKUP(C19,MOMO!$C$5:$K$67,9,FALSE),""),"")</f>
        <v>45946</v>
      </c>
      <c r="BP19" s="153" t="str">
        <f>IF(BU19&lt;&gt;"",IFERROR(VLOOKUP(C19,MOMO!$C$5:$J$67,8,FALSE),""),"")</f>
        <v>CONG TY CP DICH VU DI DONG TRUC TUYEN MoMo TT DUONG THANH LONG tu 15/10/2025 den 15/10/2025. CT tu 0421000497559 CONG TY CP DICH VU DI DONG TRUC TUYEN toi 0961315526 CONG TY TNHH DUONG THANH LONG NHTMCP Sai gon Thuong Tin</v>
      </c>
      <c r="BR19">
        <v>1121</v>
      </c>
      <c r="BS19" s="101" t="s">
        <v>199</v>
      </c>
      <c r="BU19" s="133">
        <f>IFERROR(IF(VLOOKUP(C19,MOMO!$C$5:$E$67,3,FALSE)=0,"",VLOOKUP(C19,MOMO!$C$5:$E$67,3,FALSE)),"")</f>
        <v>2263731</v>
      </c>
      <c r="BV19" t="str">
        <f t="shared" si="7"/>
        <v>Tiền doanh thu ngày 15/10/2025 chi nhánh 137A NGUYỄN HỮU CẢNH</v>
      </c>
      <c r="CD19" s="191" t="str">
        <f t="shared" si="8"/>
        <v>SCB-526</v>
      </c>
      <c r="CQ19" s="102">
        <f t="shared" si="9"/>
        <v>45945</v>
      </c>
      <c r="CS19" s="167" t="s">
        <v>230</v>
      </c>
      <c r="CT19" s="255">
        <f>IF(CZ19&lt;&gt;"",IFERROR(VLOOKUP(C19,GRAB!$C$5:$G$67,5,FALSE),""),"")</f>
        <v>45946</v>
      </c>
      <c r="CU19" s="153" t="str">
        <f>IFERROR(VLOOKUP(C19,GRAB!$C$5:$E$67,3,FALSE),"")</f>
        <v>Grab TT 75997365 2103520463898625 Ca Phe Muoi Chu Long Nguyen Huu Canh CKN 168262 - CONG TY TNHH GRAB - Ngan hang TMCP Cong Thuong Viet Nam</v>
      </c>
      <c r="CW19" s="172">
        <v>1121</v>
      </c>
      <c r="CX19" s="174" t="s">
        <v>367</v>
      </c>
      <c r="CZ19">
        <f>IFERROR(VLOOKUP(C19,GRAB!$C$5:$E$67,2,FALSE),"")</f>
        <v>4256864</v>
      </c>
      <c r="DA19" t="str">
        <f t="shared" si="10"/>
        <v>Tiền doanh thu ngày 15/10/2025 chi nhánh 137A NGUYỄN HỮU CẢNH</v>
      </c>
      <c r="DI19" s="175" t="str">
        <f t="shared" si="11"/>
        <v>SCB-526</v>
      </c>
      <c r="DV19" s="102">
        <f t="shared" si="12"/>
        <v>45945</v>
      </c>
      <c r="DX19" s="167" t="s">
        <v>239</v>
      </c>
      <c r="DY19" s="245">
        <f>IF(EE19&lt;&gt;"",IFERROR(VLOOKUP(C19,BE!$C$5:$K$67,9,FALSE),""),"")</f>
        <v>45947</v>
      </c>
      <c r="DZ19" t="str">
        <f>IF(EE19&lt;&gt;"",IFERROR(VLOOKUP(C19,BE!$C$5:$J$67,8,FALSE),""),"")</f>
        <v>CONG TY CO PHAN BE GROUP 3016340 beFood thanh toan ky15102025</v>
      </c>
      <c r="EB19">
        <v>1121</v>
      </c>
      <c r="EC19" s="167" t="s">
        <v>200</v>
      </c>
      <c r="EE19">
        <f>IFERROR(IF(VLOOKUP(C19,BE!C19:I81,4,FALSE)=0,"",VLOOKUP(C19,BE!C19:I81,4,FALSE)),"")</f>
        <v>912000</v>
      </c>
      <c r="EF19" s="175" t="str">
        <f t="shared" si="13"/>
        <v>Tiền doanh thu ngày 15/10/2025 chi nhánh 137A NGUYỄN HỮU CẢNH</v>
      </c>
      <c r="EN19" s="175" t="str">
        <f t="shared" si="14"/>
        <v>SCB-526</v>
      </c>
      <c r="FA19" s="102">
        <f t="shared" si="15"/>
        <v>45945</v>
      </c>
      <c r="FC19" s="167" t="s">
        <v>231</v>
      </c>
      <c r="FD19" s="245" t="str">
        <f>IF(FJ19&lt;&gt;"",IFERROR(VLOOKUP(C19,'ZALO-PAY'!$C$5:$G$67,4,FALSE),""),"")</f>
        <v/>
      </c>
      <c r="FE19" s="186" t="str">
        <f>IF(FJ19&lt;&gt;"",IFERROR(VLOOKUP(C19,'ZALO-PAY'!$C$5:$G$67,5,FALSE),""),"")</f>
        <v/>
      </c>
      <c r="FG19">
        <v>1121</v>
      </c>
      <c r="FH19" s="167" t="s">
        <v>233</v>
      </c>
      <c r="FJ19" t="str">
        <f>IFERROR(IF(VLOOKUP(C19,'ZALO-PAY'!$C$5:$E$67,2,FALSE)=0,"",VLOOKUP(C19,'ZALO-PAY'!$C$5:$E$67,2,FALSE)),"")</f>
        <v/>
      </c>
      <c r="FK19" s="175" t="str">
        <f t="shared" si="16"/>
        <v/>
      </c>
      <c r="FS19" s="175" t="str">
        <f t="shared" si="17"/>
        <v/>
      </c>
      <c r="GF19" s="102" t="str">
        <f t="shared" si="18"/>
        <v/>
      </c>
      <c r="GH19" s="167" t="s">
        <v>368</v>
      </c>
      <c r="GI19" s="245" t="str">
        <f>IF(GO19&lt;&gt;"",IFERROR(VLOOKUP(C19,XANHSM!C19:G81,5,FALSE),""),"")</f>
        <v/>
      </c>
      <c r="GJ19" t="str">
        <f>IF(GO19&lt;&gt;"",IF(VLOOKUP(C19,XANHSM!$C$5:$G$67,4,FALSE)=0,"",VLOOKUP(C19,XANHSM!C19:G81,4,FALSE)),"")</f>
        <v/>
      </c>
      <c r="GL19">
        <v>1121</v>
      </c>
      <c r="GM19" s="167" t="s">
        <v>234</v>
      </c>
      <c r="GO19" t="str">
        <f>IFERROR(IF(VLOOKUP(C19,XANHSM!$C$5:$E$67,2,FALSE)=0,"",VLOOKUP(C19,XANHSM!$C$5:$E$67,2,FALSE)),"")</f>
        <v/>
      </c>
      <c r="GP19" s="175" t="str">
        <f t="shared" si="19"/>
        <v/>
      </c>
      <c r="GX19" t="str">
        <f t="shared" si="20"/>
        <v/>
      </c>
      <c r="HK19" s="102" t="str">
        <f t="shared" si="21"/>
        <v/>
      </c>
      <c r="HM19" s="167" t="s">
        <v>369</v>
      </c>
      <c r="HN19" s="245" t="str">
        <f>IF(HT19&lt;&gt;"",IFERROR(VLOOKUP(C19,'TIỀN MẶT'!$C$5:$J$67,7,FALSE),""),"")</f>
        <v/>
      </c>
      <c r="HO19" t="str">
        <f>IF(HT19&lt;&gt;"",IF(VLOOKUP(C19,'TIỀN MẶT'!$C$5:$J$67,8,FALSE)=0,"",VLOOKUP(C19,'TIỀN MẶT'!$C$5:$J$67,8,FALSE)),"")</f>
        <v/>
      </c>
      <c r="HQ19">
        <v>1121</v>
      </c>
      <c r="HR19" s="167" t="s">
        <v>235</v>
      </c>
      <c r="HT19" t="str">
        <f>IFERROR(IF(VLOOKUP(C19,'TIỀN MẶT'!$C$5:$H$67,4,FALSE)=0,"",VLOOKUP(C19,'TIỀN MẶT'!$C$5:$H$67,4,FALSE)),"")</f>
        <v/>
      </c>
      <c r="HU19" s="175" t="str">
        <f t="shared" si="22"/>
        <v/>
      </c>
      <c r="IC19" t="str">
        <f t="shared" si="23"/>
        <v/>
      </c>
      <c r="IP19" s="102" t="str">
        <f t="shared" si="24"/>
        <v/>
      </c>
      <c r="IR19" s="167" t="s">
        <v>370</v>
      </c>
      <c r="IS19" s="245" t="str">
        <f>IF(IY19&lt;&gt;"",IFERROR(VLOOKUP(C19,'TIỀN MẶT'!$C$5:$J$67,7,FALSE),""),"")</f>
        <v/>
      </c>
      <c r="IT19" t="str">
        <f>IF(IY19&lt;&gt;"",IF(VLOOKUP(C19,'TIỀN MẶT'!$C$5:$J$67,8,FALSE)=0,"",VLOOKUP(C19,'TIỀN MẶT'!$C$5:$J$67,8,FALSE)),"")</f>
        <v/>
      </c>
      <c r="IV19">
        <v>1121</v>
      </c>
      <c r="IW19" s="167" t="s">
        <v>236</v>
      </c>
      <c r="IY19" t="str">
        <f>IFERROR(IF(VLOOKUP(C19,'TIỀN MẶT'!$C$5:$H$67,5,FALSE)=0,"",VLOOKUP(C19,'TIỀN MẶT'!$C$5:$H$67,5,FALSE)),"")</f>
        <v/>
      </c>
      <c r="IZ19" s="175" t="str">
        <f t="shared" si="25"/>
        <v/>
      </c>
      <c r="JH19" t="str">
        <f t="shared" si="26"/>
        <v/>
      </c>
      <c r="JU19" s="102" t="str">
        <f t="shared" si="27"/>
        <v/>
      </c>
      <c r="JW19" s="167" t="s">
        <v>371</v>
      </c>
      <c r="JX19" s="249" t="str">
        <f>IF(KD19&lt;&gt;"",IFERROR(VLOOKUP(C19,'VN-PAY'!$C$5:$G$67,4,FALSE),""),"")</f>
        <v/>
      </c>
      <c r="JY19" s="228" t="str">
        <f>IF(KD19&lt;&gt;"",IFERROR(VLOOKUP(C19,'VN-PAY'!$C$5:$G$67,5,FALSE),""),"")</f>
        <v/>
      </c>
      <c r="KA19">
        <v>1121</v>
      </c>
      <c r="KB19" s="167" t="s">
        <v>237</v>
      </c>
      <c r="KD19" t="str">
        <f>IFERROR(IF(VLOOKUP(C19,'VN-PAY'!$C$5:$E$66,2,FALSE)=0,"",VLOOKUP(C19,'VN-PAY'!$C$5:$E$66,2,FALSE)),"")</f>
        <v/>
      </c>
      <c r="KE19" s="175" t="str">
        <f t="shared" si="28"/>
        <v/>
      </c>
      <c r="KM19" s="175" t="str">
        <f t="shared" si="29"/>
        <v/>
      </c>
      <c r="KZ19" s="102" t="str">
        <f t="shared" si="30"/>
        <v/>
      </c>
      <c r="LB19" s="167" t="s">
        <v>372</v>
      </c>
      <c r="LC19" s="245">
        <f>IF(LI19&lt;&gt;"",IFERROR(VLOOKUP(C19,SHOPEE!$C$5:$G$67,4,FALSE),""),"")</f>
        <v>0</v>
      </c>
      <c r="LD19" t="str">
        <f>IF(LI19&lt;&gt;"",IFERROR(VLOOKUP(C19,SHOPEE!$C$5:$G$67,5,FALSE),""),"")</f>
        <v>SHOPEEPAY CHUYEN TIEN 1978597907100237824 ShopeeFood thanh toan tu dong 15 10 2025 10673813 CKN 135092 - MBBANK IBFT - Ngan hang TMCP Quan Doi</v>
      </c>
      <c r="LF19">
        <v>1121</v>
      </c>
      <c r="LG19" s="167" t="s">
        <v>238</v>
      </c>
      <c r="LI19">
        <f>IFERROR(IF(VLOOKUP(C19,SHOPEE!$C$5:$E$67,2,FALSE)=0,"",VLOOKUP(C19,SHOPEE!$C$5:$E$67,2,FALSE)),"")</f>
        <v>1517162</v>
      </c>
      <c r="LJ19" s="175" t="str">
        <f t="shared" si="31"/>
        <v>Tiền doanh thu ngày 15/10/2025 chi nhánh 137A NGUYỄN HỮU CẢNH</v>
      </c>
      <c r="LR19" s="175" t="str">
        <f t="shared" si="32"/>
        <v>SCB-526</v>
      </c>
      <c r="ME19" s="102">
        <f t="shared" si="33"/>
        <v>45945</v>
      </c>
      <c r="MG19" s="167" t="s">
        <v>373</v>
      </c>
    </row>
    <row r="20" spans="1:345" ht="15.75" customHeight="1">
      <c r="A20" s="83">
        <f t="shared" si="0"/>
        <v>9</v>
      </c>
      <c r="B20" s="32" t="s">
        <v>28</v>
      </c>
      <c r="C20" s="90" t="s">
        <v>115</v>
      </c>
      <c r="D20" s="291">
        <v>82</v>
      </c>
      <c r="E20" s="266">
        <f>IF(K20&lt;&gt;"",IFERROR(VLOOKUP(C20,'TIỀN MẶT'!$C$5:$J$67,7,FALSE),""),"")</f>
        <v>45946</v>
      </c>
      <c r="F20" s="221" t="str">
        <f>IF(K20&lt;&gt;"",IF(VLOOKUP(C20,'TIỀN MẶT'!$C$5:$J$67,8,FALSE)=0,"",VLOOKUP(C20,'TIỀN MẶT'!$C$5:$J$67,8,FALSE)),"")</f>
        <v>CH.07BL NTM 15/10</v>
      </c>
      <c r="G20" s="99"/>
      <c r="H20" s="70">
        <v>1121</v>
      </c>
      <c r="I20" s="167" t="s">
        <v>360</v>
      </c>
      <c r="J20" s="60"/>
      <c r="K20" s="62">
        <f>IFERROR(IF(VLOOKUP(C20,'TIỀN MẶT'!$C$5:$H$67,3,FALSE)&amp;""="","",VLOOKUP(C20,'TIỀN MẶT'!$C$5:$H$67,3,FALSE)),"")</f>
        <v>5542000</v>
      </c>
      <c r="L20" s="59" t="str">
        <f t="shared" si="1"/>
        <v>Tiền doanh thu ngày 15/10/2025 chi nhánh 07 BÌNH LONG</v>
      </c>
      <c r="M20" s="85"/>
      <c r="N20" s="86"/>
      <c r="O20" s="87"/>
      <c r="P20" s="88"/>
      <c r="Q20" s="88"/>
      <c r="R20" s="89"/>
      <c r="S20" s="89"/>
      <c r="T20" s="170" t="str">
        <f t="shared" si="2"/>
        <v>SCB-041</v>
      </c>
      <c r="U20" s="75"/>
      <c r="V20" s="73"/>
      <c r="W20" s="73"/>
      <c r="X20" s="73"/>
      <c r="Y20" s="2"/>
      <c r="Z20" s="2"/>
      <c r="AA20" s="2"/>
      <c r="AB20" s="31"/>
      <c r="AC20" s="96"/>
      <c r="AD20" s="96"/>
      <c r="AE20" s="96"/>
      <c r="AF20" s="96"/>
      <c r="AG20" s="95">
        <f t="shared" si="3"/>
        <v>45945</v>
      </c>
      <c r="AH20" s="70"/>
      <c r="AI20" s="167" t="s">
        <v>364</v>
      </c>
      <c r="AJ20" s="58"/>
      <c r="AK20" s="70"/>
      <c r="AL20" s="70"/>
      <c r="AM20" s="70">
        <v>1121</v>
      </c>
      <c r="AN20" s="167">
        <v>113102</v>
      </c>
      <c r="AO20" s="70"/>
      <c r="AP20" s="70"/>
      <c r="AQ20" s="97" t="str">
        <f t="shared" si="4"/>
        <v/>
      </c>
      <c r="AR20" s="30"/>
      <c r="AS20" s="30"/>
      <c r="AT20" s="30"/>
      <c r="AU20" s="30"/>
      <c r="AV20" s="30"/>
      <c r="AW20" s="30"/>
      <c r="AX20" s="30"/>
      <c r="AY20" s="70" t="str">
        <f t="shared" si="5"/>
        <v/>
      </c>
      <c r="AZ20" s="70"/>
      <c r="BA20" s="30"/>
      <c r="BB20" s="30"/>
      <c r="BC20" s="30"/>
      <c r="BD20" s="30"/>
      <c r="BE20" s="30"/>
      <c r="BF20" s="30"/>
      <c r="BG20" s="30"/>
      <c r="BH20" s="30"/>
      <c r="BI20" s="30"/>
      <c r="BJ20" s="30"/>
      <c r="BK20" s="30"/>
      <c r="BL20" s="95" t="str">
        <f t="shared" si="6"/>
        <v/>
      </c>
      <c r="BM20" s="30"/>
      <c r="BN20" s="167" t="s">
        <v>366</v>
      </c>
      <c r="BO20" s="258">
        <f>IF(BU20&lt;&gt;"",IFERROR(VLOOKUP(C20,MOMO!$C$5:$K$67,9,FALSE),""),"")</f>
        <v>45946</v>
      </c>
      <c r="BP20" s="153" t="str">
        <f>IF(BU20&lt;&gt;"",IFERROR(VLOOKUP(C20,MOMO!$C$5:$J$67,8,FALSE),""),"")</f>
        <v>CONG TY CP DICH VU DI DONG TRUC TUYEN MoMo TT DUONG THANH LONG tu 15/10/2025 den 15/10/2025. CT tu 0421000497559 CONG TY CP DICH VU DI DONG TRUC TUYEN toi 0961315526 CONG TY TNHH DUONG THANH LONG NHTMCP Sai gon Thuong Tin</v>
      </c>
      <c r="BR20">
        <v>1121</v>
      </c>
      <c r="BS20" s="101" t="s">
        <v>199</v>
      </c>
      <c r="BU20" s="133">
        <f>IFERROR(IF(VLOOKUP(C20,MOMO!$C$5:$E$67,3,FALSE)=0,"",VLOOKUP(C20,MOMO!$C$5:$E$67,3,FALSE)),"")</f>
        <v>899053.5</v>
      </c>
      <c r="BV20" t="str">
        <f t="shared" si="7"/>
        <v>Tiền doanh thu ngày 15/10/2025 chi nhánh 07 BÌNH LONG</v>
      </c>
      <c r="CD20" s="191" t="str">
        <f t="shared" si="8"/>
        <v>SCB-526</v>
      </c>
      <c r="CQ20" s="102">
        <f t="shared" si="9"/>
        <v>45945</v>
      </c>
      <c r="CS20" s="167" t="s">
        <v>230</v>
      </c>
      <c r="CT20" s="255">
        <f>IF(CZ20&lt;&gt;"",IFERROR(VLOOKUP(C20,GRAB!$C$5:$G$67,5,FALSE),""),"")</f>
        <v>45946</v>
      </c>
      <c r="CU20" s="153" t="str">
        <f>IFERROR(VLOOKUP(C20,GRAB!$C$5:$E$67,3,FALSE),"")</f>
        <v>Grab TT 76003276 2200645696647169 Ca Phe Muoi Chu Long Binh Long CKN 175100 - CONG TY TNHH GRAB - Ngan hang TMCP Cong Thuong Viet Nam</v>
      </c>
      <c r="CW20" s="172">
        <v>1121</v>
      </c>
      <c r="CX20" s="174" t="s">
        <v>367</v>
      </c>
      <c r="CZ20">
        <f>IFERROR(VLOOKUP(C20,GRAB!$C$5:$E$67,2,FALSE),"")</f>
        <v>2605955</v>
      </c>
      <c r="DA20" t="str">
        <f t="shared" si="10"/>
        <v>Tiền doanh thu ngày 15/10/2025 chi nhánh 07 BÌNH LONG</v>
      </c>
      <c r="DI20" s="175" t="str">
        <f t="shared" si="11"/>
        <v>SCB-526</v>
      </c>
      <c r="DV20" s="102">
        <f t="shared" si="12"/>
        <v>45945</v>
      </c>
      <c r="DX20" s="167" t="s">
        <v>239</v>
      </c>
      <c r="DY20" s="245">
        <f>IF(EE20&lt;&gt;"",IFERROR(VLOOKUP(C20,BE!$C$5:$K$67,9,FALSE),""),"")</f>
        <v>45947</v>
      </c>
      <c r="DZ20" t="str">
        <f>IF(EE20&lt;&gt;"",IFERROR(VLOOKUP(C20,BE!$C$5:$J$67,8,FALSE),""),"")</f>
        <v>CONG TY CO PHAN BE GROUP 3016355 beFood thanh toan ky15102025</v>
      </c>
      <c r="EB20">
        <v>1121</v>
      </c>
      <c r="EC20" s="167" t="s">
        <v>200</v>
      </c>
      <c r="EE20">
        <f>IFERROR(IF(VLOOKUP(C20,BE!C20:I82,4,FALSE)=0,"",VLOOKUP(C20,BE!C20:I82,4,FALSE)),"")</f>
        <v>903000</v>
      </c>
      <c r="EF20" s="175" t="str">
        <f t="shared" si="13"/>
        <v>Tiền doanh thu ngày 15/10/2025 chi nhánh 07 BÌNH LONG</v>
      </c>
      <c r="EN20" s="175" t="str">
        <f t="shared" si="14"/>
        <v>SCB-526</v>
      </c>
      <c r="FA20" s="102">
        <f t="shared" si="15"/>
        <v>45945</v>
      </c>
      <c r="FC20" s="167" t="s">
        <v>231</v>
      </c>
      <c r="FD20" s="245" t="str">
        <f>IF(FJ20&lt;&gt;"",IFERROR(VLOOKUP(C20,'ZALO-PAY'!$C$5:$G$67,4,FALSE),""),"")</f>
        <v/>
      </c>
      <c r="FE20" s="186" t="str">
        <f>IF(FJ20&lt;&gt;"",IFERROR(VLOOKUP(C20,'ZALO-PAY'!$C$5:$G$67,5,FALSE),""),"")</f>
        <v/>
      </c>
      <c r="FG20">
        <v>1121</v>
      </c>
      <c r="FH20" s="167" t="s">
        <v>233</v>
      </c>
      <c r="FJ20" t="str">
        <f>IFERROR(IF(VLOOKUP(C20,'ZALO-PAY'!$C$5:$E$67,2,FALSE)=0,"",VLOOKUP(C20,'ZALO-PAY'!$C$5:$E$67,2,FALSE)),"")</f>
        <v/>
      </c>
      <c r="FK20" s="175" t="str">
        <f t="shared" si="16"/>
        <v/>
      </c>
      <c r="FS20" s="175" t="str">
        <f t="shared" si="17"/>
        <v/>
      </c>
      <c r="GF20" s="102" t="str">
        <f t="shared" si="18"/>
        <v/>
      </c>
      <c r="GH20" s="167" t="s">
        <v>368</v>
      </c>
      <c r="GI20" s="245" t="str">
        <f>IF(GO20&lt;&gt;"",IFERROR(VLOOKUP(C20,XANHSM!C20:G82,5,FALSE),""),"")</f>
        <v/>
      </c>
      <c r="GJ20" t="str">
        <f>IF(GO20&lt;&gt;"",IF(VLOOKUP(C20,XANHSM!$C$5:$G$67,4,FALSE)=0,"",VLOOKUP(C20,XANHSM!C20:G82,4,FALSE)),"")</f>
        <v/>
      </c>
      <c r="GL20">
        <v>1121</v>
      </c>
      <c r="GM20" s="167" t="s">
        <v>234</v>
      </c>
      <c r="GO20" t="str">
        <f>IFERROR(IF(VLOOKUP(C20,XANHSM!$C$5:$E$67,2,FALSE)=0,"",VLOOKUP(C20,XANHSM!$C$5:$E$67,2,FALSE)),"")</f>
        <v/>
      </c>
      <c r="GP20" s="175" t="str">
        <f t="shared" si="19"/>
        <v/>
      </c>
      <c r="GX20" t="str">
        <f t="shared" si="20"/>
        <v/>
      </c>
      <c r="HK20" s="102" t="str">
        <f t="shared" si="21"/>
        <v/>
      </c>
      <c r="HM20" s="167" t="s">
        <v>369</v>
      </c>
      <c r="HN20" s="245" t="str">
        <f>IF(HT20&lt;&gt;"",IFERROR(VLOOKUP(C20,'TIỀN MẶT'!$C$5:$J$67,7,FALSE),""),"")</f>
        <v/>
      </c>
      <c r="HO20" t="str">
        <f>IF(HT20&lt;&gt;"",IF(VLOOKUP(C20,'TIỀN MẶT'!$C$5:$J$67,8,FALSE)=0,"",VLOOKUP(C20,'TIỀN MẶT'!$C$5:$J$67,8,FALSE)),"")</f>
        <v/>
      </c>
      <c r="HQ20">
        <v>1121</v>
      </c>
      <c r="HR20" s="167" t="s">
        <v>235</v>
      </c>
      <c r="HT20" t="str">
        <f>IFERROR(IF(VLOOKUP(C20,'TIỀN MẶT'!$C$5:$H$67,4,FALSE)=0,"",VLOOKUP(C20,'TIỀN MẶT'!$C$5:$H$67,4,FALSE)),"")</f>
        <v/>
      </c>
      <c r="HU20" s="175" t="str">
        <f t="shared" si="22"/>
        <v/>
      </c>
      <c r="IC20" t="str">
        <f t="shared" si="23"/>
        <v/>
      </c>
      <c r="IP20" s="102" t="str">
        <f t="shared" si="24"/>
        <v/>
      </c>
      <c r="IR20" s="167" t="s">
        <v>370</v>
      </c>
      <c r="IS20" s="245" t="str">
        <f>IF(IY20&lt;&gt;"",IFERROR(VLOOKUP(C20,'TIỀN MẶT'!$C$5:$J$67,7,FALSE),""),"")</f>
        <v/>
      </c>
      <c r="IT20" t="str">
        <f>IF(IY20&lt;&gt;"",IF(VLOOKUP(C20,'TIỀN MẶT'!$C$5:$J$67,8,FALSE)=0,"",VLOOKUP(C20,'TIỀN MẶT'!$C$5:$J$67,8,FALSE)),"")</f>
        <v/>
      </c>
      <c r="IV20">
        <v>1121</v>
      </c>
      <c r="IW20" s="167" t="s">
        <v>236</v>
      </c>
      <c r="IY20" t="str">
        <f>IFERROR(IF(VLOOKUP(C20,'TIỀN MẶT'!$C$5:$H$67,5,FALSE)=0,"",VLOOKUP(C20,'TIỀN MẶT'!$C$5:$H$67,5,FALSE)),"")</f>
        <v/>
      </c>
      <c r="IZ20" s="175" t="str">
        <f t="shared" si="25"/>
        <v/>
      </c>
      <c r="JH20" t="str">
        <f t="shared" si="26"/>
        <v/>
      </c>
      <c r="JU20" s="102" t="str">
        <f t="shared" si="27"/>
        <v/>
      </c>
      <c r="JW20" s="167" t="s">
        <v>371</v>
      </c>
      <c r="JX20" s="249">
        <f>IF(KD20&lt;&gt;"",IFERROR(VLOOKUP(C20,'VN-PAY'!$C$5:$G$67,4,FALSE),""),"")</f>
        <v>0</v>
      </c>
      <c r="JY20" s="228" t="str">
        <f>IF(KD20&lt;&gt;"",IFERROR(VLOOKUP(C20,'VN-PAY'!$C$5:$G$67,5,FALSE),""),"")</f>
        <v>CT CP GIAI PHAP THANH TOAN VIET NAM VNPAY TT 643117 CA PHE MUOI CHU LONG DV QR Offline ngay 15.10.25; CT CP GIAI PHAP THANH TOAN VIET NAM VNPAY TT 643117 CA PHE MUOI CHU LONG DV QR Offline ngay 15.10.25</v>
      </c>
      <c r="KA20">
        <v>1121</v>
      </c>
      <c r="KB20" s="167" t="s">
        <v>237</v>
      </c>
      <c r="KD20">
        <f>IFERROR(IF(VLOOKUP(C20,'VN-PAY'!$C$5:$E$66,2,FALSE)=0,"",VLOOKUP(C20,'VN-PAY'!$C$5:$E$66,2,FALSE)),"")</f>
        <v>249782</v>
      </c>
      <c r="KE20" s="175" t="str">
        <f t="shared" si="28"/>
        <v>Tiền doanh thu ngày 15/10/2025 chi nhánh 07 BÌNH LONG</v>
      </c>
      <c r="KM20" s="175" t="str">
        <f t="shared" si="29"/>
        <v>SCB-526</v>
      </c>
      <c r="KZ20" s="102">
        <f t="shared" si="30"/>
        <v>45945</v>
      </c>
      <c r="LB20" s="167" t="s">
        <v>372</v>
      </c>
      <c r="LC20" s="245">
        <f>IF(LI20&lt;&gt;"",IFERROR(VLOOKUP(C20,SHOPEE!$C$5:$G$67,4,FALSE),""),"")</f>
        <v>0</v>
      </c>
      <c r="LD20" t="str">
        <f>IF(LI20&lt;&gt;"",IFERROR(VLOOKUP(C20,SHOPEE!$C$5:$G$67,5,FALSE),""),"")</f>
        <v>SHOPEEPAY CHUYEN TIEN 1978597907100237824 ShopeeFood thanh toan tu dong 15 10 2025 10673813 CKN 135092 - MBBANK IBFT - Ngan hang TMCP Quan Doi</v>
      </c>
      <c r="LF20">
        <v>1121</v>
      </c>
      <c r="LG20" s="167" t="s">
        <v>238</v>
      </c>
      <c r="LI20">
        <f>IFERROR(IF(VLOOKUP(C20,SHOPEE!$C$5:$E$67,2,FALSE)=0,"",VLOOKUP(C20,SHOPEE!$C$5:$E$67,2,FALSE)),"")</f>
        <v>3486418</v>
      </c>
      <c r="LJ20" s="175" t="str">
        <f t="shared" si="31"/>
        <v>Tiền doanh thu ngày 15/10/2025 chi nhánh 07 BÌNH LONG</v>
      </c>
      <c r="LR20" s="175" t="str">
        <f t="shared" si="32"/>
        <v>SCB-526</v>
      </c>
      <c r="ME20" s="102">
        <f t="shared" si="33"/>
        <v>45945</v>
      </c>
      <c r="MG20" s="167" t="s">
        <v>373</v>
      </c>
    </row>
    <row r="21" spans="1:345" ht="15.75" customHeight="1">
      <c r="A21" s="83">
        <v>9</v>
      </c>
      <c r="B21" s="171" t="s">
        <v>569</v>
      </c>
      <c r="C21" s="90" t="s">
        <v>116</v>
      </c>
      <c r="D21" s="291">
        <v>84</v>
      </c>
      <c r="E21" s="266">
        <f>IF(K21&lt;&gt;"",IFERROR(VLOOKUP(C21,'TIỀN MẶT'!$C$5:$J$67,7,FALSE),""),"")</f>
        <v>45946</v>
      </c>
      <c r="F21" s="221" t="str">
        <f>IF(K21&lt;&gt;"",IF(VLOOKUP(C21,'TIỀN MẶT'!$C$5:$J$67,8,FALSE)=0,"",VLOOKUP(C21,'TIỀN MẶT'!$C$5:$J$67,8,FALSE)),"")</f>
        <v>CH 190 HVB NOP TM 15.10</v>
      </c>
      <c r="G21" s="99"/>
      <c r="H21" s="70">
        <v>1121</v>
      </c>
      <c r="I21" s="167" t="s">
        <v>360</v>
      </c>
      <c r="J21" s="60"/>
      <c r="K21" s="62">
        <f>IFERROR(IF(VLOOKUP(C21,'TIỀN MẶT'!$C$5:$H$67,3,FALSE)&amp;""="","",VLOOKUP(C21,'TIỀN MẶT'!$C$5:$H$67,3,FALSE)),"")</f>
        <v>8333000</v>
      </c>
      <c r="L21" s="59" t="str">
        <f t="shared" si="1"/>
        <v>Tiền doanh thu ngày 15/10/2025 chi nhánh 172-190 HUỲNH VĂN BÁNH</v>
      </c>
      <c r="M21" s="85"/>
      <c r="N21" s="86"/>
      <c r="O21" s="87"/>
      <c r="P21" s="88"/>
      <c r="Q21" s="88"/>
      <c r="R21" s="89"/>
      <c r="S21" s="89"/>
      <c r="T21" s="170" t="str">
        <f t="shared" si="2"/>
        <v>SCB-041</v>
      </c>
      <c r="U21" s="75"/>
      <c r="V21" s="73"/>
      <c r="W21" s="73"/>
      <c r="X21" s="73"/>
      <c r="Y21" s="2"/>
      <c r="Z21" s="2"/>
      <c r="AA21" s="2"/>
      <c r="AB21" s="31"/>
      <c r="AC21" s="96"/>
      <c r="AD21" s="96"/>
      <c r="AE21" s="96"/>
      <c r="AF21" s="96"/>
      <c r="AG21" s="95">
        <f t="shared" si="3"/>
        <v>45945</v>
      </c>
      <c r="AH21" s="70"/>
      <c r="AI21" s="167" t="s">
        <v>364</v>
      </c>
      <c r="AJ21" s="58"/>
      <c r="AK21" s="70"/>
      <c r="AL21" s="70"/>
      <c r="AM21" s="70">
        <v>1121</v>
      </c>
      <c r="AN21" s="167">
        <v>113102</v>
      </c>
      <c r="AO21" s="70"/>
      <c r="AP21" s="70"/>
      <c r="AQ21" s="97" t="str">
        <f t="shared" si="4"/>
        <v/>
      </c>
      <c r="AR21" s="30"/>
      <c r="AS21" s="30"/>
      <c r="AT21" s="30"/>
      <c r="AU21" s="30"/>
      <c r="AV21" s="30"/>
      <c r="AW21" s="30"/>
      <c r="AX21" s="30"/>
      <c r="AY21" s="70" t="str">
        <f t="shared" si="5"/>
        <v/>
      </c>
      <c r="AZ21" s="70"/>
      <c r="BA21" s="30"/>
      <c r="BB21" s="30"/>
      <c r="BC21" s="30"/>
      <c r="BD21" s="30"/>
      <c r="BE21" s="30"/>
      <c r="BF21" s="30"/>
      <c r="BG21" s="30"/>
      <c r="BH21" s="30"/>
      <c r="BI21" s="30"/>
      <c r="BJ21" s="30"/>
      <c r="BK21" s="30"/>
      <c r="BL21" s="95" t="str">
        <f t="shared" si="6"/>
        <v/>
      </c>
      <c r="BM21" s="30"/>
      <c r="BN21" s="167" t="s">
        <v>366</v>
      </c>
      <c r="BO21" s="258">
        <f>IF(BU21&lt;&gt;"",IFERROR(VLOOKUP(C21,MOMO!$C$5:$K$67,9,FALSE),""),"")</f>
        <v>45946</v>
      </c>
      <c r="BP21" s="153" t="str">
        <f>IF(BU21&lt;&gt;"",IFERROR(VLOOKUP(C21,MOMO!$C$5:$J$67,8,FALSE),""),"")</f>
        <v>CONG TY CP DICH VU DI DONG TRUC TUYEN MoMo TT DUONG THANH LONG tu 15/10/2025 den 15/10/2025. CT tu 0421000497559 CONG TY CP DICH VU DI DONG TRUC TUYEN toi 0961315526 CONG TY TNHH DUONG THANH LONG NHTMCP Sai gon Thuong Tin</v>
      </c>
      <c r="BR21">
        <v>1121</v>
      </c>
      <c r="BS21" s="101" t="s">
        <v>199</v>
      </c>
      <c r="BU21" s="133">
        <f>IFERROR(IF(VLOOKUP(C21,MOMO!$C$5:$E$67,3,FALSE)=0,"",VLOOKUP(C21,MOMO!$C$5:$E$67,3,FALSE)),"")</f>
        <v>765698</v>
      </c>
      <c r="BV21" t="str">
        <f t="shared" si="7"/>
        <v>Tiền doanh thu ngày 15/10/2025 chi nhánh 172-190 HUỲNH VĂN BÁNH</v>
      </c>
      <c r="CD21" s="191" t="str">
        <f t="shared" si="8"/>
        <v>SCB-526</v>
      </c>
      <c r="CQ21" s="102">
        <f t="shared" si="9"/>
        <v>45945</v>
      </c>
      <c r="CS21" s="167" t="s">
        <v>230</v>
      </c>
      <c r="CT21" s="255">
        <f>IF(CZ21&lt;&gt;"",IFERROR(VLOOKUP(C21,GRAB!$C$5:$G$67,5,FALSE),""),"")</f>
        <v>45946</v>
      </c>
      <c r="CU21" s="153" t="str">
        <f>IFERROR(VLOOKUP(C21,GRAB!$C$5:$E$67,3,FALSE),"")</f>
        <v>Grab TT 76003550 2200645688193025 Ca Phe Muoi Chu Long Huynh Van Banh CKN 175271 - CONG TY TNHH GRAB - Ngan hang TMCP Cong Thuong Viet Nam</v>
      </c>
      <c r="CW21" s="172">
        <v>1121</v>
      </c>
      <c r="CX21" s="174" t="s">
        <v>367</v>
      </c>
      <c r="CZ21">
        <f>IFERROR(VLOOKUP(C21,GRAB!$C$5:$E$67,2,FALSE),"")</f>
        <v>2428174</v>
      </c>
      <c r="DA21" t="str">
        <f t="shared" si="10"/>
        <v>Tiền doanh thu ngày 15/10/2025 chi nhánh 172-190 HUỲNH VĂN BÁNH</v>
      </c>
      <c r="DI21" s="175" t="str">
        <f t="shared" si="11"/>
        <v>SCB-526</v>
      </c>
      <c r="DV21" s="102">
        <f t="shared" si="12"/>
        <v>45945</v>
      </c>
      <c r="DX21" s="167" t="s">
        <v>239</v>
      </c>
      <c r="DY21" s="245">
        <f>IF(EE21&lt;&gt;"",IFERROR(VLOOKUP(C21,BE!$C$5:$K$67,9,FALSE),""),"")</f>
        <v>45947</v>
      </c>
      <c r="DZ21" t="str">
        <f>IF(EE21&lt;&gt;"",IFERROR(VLOOKUP(C21,BE!$C$5:$J$67,8,FALSE),""),"")</f>
        <v>CONG TY CO PHAN BE GROUP 3016355 beFood thanh toan ky15102025</v>
      </c>
      <c r="EB21">
        <v>1121</v>
      </c>
      <c r="EC21" s="167" t="s">
        <v>200</v>
      </c>
      <c r="EE21">
        <f>IFERROR(IF(VLOOKUP(C21,BE!C21:I83,4,FALSE)=0,"",VLOOKUP(C21,BE!C21:I83,4,FALSE)),"")</f>
        <v>424500</v>
      </c>
      <c r="EF21" s="175" t="str">
        <f t="shared" si="13"/>
        <v>Tiền doanh thu ngày 15/10/2025 chi nhánh 172-190 HUỲNH VĂN BÁNH</v>
      </c>
      <c r="EN21" s="175" t="str">
        <f t="shared" si="14"/>
        <v>SCB-526</v>
      </c>
      <c r="FA21" s="102">
        <f t="shared" si="15"/>
        <v>45945</v>
      </c>
      <c r="FC21" s="167" t="s">
        <v>231</v>
      </c>
      <c r="FD21" s="245" t="str">
        <f>IF(FJ21&lt;&gt;"",IFERROR(VLOOKUP(C21,'ZALO-PAY'!$C$5:$G$67,4,FALSE),""),"")</f>
        <v/>
      </c>
      <c r="FE21" s="186" t="str">
        <f>IF(FJ21&lt;&gt;"",IFERROR(VLOOKUP(C21,'ZALO-PAY'!$C$5:$G$67,5,FALSE),""),"")</f>
        <v/>
      </c>
      <c r="FG21">
        <v>1121</v>
      </c>
      <c r="FH21" s="167" t="s">
        <v>233</v>
      </c>
      <c r="FJ21" t="str">
        <f>IFERROR(IF(VLOOKUP(C21,'ZALO-PAY'!$C$5:$E$67,2,FALSE)=0,"",VLOOKUP(C21,'ZALO-PAY'!$C$5:$E$67,2,FALSE)),"")</f>
        <v/>
      </c>
      <c r="FK21" s="175" t="str">
        <f t="shared" si="16"/>
        <v/>
      </c>
      <c r="FS21" s="175" t="str">
        <f t="shared" si="17"/>
        <v/>
      </c>
      <c r="GF21" s="102" t="str">
        <f t="shared" si="18"/>
        <v/>
      </c>
      <c r="GH21" s="167" t="s">
        <v>368</v>
      </c>
      <c r="GI21" s="245" t="str">
        <f>IF(GO21&lt;&gt;"",IFERROR(VLOOKUP(C21,XANHSM!C21:G83,5,FALSE),""),"")</f>
        <v/>
      </c>
      <c r="GJ21" t="str">
        <f>IF(GO21&lt;&gt;"",IF(VLOOKUP(C21,XANHSM!$C$5:$G$67,4,FALSE)=0,"",VLOOKUP(C21,XANHSM!C21:G83,4,FALSE)),"")</f>
        <v/>
      </c>
      <c r="GL21">
        <v>1121</v>
      </c>
      <c r="GM21" s="167" t="s">
        <v>234</v>
      </c>
      <c r="GO21" t="str">
        <f>IFERROR(IF(VLOOKUP(C21,XANHSM!$C$5:$E$67,2,FALSE)=0,"",VLOOKUP(C21,XANHSM!$C$5:$E$67,2,FALSE)),"")</f>
        <v/>
      </c>
      <c r="GP21" s="175" t="str">
        <f t="shared" si="19"/>
        <v/>
      </c>
      <c r="GX21" t="str">
        <f t="shared" si="20"/>
        <v/>
      </c>
      <c r="HK21" s="102" t="str">
        <f t="shared" si="21"/>
        <v/>
      </c>
      <c r="HM21" s="167" t="s">
        <v>369</v>
      </c>
      <c r="HN21" s="245" t="str">
        <f>IF(HT21&lt;&gt;"",IFERROR(VLOOKUP(C21,'TIỀN MẶT'!$C$5:$J$67,7,FALSE),""),"")</f>
        <v/>
      </c>
      <c r="HO21" t="str">
        <f>IF(HT21&lt;&gt;"",IF(VLOOKUP(C21,'TIỀN MẶT'!$C$5:$J$67,8,FALSE)=0,"",VLOOKUP(C21,'TIỀN MẶT'!$C$5:$J$67,8,FALSE)),"")</f>
        <v/>
      </c>
      <c r="HQ21">
        <v>1121</v>
      </c>
      <c r="HR21" s="167" t="s">
        <v>235</v>
      </c>
      <c r="HT21" t="str">
        <f>IFERROR(IF(VLOOKUP(C21,'TIỀN MẶT'!$C$5:$H$67,4,FALSE)=0,"",VLOOKUP(C21,'TIỀN MẶT'!$C$5:$H$67,4,FALSE)),"")</f>
        <v/>
      </c>
      <c r="HU21" s="175" t="str">
        <f t="shared" si="22"/>
        <v/>
      </c>
      <c r="IC21" t="str">
        <f t="shared" si="23"/>
        <v/>
      </c>
      <c r="IP21" s="102" t="str">
        <f t="shared" si="24"/>
        <v/>
      </c>
      <c r="IR21" s="167" t="s">
        <v>370</v>
      </c>
      <c r="IS21" s="245" t="str">
        <f>IF(IY21&lt;&gt;"",IFERROR(VLOOKUP(C21,'TIỀN MẶT'!$C$5:$J$67,7,FALSE),""),"")</f>
        <v/>
      </c>
      <c r="IT21" t="str">
        <f>IF(IY21&lt;&gt;"",IF(VLOOKUP(C21,'TIỀN MẶT'!$C$5:$J$67,8,FALSE)=0,"",VLOOKUP(C21,'TIỀN MẶT'!$C$5:$J$67,8,FALSE)),"")</f>
        <v/>
      </c>
      <c r="IV21">
        <v>1121</v>
      </c>
      <c r="IW21" s="167" t="s">
        <v>236</v>
      </c>
      <c r="IY21" t="str">
        <f>IFERROR(IF(VLOOKUP(C21,'TIỀN MẶT'!$C$5:$H$67,5,FALSE)=0,"",VLOOKUP(C21,'TIỀN MẶT'!$C$5:$H$67,5,FALSE)),"")</f>
        <v/>
      </c>
      <c r="IZ21" s="175" t="str">
        <f t="shared" si="25"/>
        <v/>
      </c>
      <c r="JH21" t="str">
        <f t="shared" si="26"/>
        <v/>
      </c>
      <c r="JU21" s="102" t="str">
        <f t="shared" si="27"/>
        <v/>
      </c>
      <c r="JW21" s="167" t="s">
        <v>371</v>
      </c>
      <c r="JX21" s="249" t="str">
        <f>IF(KD21&lt;&gt;"",IFERROR(VLOOKUP(C21,'VN-PAY'!$C$5:$G$67,4,FALSE),""),"")</f>
        <v/>
      </c>
      <c r="JY21" s="228" t="str">
        <f>IF(KD21&lt;&gt;"",IFERROR(VLOOKUP(C21,'VN-PAY'!$C$5:$G$67,5,FALSE),""),"")</f>
        <v/>
      </c>
      <c r="KA21">
        <v>1121</v>
      </c>
      <c r="KB21" s="167" t="s">
        <v>237</v>
      </c>
      <c r="KD21" t="str">
        <f>IFERROR(IF(VLOOKUP(C21,'VN-PAY'!$C$5:$E$66,2,FALSE)=0,"",VLOOKUP(C21,'VN-PAY'!$C$5:$E$66,2,FALSE)),"")</f>
        <v/>
      </c>
      <c r="KE21" s="175" t="str">
        <f t="shared" si="28"/>
        <v/>
      </c>
      <c r="KM21" s="175" t="str">
        <f t="shared" si="29"/>
        <v/>
      </c>
      <c r="KZ21" s="102" t="str">
        <f t="shared" si="30"/>
        <v/>
      </c>
      <c r="LB21" s="167" t="s">
        <v>372</v>
      </c>
      <c r="LC21" s="245">
        <f>IF(LI21&lt;&gt;"",IFERROR(VLOOKUP(C21,SHOPEE!$C$5:$G$67,4,FALSE),""),"")</f>
        <v>0</v>
      </c>
      <c r="LD21" t="str">
        <f>IF(LI21&lt;&gt;"",IFERROR(VLOOKUP(C21,SHOPEE!$C$5:$G$67,5,FALSE),""),"")</f>
        <v>SHOPEEPAY CHUYEN TIEN 1978597907100237824 ShopeeFood thanh toan tu dong 15 10 2025 10673813 CKN 135092 - MBBANK IBFT - Ngan hang TMCP Quan Doi</v>
      </c>
      <c r="LF21">
        <v>1121</v>
      </c>
      <c r="LG21" s="167" t="s">
        <v>238</v>
      </c>
      <c r="LI21">
        <f>IFERROR(IF(VLOOKUP(C21,SHOPEE!$C$5:$E$67,2,FALSE)=0,"",VLOOKUP(C21,SHOPEE!$C$5:$E$67,2,FALSE)),"")</f>
        <v>3268521</v>
      </c>
      <c r="LJ21" s="175" t="str">
        <f t="shared" si="31"/>
        <v>Tiền doanh thu ngày 15/10/2025 chi nhánh 172-190 HUỲNH VĂN BÁNH</v>
      </c>
      <c r="LR21" s="175" t="str">
        <f t="shared" si="32"/>
        <v>SCB-526</v>
      </c>
      <c r="ME21" s="102">
        <f t="shared" si="33"/>
        <v>45945</v>
      </c>
      <c r="MG21" s="167" t="s">
        <v>373</v>
      </c>
    </row>
    <row r="22" spans="1:345" ht="15.6" customHeight="1">
      <c r="A22" s="83">
        <f t="shared" si="0"/>
        <v>10</v>
      </c>
      <c r="B22" s="171" t="s">
        <v>569</v>
      </c>
      <c r="C22" s="90" t="s">
        <v>117</v>
      </c>
      <c r="D22" s="291">
        <v>84</v>
      </c>
      <c r="E22" s="266" t="str">
        <f>IF(K22&lt;&gt;"",IFERROR(VLOOKUP(C22,'TIỀN MẶT'!$C$5:$J$67,7,FALSE),""),"")</f>
        <v/>
      </c>
      <c r="F22" s="221" t="str">
        <f>IF(K22&lt;&gt;"",IF(VLOOKUP(C22,'TIỀN MẶT'!$C$5:$J$67,8,FALSE)=0,"",VLOOKUP(C22,'TIỀN MẶT'!$C$5:$J$67,8,FALSE)),"")</f>
        <v/>
      </c>
      <c r="G22" s="99"/>
      <c r="H22" s="70">
        <v>1121</v>
      </c>
      <c r="I22" s="167" t="s">
        <v>360</v>
      </c>
      <c r="J22" s="60"/>
      <c r="K22" s="62" t="str">
        <f>IFERROR(IF(VLOOKUP(C22,'TIỀN MẶT'!$C$5:$H$67,3,FALSE)&amp;""="","",VLOOKUP(C22,'TIỀN MẶT'!$C$5:$H$67,3,FALSE)),"")</f>
        <v/>
      </c>
      <c r="L22" s="59" t="str">
        <f t="shared" si="1"/>
        <v/>
      </c>
      <c r="M22" s="85"/>
      <c r="N22" s="86"/>
      <c r="O22" s="87"/>
      <c r="P22" s="88"/>
      <c r="Q22" s="88"/>
      <c r="R22" s="89"/>
      <c r="S22" s="89"/>
      <c r="T22" s="170" t="str">
        <f t="shared" si="2"/>
        <v/>
      </c>
      <c r="U22" s="75"/>
      <c r="V22" s="73"/>
      <c r="W22" s="73"/>
      <c r="X22" s="73"/>
      <c r="Y22" s="2"/>
      <c r="Z22" s="2"/>
      <c r="AA22" s="2"/>
      <c r="AB22" s="31"/>
      <c r="AC22" s="96"/>
      <c r="AD22" s="96"/>
      <c r="AE22" s="96"/>
      <c r="AF22" s="96"/>
      <c r="AG22" s="95" t="str">
        <f t="shared" si="3"/>
        <v/>
      </c>
      <c r="AH22" s="70"/>
      <c r="AI22" s="167" t="s">
        <v>364</v>
      </c>
      <c r="AJ22" s="58"/>
      <c r="AK22" s="70"/>
      <c r="AL22" s="70"/>
      <c r="AM22" s="70">
        <v>1121</v>
      </c>
      <c r="AN22" s="167">
        <v>113102</v>
      </c>
      <c r="AO22" s="70"/>
      <c r="AP22" s="70"/>
      <c r="AQ22" s="97" t="str">
        <f t="shared" si="4"/>
        <v/>
      </c>
      <c r="AR22" s="30"/>
      <c r="AS22" s="30"/>
      <c r="AT22" s="30"/>
      <c r="AU22" s="30"/>
      <c r="AV22" s="30"/>
      <c r="AW22" s="30"/>
      <c r="AX22" s="30"/>
      <c r="AY22" s="70" t="str">
        <f t="shared" si="5"/>
        <v/>
      </c>
      <c r="AZ22" s="70"/>
      <c r="BA22" s="30"/>
      <c r="BB22" s="30"/>
      <c r="BC22" s="30"/>
      <c r="BD22" s="30"/>
      <c r="BE22" s="30"/>
      <c r="BF22" s="30"/>
      <c r="BG22" s="30"/>
      <c r="BH22" s="30"/>
      <c r="BI22" s="30"/>
      <c r="BJ22" s="30"/>
      <c r="BK22" s="30"/>
      <c r="BL22" s="95" t="str">
        <f t="shared" si="6"/>
        <v/>
      </c>
      <c r="BM22" s="30"/>
      <c r="BN22" s="167" t="s">
        <v>366</v>
      </c>
      <c r="BO22" s="258">
        <f>IF(BU22&lt;&gt;"",IFERROR(VLOOKUP(C22,MOMO!$C$5:$K$67,9,FALSE),""),"")</f>
        <v>45946</v>
      </c>
      <c r="BP22" s="153" t="str">
        <f>IF(BU22&lt;&gt;"",IFERROR(VLOOKUP(C22,MOMO!$C$5:$J$67,8,FALSE),""),"")</f>
        <v>CONG TY CP DICH VU DI DONG TRUC TUYEN MoMo TT DUONG THANH LONG tu 15/10/2025 den 15/10/2025. CT tu 0421000497559 CONG TY CP DICH VU DI DONG TRUC TUYEN toi 0961315526 CONG TY TNHH DUONG THANH LONG NHTMCP Sai gon Thuong Tin</v>
      </c>
      <c r="BR22">
        <v>1121</v>
      </c>
      <c r="BS22" s="101" t="s">
        <v>199</v>
      </c>
      <c r="BU22" s="133">
        <f>IFERROR(IF(VLOOKUP(C22,MOMO!$C$5:$E$67,3,FALSE)=0,"",VLOOKUP(C22,MOMO!$C$5:$E$67,3,FALSE)),"")</f>
        <v>1917250</v>
      </c>
      <c r="BV22" t="str">
        <f t="shared" si="7"/>
        <v>Tiền doanh thu ngày 15/10/2025 chi nhánh 172-190 HUỲNH VĂN BÁNH</v>
      </c>
      <c r="CD22" s="191" t="str">
        <f t="shared" si="8"/>
        <v>SCB-526</v>
      </c>
      <c r="CQ22" s="102">
        <f t="shared" si="9"/>
        <v>45945</v>
      </c>
      <c r="CS22" s="167" t="s">
        <v>230</v>
      </c>
      <c r="CT22" s="255" t="str">
        <f>IF(CZ22&lt;&gt;"",IFERROR(VLOOKUP(C22,GRAB!$C$5:$G$67,5,FALSE),""),"")</f>
        <v/>
      </c>
      <c r="CU22" s="153" t="str">
        <f>IFERROR(VLOOKUP(C22,GRAB!$C$5:$E$67,3,FALSE),"")</f>
        <v/>
      </c>
      <c r="CW22" s="172">
        <v>1121</v>
      </c>
      <c r="CX22" s="174" t="s">
        <v>367</v>
      </c>
      <c r="CZ22" t="str">
        <f>IFERROR(VLOOKUP(C22,GRAB!$C$5:$E$67,2,FALSE),"")</f>
        <v/>
      </c>
      <c r="DA22" t="str">
        <f t="shared" si="10"/>
        <v/>
      </c>
      <c r="DI22" s="175" t="str">
        <f t="shared" si="11"/>
        <v/>
      </c>
      <c r="DV22" s="102" t="str">
        <f t="shared" si="12"/>
        <v/>
      </c>
      <c r="DX22" s="167" t="s">
        <v>239</v>
      </c>
      <c r="DY22" s="245" t="str">
        <f>IF(EE22&lt;&gt;"",IFERROR(VLOOKUP(C22,BE!$C$5:$K$67,9,FALSE),""),"")</f>
        <v/>
      </c>
      <c r="DZ22" t="str">
        <f>IF(EE22&lt;&gt;"",IFERROR(VLOOKUP(C22,BE!$C$5:$J$67,8,FALSE),""),"")</f>
        <v/>
      </c>
      <c r="EB22">
        <v>1121</v>
      </c>
      <c r="EC22" s="167" t="s">
        <v>200</v>
      </c>
      <c r="EE22" t="str">
        <f>IFERROR(IF(VLOOKUP(C22,BE!C22:I84,4,FALSE)=0,"",VLOOKUP(C22,BE!C22:I84,4,FALSE)),"")</f>
        <v/>
      </c>
      <c r="EF22" s="175" t="str">
        <f t="shared" si="13"/>
        <v/>
      </c>
      <c r="EN22" s="175" t="str">
        <f t="shared" si="14"/>
        <v/>
      </c>
      <c r="FA22" s="102" t="str">
        <f t="shared" si="15"/>
        <v/>
      </c>
      <c r="FC22" s="167" t="s">
        <v>231</v>
      </c>
      <c r="FD22" s="245" t="str">
        <f>IF(FJ22&lt;&gt;"",IFERROR(VLOOKUP(C22,'ZALO-PAY'!$C$5:$G$67,4,FALSE),""),"")</f>
        <v/>
      </c>
      <c r="FE22" s="186" t="str">
        <f>IF(FJ22&lt;&gt;"",IFERROR(VLOOKUP(C22,'ZALO-PAY'!$C$5:$G$67,5,FALSE),""),"")</f>
        <v/>
      </c>
      <c r="FG22">
        <v>1121</v>
      </c>
      <c r="FH22" s="167" t="s">
        <v>233</v>
      </c>
      <c r="FJ22" t="str">
        <f>IFERROR(IF(VLOOKUP(C22,'ZALO-PAY'!$C$5:$E$67,2,FALSE)=0,"",VLOOKUP(C22,'ZALO-PAY'!$C$5:$E$67,2,FALSE)),"")</f>
        <v/>
      </c>
      <c r="FK22" s="175" t="str">
        <f t="shared" si="16"/>
        <v/>
      </c>
      <c r="FS22" s="175" t="str">
        <f t="shared" si="17"/>
        <v/>
      </c>
      <c r="GF22" s="102" t="str">
        <f t="shared" si="18"/>
        <v/>
      </c>
      <c r="GH22" s="167" t="s">
        <v>368</v>
      </c>
      <c r="GI22" s="245" t="str">
        <f>IF(GO22&lt;&gt;"",IFERROR(VLOOKUP(C22,XANHSM!C22:G84,5,FALSE),""),"")</f>
        <v/>
      </c>
      <c r="GJ22" t="str">
        <f>IF(GO22&lt;&gt;"",IF(VLOOKUP(C22,XANHSM!$C$5:$G$67,4,FALSE)=0,"",VLOOKUP(C22,XANHSM!C22:G84,4,FALSE)),"")</f>
        <v/>
      </c>
      <c r="GL22">
        <v>1121</v>
      </c>
      <c r="GM22" s="167" t="s">
        <v>234</v>
      </c>
      <c r="GO22" t="str">
        <f>IFERROR(IF(VLOOKUP(C22,XANHSM!$C$5:$E$67,2,FALSE)=0,"",VLOOKUP(C22,XANHSM!$C$5:$E$67,2,FALSE)),"")</f>
        <v/>
      </c>
      <c r="GP22" s="175" t="str">
        <f t="shared" si="19"/>
        <v/>
      </c>
      <c r="GX22" t="str">
        <f t="shared" si="20"/>
        <v/>
      </c>
      <c r="HK22" s="102" t="str">
        <f t="shared" si="21"/>
        <v/>
      </c>
      <c r="HM22" s="167" t="s">
        <v>369</v>
      </c>
      <c r="HN22" s="245" t="str">
        <f>IF(HT22&lt;&gt;"",IFERROR(VLOOKUP(C22,'TIỀN MẶT'!$C$5:$J$67,7,FALSE),""),"")</f>
        <v/>
      </c>
      <c r="HO22" t="str">
        <f>IF(HT22&lt;&gt;"",IF(VLOOKUP(C22,'TIỀN MẶT'!$C$5:$J$67,8,FALSE)=0,"",VLOOKUP(C22,'TIỀN MẶT'!$C$5:$J$67,8,FALSE)),"")</f>
        <v/>
      </c>
      <c r="HQ22">
        <v>1121</v>
      </c>
      <c r="HR22" s="167" t="s">
        <v>235</v>
      </c>
      <c r="HT22" t="str">
        <f>IFERROR(IF(VLOOKUP(C22,'TIỀN MẶT'!$C$5:$H$67,4,FALSE)=0,"",VLOOKUP(C22,'TIỀN MẶT'!$C$5:$H$67,4,FALSE)),"")</f>
        <v/>
      </c>
      <c r="HU22" s="175" t="str">
        <f t="shared" si="22"/>
        <v/>
      </c>
      <c r="IC22" t="str">
        <f t="shared" si="23"/>
        <v/>
      </c>
      <c r="IP22" s="102" t="str">
        <f t="shared" si="24"/>
        <v/>
      </c>
      <c r="IR22" s="167" t="s">
        <v>370</v>
      </c>
      <c r="IS22" s="245" t="str">
        <f>IF(IY22&lt;&gt;"",IFERROR(VLOOKUP(C22,'TIỀN MẶT'!$C$5:$J$67,7,FALSE),""),"")</f>
        <v/>
      </c>
      <c r="IT22" t="str">
        <f>IF(IY22&lt;&gt;"",IF(VLOOKUP(C22,'TIỀN MẶT'!$C$5:$J$67,8,FALSE)=0,"",VLOOKUP(C22,'TIỀN MẶT'!$C$5:$J$67,8,FALSE)),"")</f>
        <v/>
      </c>
      <c r="IV22">
        <v>1121</v>
      </c>
      <c r="IW22" s="167" t="s">
        <v>236</v>
      </c>
      <c r="IY22" t="str">
        <f>IFERROR(IF(VLOOKUP(C22,'TIỀN MẶT'!$C$5:$H$67,5,FALSE)=0,"",VLOOKUP(C22,'TIỀN MẶT'!$C$5:$H$67,5,FALSE)),"")</f>
        <v/>
      </c>
      <c r="IZ22" s="175" t="str">
        <f t="shared" si="25"/>
        <v/>
      </c>
      <c r="JH22" t="str">
        <f t="shared" si="26"/>
        <v/>
      </c>
      <c r="JU22" s="102" t="str">
        <f t="shared" si="27"/>
        <v/>
      </c>
      <c r="JW22" s="167" t="s">
        <v>371</v>
      </c>
      <c r="JX22" s="249" t="str">
        <f>IF(KD22&lt;&gt;"",IFERROR(VLOOKUP(C22,'VN-PAY'!$C$5:$G$67,4,FALSE),""),"")</f>
        <v/>
      </c>
      <c r="JY22" s="228" t="str">
        <f>IF(KD22&lt;&gt;"",IFERROR(VLOOKUP(C22,'VN-PAY'!$C$5:$G$67,5,FALSE),""),"")</f>
        <v/>
      </c>
      <c r="KA22">
        <v>1121</v>
      </c>
      <c r="KB22" s="167" t="s">
        <v>237</v>
      </c>
      <c r="KD22" t="str">
        <f>IFERROR(IF(VLOOKUP(C22,'VN-PAY'!$C$5:$E$66,2,FALSE)=0,"",VLOOKUP(C22,'VN-PAY'!$C$5:$E$66,2,FALSE)),"")</f>
        <v/>
      </c>
      <c r="KE22" s="175" t="str">
        <f t="shared" si="28"/>
        <v/>
      </c>
      <c r="KM22" s="175" t="str">
        <f t="shared" si="29"/>
        <v/>
      </c>
      <c r="KZ22" s="102" t="str">
        <f t="shared" si="30"/>
        <v/>
      </c>
      <c r="LB22" s="167" t="s">
        <v>372</v>
      </c>
      <c r="LC22" s="245" t="str">
        <f>IF(LI22&lt;&gt;"",IFERROR(VLOOKUP(C22,SHOPEE!$C$5:$G$67,4,FALSE),""),"")</f>
        <v/>
      </c>
      <c r="LD22" t="str">
        <f>IF(LI22&lt;&gt;"",IFERROR(VLOOKUP(C22,SHOPEE!$C$5:$G$67,5,FALSE),""),"")</f>
        <v/>
      </c>
      <c r="LF22">
        <v>1121</v>
      </c>
      <c r="LG22" s="167" t="s">
        <v>238</v>
      </c>
      <c r="LI22" t="str">
        <f>IFERROR(IF(VLOOKUP(C22,SHOPEE!$C$5:$E$67,2,FALSE)=0,"",VLOOKUP(C22,SHOPEE!$C$5:$E$67,2,FALSE)),"")</f>
        <v/>
      </c>
      <c r="LJ22" s="175" t="str">
        <f t="shared" si="31"/>
        <v/>
      </c>
      <c r="LR22" s="175" t="str">
        <f t="shared" si="32"/>
        <v/>
      </c>
      <c r="ME22" s="102" t="str">
        <f t="shared" si="33"/>
        <v/>
      </c>
      <c r="MG22" s="167" t="s">
        <v>373</v>
      </c>
    </row>
    <row r="23" spans="1:345" ht="15.75" customHeight="1">
      <c r="A23" s="83">
        <v>10</v>
      </c>
      <c r="B23" s="32" t="s">
        <v>382</v>
      </c>
      <c r="C23" s="90" t="s">
        <v>118</v>
      </c>
      <c r="D23" s="290">
        <v>95</v>
      </c>
      <c r="E23" s="266">
        <f>IF(K23&lt;&gt;"",IFERROR(VLOOKUP(C23,'TIỀN MẶT'!$C$5:$J$67,7,FALSE),""),"")</f>
        <v>45946</v>
      </c>
      <c r="F23" s="221" t="str">
        <f>IF(K23&lt;&gt;"",IF(VLOOKUP(C23,'TIỀN MẶT'!$C$5:$J$67,8,FALSE)=0,"",VLOOKUP(C23,'TIỀN MẶT'!$C$5:$J$67,8,FALSE)),"")</f>
        <v>CH.1200KVC-NTM 15.10 FT25289768670337 CKN 637325 - VND-TGTT-PHUNG THUC VAN - Ngan hang TMCP Ky thuong Viet Nam</v>
      </c>
      <c r="G23" s="99"/>
      <c r="H23" s="70">
        <v>1121</v>
      </c>
      <c r="I23" s="167" t="s">
        <v>360</v>
      </c>
      <c r="J23" s="60"/>
      <c r="K23" s="62">
        <f>IFERROR(IF(VLOOKUP(C23,'TIỀN MẶT'!$C$5:$H$67,3,FALSE)&amp;""="","",VLOOKUP(C23,'TIỀN MẶT'!$C$5:$H$67,3,FALSE)),"")</f>
        <v>4420000</v>
      </c>
      <c r="L23" s="59" t="str">
        <f t="shared" si="1"/>
        <v>Tiền doanh thu ngày 15/10/2025 chi nhánh 1200 KHA VẠN CÂN</v>
      </c>
      <c r="M23" s="85"/>
      <c r="N23" s="86"/>
      <c r="O23" s="87"/>
      <c r="P23" s="88"/>
      <c r="Q23" s="88"/>
      <c r="R23" s="89"/>
      <c r="S23" s="89"/>
      <c r="T23" s="170" t="str">
        <f t="shared" si="2"/>
        <v>SCB-041</v>
      </c>
      <c r="U23" s="75"/>
      <c r="V23" s="73"/>
      <c r="W23" s="73"/>
      <c r="X23" s="73"/>
      <c r="Y23" s="2"/>
      <c r="Z23" s="2"/>
      <c r="AA23" s="2"/>
      <c r="AB23" s="31"/>
      <c r="AC23" s="96"/>
      <c r="AD23" s="96"/>
      <c r="AE23" s="96"/>
      <c r="AF23" s="96"/>
      <c r="AG23" s="95">
        <f t="shared" si="3"/>
        <v>45945</v>
      </c>
      <c r="AH23" s="70"/>
      <c r="AI23" s="167" t="s">
        <v>364</v>
      </c>
      <c r="AJ23" s="58"/>
      <c r="AK23" s="70"/>
      <c r="AL23" s="70"/>
      <c r="AM23" s="70">
        <v>1121</v>
      </c>
      <c r="AN23" s="167">
        <v>113102</v>
      </c>
      <c r="AO23" s="70"/>
      <c r="AP23" s="70"/>
      <c r="AQ23" s="97" t="str">
        <f t="shared" si="4"/>
        <v/>
      </c>
      <c r="AR23" s="30"/>
      <c r="AS23" s="30"/>
      <c r="AT23" s="30"/>
      <c r="AU23" s="30"/>
      <c r="AV23" s="30"/>
      <c r="AW23" s="30"/>
      <c r="AX23" s="30"/>
      <c r="AY23" s="70" t="str">
        <f t="shared" si="5"/>
        <v/>
      </c>
      <c r="AZ23" s="70"/>
      <c r="BA23" s="30"/>
      <c r="BB23" s="30"/>
      <c r="BC23" s="30"/>
      <c r="BD23" s="30"/>
      <c r="BE23" s="30"/>
      <c r="BF23" s="30"/>
      <c r="BG23" s="30"/>
      <c r="BH23" s="30"/>
      <c r="BI23" s="30"/>
      <c r="BJ23" s="30"/>
      <c r="BK23" s="30"/>
      <c r="BL23" s="95" t="str">
        <f t="shared" si="6"/>
        <v/>
      </c>
      <c r="BM23" s="30"/>
      <c r="BN23" s="167" t="s">
        <v>366</v>
      </c>
      <c r="BO23" s="258">
        <f>IF(BU23&lt;&gt;"",IFERROR(VLOOKUP(C23,MOMO!$C$5:$K$67,9,FALSE),""),"")</f>
        <v>45946</v>
      </c>
      <c r="BP23" s="153" t="str">
        <f>IF(BU23&lt;&gt;"",IFERROR(VLOOKUP(C23,MOMO!$C$5:$J$67,8,FALSE),""),"")</f>
        <v>CONG TY CP DICH VU DI DONG TRUC TUYEN MoMo TT DUONG THANH LONG tu 15/10/2025 den 15/10/2025. CT tu 0421000497559 CONG TY CP DICH VU DI DONG TRUC TUYEN toi 0961315526 CONG TY TNHH DUONG THANH LONG NHTMCP Sai gon Thuong Tin</v>
      </c>
      <c r="BR23">
        <v>1121</v>
      </c>
      <c r="BS23" s="101" t="s">
        <v>199</v>
      </c>
      <c r="BU23" s="133">
        <f>IFERROR(IF(VLOOKUP(C23,MOMO!$C$5:$E$67,3,FALSE)=0,"",VLOOKUP(C23,MOMO!$C$5:$E$67,3,FALSE)),"")</f>
        <v>1372655.5</v>
      </c>
      <c r="BV23" t="str">
        <f t="shared" si="7"/>
        <v>Tiền doanh thu ngày 15/10/2025 chi nhánh 1200 KHA VẠN CÂN</v>
      </c>
      <c r="CD23" s="191" t="str">
        <f t="shared" si="8"/>
        <v>SCB-526</v>
      </c>
      <c r="CQ23" s="102">
        <f t="shared" si="9"/>
        <v>45945</v>
      </c>
      <c r="CS23" s="167" t="s">
        <v>230</v>
      </c>
      <c r="CT23" s="255">
        <f>IF(CZ23&lt;&gt;"",IFERROR(VLOOKUP(C23,GRAB!$C$5:$G$67,5,FALSE),""),"")</f>
        <v>45946</v>
      </c>
      <c r="CU23" s="153" t="str">
        <f>IFERROR(VLOOKUP(C23,GRAB!$C$5:$E$67,3,FALSE),"")</f>
        <v>Grab TT 75997303 2103520463962113 Ca Phe Muoi Chu Long Kha Van Can Thu Duc CKN 167623 - CONG TY TNHH GRAB - Ngan hang TMCP Cong Thuong Viet Nam</v>
      </c>
      <c r="CW23" s="172">
        <v>1121</v>
      </c>
      <c r="CX23" s="174" t="s">
        <v>367</v>
      </c>
      <c r="CZ23">
        <f>IFERROR(VLOOKUP(C23,GRAB!$C$5:$E$67,2,FALSE),"")</f>
        <v>2125513</v>
      </c>
      <c r="DA23" t="str">
        <f t="shared" si="10"/>
        <v>Tiền doanh thu ngày 15/10/2025 chi nhánh 1200 KHA VẠN CÂN</v>
      </c>
      <c r="DI23" s="175" t="str">
        <f t="shared" si="11"/>
        <v>SCB-526</v>
      </c>
      <c r="DV23" s="102">
        <f t="shared" si="12"/>
        <v>45945</v>
      </c>
      <c r="DX23" s="167" t="s">
        <v>239</v>
      </c>
      <c r="DY23" s="245">
        <f>IF(EE23&lt;&gt;"",IFERROR(VLOOKUP(C23,BE!$C$5:$K$67,9,FALSE),""),"")</f>
        <v>45947</v>
      </c>
      <c r="DZ23" t="str">
        <f>IF(EE23&lt;&gt;"",IFERROR(VLOOKUP(C23,BE!$C$5:$J$67,8,FALSE),""),"")</f>
        <v>CONG TY CO PHAN BE GROUP 3016340 beFood thanh toan ky15102025</v>
      </c>
      <c r="EB23">
        <v>1121</v>
      </c>
      <c r="EC23" s="167" t="s">
        <v>200</v>
      </c>
      <c r="EE23">
        <f>IFERROR(IF(VLOOKUP(C23,BE!C23:I85,4,FALSE)=0,"",VLOOKUP(C23,BE!C23:I85,4,FALSE)),"")</f>
        <v>242250</v>
      </c>
      <c r="EF23" s="175" t="str">
        <f t="shared" si="13"/>
        <v>Tiền doanh thu ngày 15/10/2025 chi nhánh 1200 KHA VẠN CÂN</v>
      </c>
      <c r="EN23" s="175" t="str">
        <f t="shared" si="14"/>
        <v>SCB-526</v>
      </c>
      <c r="FA23" s="102">
        <f t="shared" si="15"/>
        <v>45945</v>
      </c>
      <c r="FC23" s="167" t="s">
        <v>231</v>
      </c>
      <c r="FD23" s="245" t="str">
        <f>IF(FJ23&lt;&gt;"",IFERROR(VLOOKUP(C23,'ZALO-PAY'!$C$5:$G$67,4,FALSE),""),"")</f>
        <v/>
      </c>
      <c r="FE23" s="186" t="str">
        <f>IF(FJ23&lt;&gt;"",IFERROR(VLOOKUP(C23,'ZALO-PAY'!$C$5:$G$67,5,FALSE),""),"")</f>
        <v/>
      </c>
      <c r="FG23">
        <v>1121</v>
      </c>
      <c r="FH23" s="167" t="s">
        <v>233</v>
      </c>
      <c r="FJ23" t="str">
        <f>IFERROR(IF(VLOOKUP(C23,'ZALO-PAY'!$C$5:$E$67,2,FALSE)=0,"",VLOOKUP(C23,'ZALO-PAY'!$C$5:$E$67,2,FALSE)),"")</f>
        <v/>
      </c>
      <c r="FK23" s="175" t="str">
        <f t="shared" si="16"/>
        <v/>
      </c>
      <c r="FS23" s="175" t="str">
        <f t="shared" si="17"/>
        <v/>
      </c>
      <c r="GF23" s="102" t="str">
        <f t="shared" si="18"/>
        <v/>
      </c>
      <c r="GH23" s="167" t="s">
        <v>368</v>
      </c>
      <c r="GI23" s="245">
        <f>IF(GO23&lt;&gt;"",IFERROR(VLOOKUP(C23,XANHSM!C23:G85,5,FALSE),""),"")</f>
        <v>0</v>
      </c>
      <c r="GJ23" t="str">
        <f>IF(GO23&lt;&gt;"",IF(VLOOKUP(C23,XANHSM!$C$5:$G$67,4,FALSE)=0,"",VLOOKUP(C23,XANHSM!C23:G85,4,FALSE)),"")</f>
        <v/>
      </c>
      <c r="GL23">
        <v>1121</v>
      </c>
      <c r="GM23" s="167" t="s">
        <v>234</v>
      </c>
      <c r="GO23">
        <f>IFERROR(IF(VLOOKUP(C23,XANHSM!$C$5:$E$67,2,FALSE)=0,"",VLOOKUP(C23,XANHSM!$C$5:$E$67,2,FALSE)),"")</f>
        <v>21000</v>
      </c>
      <c r="GP23" s="175" t="str">
        <f t="shared" si="19"/>
        <v>Tiền doanh thu ngày 15/10/2025 chi nhánh 1200 KHA VẠN CÂN</v>
      </c>
      <c r="GX23" t="str">
        <f t="shared" si="20"/>
        <v>SCB-526</v>
      </c>
      <c r="HK23" s="102">
        <f t="shared" si="21"/>
        <v>45945</v>
      </c>
      <c r="HM23" s="167" t="s">
        <v>369</v>
      </c>
      <c r="HN23" s="245" t="str">
        <f>IF(HT23&lt;&gt;"",IFERROR(VLOOKUP(C23,'TIỀN MẶT'!$C$5:$J$67,7,FALSE),""),"")</f>
        <v/>
      </c>
      <c r="HO23" t="str">
        <f>IF(HT23&lt;&gt;"",IF(VLOOKUP(C23,'TIỀN MẶT'!$C$5:$J$67,8,FALSE)=0,"",VLOOKUP(C23,'TIỀN MẶT'!$C$5:$J$67,8,FALSE)),"")</f>
        <v/>
      </c>
      <c r="HQ23">
        <v>1121</v>
      </c>
      <c r="HR23" s="167" t="s">
        <v>235</v>
      </c>
      <c r="HT23" t="str">
        <f>IFERROR(IF(VLOOKUP(C23,'TIỀN MẶT'!$C$5:$H$67,4,FALSE)=0,"",VLOOKUP(C23,'TIỀN MẶT'!$C$5:$H$67,4,FALSE)),"")</f>
        <v/>
      </c>
      <c r="HU23" s="175" t="str">
        <f t="shared" si="22"/>
        <v/>
      </c>
      <c r="IC23" t="str">
        <f t="shared" si="23"/>
        <v/>
      </c>
      <c r="IP23" s="102" t="str">
        <f t="shared" si="24"/>
        <v/>
      </c>
      <c r="IR23" s="167" t="s">
        <v>370</v>
      </c>
      <c r="IS23" s="245" t="str">
        <f>IF(IY23&lt;&gt;"",IFERROR(VLOOKUP(C23,'TIỀN MẶT'!$C$5:$J$67,7,FALSE),""),"")</f>
        <v/>
      </c>
      <c r="IT23" t="str">
        <f>IF(IY23&lt;&gt;"",IF(VLOOKUP(C23,'TIỀN MẶT'!$C$5:$J$67,8,FALSE)=0,"",VLOOKUP(C23,'TIỀN MẶT'!$C$5:$J$67,8,FALSE)),"")</f>
        <v/>
      </c>
      <c r="IV23">
        <v>1121</v>
      </c>
      <c r="IW23" s="167" t="s">
        <v>236</v>
      </c>
      <c r="IY23" t="str">
        <f>IFERROR(IF(VLOOKUP(C23,'TIỀN MẶT'!$C$5:$H$67,5,FALSE)=0,"",VLOOKUP(C23,'TIỀN MẶT'!$C$5:$H$67,5,FALSE)),"")</f>
        <v/>
      </c>
      <c r="IZ23" s="175" t="str">
        <f t="shared" si="25"/>
        <v/>
      </c>
      <c r="JH23" t="str">
        <f t="shared" si="26"/>
        <v/>
      </c>
      <c r="JU23" s="102" t="str">
        <f t="shared" si="27"/>
        <v/>
      </c>
      <c r="JW23" s="167" t="s">
        <v>371</v>
      </c>
      <c r="JX23" s="249">
        <f>IF(KD23&lt;&gt;"",IFERROR(VLOOKUP(C23,'VN-PAY'!$C$5:$G$67,4,FALSE),""),"")</f>
        <v>0</v>
      </c>
      <c r="JY23" s="228" t="str">
        <f>IF(KD23&lt;&gt;"",IFERROR(VLOOKUP(C23,'VN-PAY'!$C$5:$G$67,5,FALSE),""),"")</f>
        <v>CT CP GIAI PHAP THANH TOAN VIET NAM VNPAY TT 643117 CA PHE MUOI CHU LONG DV QR Offline ngay 15.10.25; CT CP GIAI PHAP THANH TOAN VIET NAM VNPAY TT 643117 CA PHE MUOI CHU LONG DV QR Offline ngay 15.10.25</v>
      </c>
      <c r="KA23">
        <v>1121</v>
      </c>
      <c r="KB23" s="167" t="s">
        <v>237</v>
      </c>
      <c r="KD23">
        <f>IFERROR(IF(VLOOKUP(C23,'VN-PAY'!$C$5:$E$66,2,FALSE)=0,"",VLOOKUP(C23,'VN-PAY'!$C$5:$E$66,2,FALSE)),"")</f>
        <v>64428</v>
      </c>
      <c r="KE23" s="175" t="str">
        <f t="shared" si="28"/>
        <v>Tiền doanh thu ngày 15/10/2025 chi nhánh 1200 KHA VẠN CÂN</v>
      </c>
      <c r="KM23" s="175" t="str">
        <f t="shared" si="29"/>
        <v>SCB-526</v>
      </c>
      <c r="KZ23" s="102">
        <f t="shared" si="30"/>
        <v>45945</v>
      </c>
      <c r="LB23" s="167" t="s">
        <v>372</v>
      </c>
      <c r="LC23" s="245">
        <f>IF(LI23&lt;&gt;"",IFERROR(VLOOKUP(C23,SHOPEE!$C$5:$G$67,4,FALSE),""),"")</f>
        <v>0</v>
      </c>
      <c r="LD23" t="str">
        <f>IF(LI23&lt;&gt;"",IFERROR(VLOOKUP(C23,SHOPEE!$C$5:$G$67,5,FALSE),""),"")</f>
        <v>SHOPEEPAY CHUYEN TIEN 1978597907100237824 ShopeeFood thanh toan tu dong 15 10 2025 10673813 CKN 135092 - MBBANK IBFT - Ngan hang TMCP Quan Doi</v>
      </c>
      <c r="LF23">
        <v>1121</v>
      </c>
      <c r="LG23" s="167" t="s">
        <v>238</v>
      </c>
      <c r="LI23">
        <f>IFERROR(IF(VLOOKUP(C23,SHOPEE!$C$5:$E$67,2,FALSE)=0,"",VLOOKUP(C23,SHOPEE!$C$5:$E$67,2,FALSE)),"")</f>
        <v>1830884</v>
      </c>
      <c r="LJ23" s="175" t="str">
        <f t="shared" si="31"/>
        <v>Tiền doanh thu ngày 15/10/2025 chi nhánh 1200 KHA VẠN CÂN</v>
      </c>
      <c r="LR23" s="175" t="str">
        <f t="shared" si="32"/>
        <v>SCB-526</v>
      </c>
      <c r="ME23" s="102">
        <f t="shared" si="33"/>
        <v>45945</v>
      </c>
      <c r="MG23" s="167" t="s">
        <v>373</v>
      </c>
    </row>
    <row r="24" spans="1:345" ht="15.75" customHeight="1">
      <c r="A24" s="83">
        <f t="shared" si="0"/>
        <v>11</v>
      </c>
      <c r="B24" s="243" t="s">
        <v>570</v>
      </c>
      <c r="C24" s="84" t="s">
        <v>119</v>
      </c>
      <c r="D24" s="291">
        <v>114</v>
      </c>
      <c r="E24" s="266" t="str">
        <f>IF(K24&lt;&gt;"",IFERROR(VLOOKUP(C24,'TIỀN MẶT'!$C$5:$J$67,7,FALSE),""),"")</f>
        <v/>
      </c>
      <c r="F24" s="221" t="str">
        <f>IF(K24&lt;&gt;"",IF(VLOOKUP(C24,'TIỀN MẶT'!$C$5:$J$67,8,FALSE)=0,"",VLOOKUP(C24,'TIỀN MẶT'!$C$5:$J$67,8,FALSE)),"")</f>
        <v/>
      </c>
      <c r="G24" s="99"/>
      <c r="H24" s="70">
        <v>1121</v>
      </c>
      <c r="I24" s="167" t="s">
        <v>360</v>
      </c>
      <c r="J24" s="60"/>
      <c r="K24" s="62" t="str">
        <f>IFERROR(IF(VLOOKUP(C24,'TIỀN MẶT'!$C$5:$H$67,3,FALSE)&amp;""="","",VLOOKUP(C24,'TIỀN MẶT'!$C$5:$H$67,3,FALSE)),"")</f>
        <v/>
      </c>
      <c r="L24" s="59" t="str">
        <f t="shared" si="1"/>
        <v/>
      </c>
      <c r="M24" s="85"/>
      <c r="N24" s="86"/>
      <c r="O24" s="87"/>
      <c r="P24" s="88"/>
      <c r="Q24" s="88"/>
      <c r="R24" s="89"/>
      <c r="S24" s="89"/>
      <c r="T24" s="170" t="str">
        <f t="shared" si="2"/>
        <v/>
      </c>
      <c r="U24" s="75"/>
      <c r="V24" s="73"/>
      <c r="W24" s="73"/>
      <c r="X24" s="73"/>
      <c r="Y24" s="2"/>
      <c r="Z24" s="2"/>
      <c r="AA24" s="2"/>
      <c r="AB24" s="31"/>
      <c r="AC24" s="96"/>
      <c r="AD24" s="96"/>
      <c r="AE24" s="96"/>
      <c r="AF24" s="96"/>
      <c r="AG24" s="95" t="str">
        <f t="shared" si="3"/>
        <v/>
      </c>
      <c r="AH24" s="70"/>
      <c r="AI24" s="167" t="s">
        <v>364</v>
      </c>
      <c r="AJ24" s="58"/>
      <c r="AK24" s="70"/>
      <c r="AL24" s="70"/>
      <c r="AM24" s="70">
        <v>1121</v>
      </c>
      <c r="AN24" s="167">
        <v>113102</v>
      </c>
      <c r="AO24" s="70"/>
      <c r="AP24" s="70"/>
      <c r="AQ24" s="97" t="str">
        <f t="shared" si="4"/>
        <v/>
      </c>
      <c r="AR24" s="30"/>
      <c r="AS24" s="30"/>
      <c r="AT24" s="30"/>
      <c r="AU24" s="30"/>
      <c r="AV24" s="30"/>
      <c r="AW24" s="30"/>
      <c r="AX24" s="30"/>
      <c r="AY24" s="70" t="str">
        <f t="shared" si="5"/>
        <v/>
      </c>
      <c r="AZ24" s="70"/>
      <c r="BA24" s="30"/>
      <c r="BB24" s="30"/>
      <c r="BC24" s="30"/>
      <c r="BD24" s="30"/>
      <c r="BE24" s="30"/>
      <c r="BF24" s="30"/>
      <c r="BG24" s="30"/>
      <c r="BH24" s="30"/>
      <c r="BI24" s="30"/>
      <c r="BJ24" s="30"/>
      <c r="BK24" s="30"/>
      <c r="BL24" s="95" t="str">
        <f t="shared" si="6"/>
        <v/>
      </c>
      <c r="BM24" s="30"/>
      <c r="BN24" s="167" t="s">
        <v>366</v>
      </c>
      <c r="BO24" s="258">
        <f>IF(BU24&lt;&gt;"",IFERROR(VLOOKUP(C24,MOMO!$C$5:$K$67,9,FALSE),""),"")</f>
        <v>45946</v>
      </c>
      <c r="BP24" s="153" t="str">
        <f>IF(BU24&lt;&gt;"",IFERROR(VLOOKUP(C24,MOMO!$C$5:$J$67,8,FALSE),""),"")</f>
        <v>CONG TY CP DICH VU DI DONG TRUC TUYEN MoMo TT DUONG THANH LONG tu 15/10/2025 den 15/10/2025. CT tu 0421000497559 CONG TY CP DICH VU DI DONG TRUC TUYEN toi 0961315526 CONG TY TNHH DUONG THANH LONG NHTMCP Sai gon Thuong Tin</v>
      </c>
      <c r="BR24">
        <v>1121</v>
      </c>
      <c r="BS24" s="101" t="s">
        <v>199</v>
      </c>
      <c r="BU24" s="133">
        <f>IFERROR(IF(VLOOKUP(C24,MOMO!$C$5:$E$67,3,FALSE)=0,"",VLOOKUP(C24,MOMO!$C$5:$E$67,3,FALSE)),"")</f>
        <v>117351</v>
      </c>
      <c r="BV24" t="str">
        <f t="shared" si="7"/>
        <v>Tiền doanh thu ngày 15/10/2025 chi nhánh 421-606  CỘNG HÒA</v>
      </c>
      <c r="CD24" s="191" t="str">
        <f t="shared" si="8"/>
        <v>SCB-526</v>
      </c>
      <c r="CQ24" s="102">
        <f t="shared" si="9"/>
        <v>45945</v>
      </c>
      <c r="CS24" s="167" t="s">
        <v>230</v>
      </c>
      <c r="CT24" s="255" t="str">
        <f>IF(CZ24&lt;&gt;"",IFERROR(VLOOKUP(C24,GRAB!$C$5:$G$67,5,FALSE),""),"")</f>
        <v/>
      </c>
      <c r="CU24" s="153" t="str">
        <f>IFERROR(VLOOKUP(C24,GRAB!$C$5:$E$67,3,FALSE),"")</f>
        <v/>
      </c>
      <c r="CW24" s="172">
        <v>1121</v>
      </c>
      <c r="CX24" s="174" t="s">
        <v>367</v>
      </c>
      <c r="CZ24" t="str">
        <f>IFERROR(VLOOKUP(C24,GRAB!$C$5:$E$67,2,FALSE),"")</f>
        <v/>
      </c>
      <c r="DA24" t="str">
        <f t="shared" si="10"/>
        <v/>
      </c>
      <c r="DI24" s="175" t="str">
        <f t="shared" si="11"/>
        <v/>
      </c>
      <c r="DV24" s="102" t="str">
        <f t="shared" si="12"/>
        <v/>
      </c>
      <c r="DX24" s="167" t="s">
        <v>239</v>
      </c>
      <c r="DY24" s="245" t="str">
        <f>IF(EE24&lt;&gt;"",IFERROR(VLOOKUP(C24,BE!$C$5:$K$67,9,FALSE),""),"")</f>
        <v/>
      </c>
      <c r="DZ24" t="str">
        <f>IF(EE24&lt;&gt;"",IFERROR(VLOOKUP(C24,BE!$C$5:$J$67,8,FALSE),""),"")</f>
        <v/>
      </c>
      <c r="EB24">
        <v>1121</v>
      </c>
      <c r="EC24" s="167" t="s">
        <v>200</v>
      </c>
      <c r="EE24" t="str">
        <f>IFERROR(IF(VLOOKUP(C24,BE!C24:I86,4,FALSE)=0,"",VLOOKUP(C24,BE!C24:I86,4,FALSE)),"")</f>
        <v/>
      </c>
      <c r="EF24" s="175" t="str">
        <f t="shared" si="13"/>
        <v/>
      </c>
      <c r="EN24" s="175" t="str">
        <f t="shared" si="14"/>
        <v/>
      </c>
      <c r="FA24" s="102" t="str">
        <f t="shared" si="15"/>
        <v/>
      </c>
      <c r="FC24" s="167" t="s">
        <v>231</v>
      </c>
      <c r="FD24" s="245" t="str">
        <f>IF(FJ24&lt;&gt;"",IFERROR(VLOOKUP(C24,'ZALO-PAY'!$C$5:$G$67,4,FALSE),""),"")</f>
        <v/>
      </c>
      <c r="FE24" s="186" t="str">
        <f>IF(FJ24&lt;&gt;"",IFERROR(VLOOKUP(C24,'ZALO-PAY'!$C$5:$G$67,5,FALSE),""),"")</f>
        <v/>
      </c>
      <c r="FG24">
        <v>1121</v>
      </c>
      <c r="FH24" s="167" t="s">
        <v>233</v>
      </c>
      <c r="FJ24" t="str">
        <f>IFERROR(IF(VLOOKUP(C24,'ZALO-PAY'!$C$5:$E$67,2,FALSE)=0,"",VLOOKUP(C24,'ZALO-PAY'!$C$5:$E$67,2,FALSE)),"")</f>
        <v/>
      </c>
      <c r="FK24" s="175" t="str">
        <f t="shared" si="16"/>
        <v/>
      </c>
      <c r="FS24" s="175" t="str">
        <f t="shared" si="17"/>
        <v/>
      </c>
      <c r="GF24" s="102" t="str">
        <f t="shared" si="18"/>
        <v/>
      </c>
      <c r="GH24" s="167" t="s">
        <v>368</v>
      </c>
      <c r="GI24" s="245" t="str">
        <f>IF(GO24&lt;&gt;"",IFERROR(VLOOKUP(C24,XANHSM!C24:G86,5,FALSE),""),"")</f>
        <v/>
      </c>
      <c r="GJ24" t="str">
        <f>IF(GO24&lt;&gt;"",IF(VLOOKUP(C24,XANHSM!$C$5:$G$67,4,FALSE)=0,"",VLOOKUP(C24,XANHSM!C24:G86,4,FALSE)),"")</f>
        <v/>
      </c>
      <c r="GL24">
        <v>1121</v>
      </c>
      <c r="GM24" s="167" t="s">
        <v>234</v>
      </c>
      <c r="GO24" t="str">
        <f>IFERROR(IF(VLOOKUP(C24,XANHSM!$C$5:$E$67,2,FALSE)=0,"",VLOOKUP(C24,XANHSM!$C$5:$E$67,2,FALSE)),"")</f>
        <v/>
      </c>
      <c r="GP24" s="175" t="str">
        <f t="shared" si="19"/>
        <v/>
      </c>
      <c r="GX24" t="str">
        <f t="shared" si="20"/>
        <v/>
      </c>
      <c r="HK24" s="102" t="str">
        <f t="shared" si="21"/>
        <v/>
      </c>
      <c r="HM24" s="167" t="s">
        <v>369</v>
      </c>
      <c r="HN24" s="245" t="str">
        <f>IF(HT24&lt;&gt;"",IFERROR(VLOOKUP(C24,'TIỀN MẶT'!$C$5:$J$67,7,FALSE),""),"")</f>
        <v/>
      </c>
      <c r="HO24" t="str">
        <f>IF(HT24&lt;&gt;"",IF(VLOOKUP(C24,'TIỀN MẶT'!$C$5:$J$67,8,FALSE)=0,"",VLOOKUP(C24,'TIỀN MẶT'!$C$5:$J$67,8,FALSE)),"")</f>
        <v/>
      </c>
      <c r="HQ24">
        <v>1121</v>
      </c>
      <c r="HR24" s="167" t="s">
        <v>235</v>
      </c>
      <c r="HT24" t="str">
        <f>IFERROR(IF(VLOOKUP(C24,'TIỀN MẶT'!$C$5:$H$67,4,FALSE)=0,"",VLOOKUP(C24,'TIỀN MẶT'!$C$5:$H$67,4,FALSE)),"")</f>
        <v/>
      </c>
      <c r="HU24" s="175" t="str">
        <f t="shared" si="22"/>
        <v/>
      </c>
      <c r="IC24" t="str">
        <f t="shared" si="23"/>
        <v/>
      </c>
      <c r="IP24" s="102" t="str">
        <f t="shared" si="24"/>
        <v/>
      </c>
      <c r="IR24" s="167" t="s">
        <v>370</v>
      </c>
      <c r="IS24" s="245" t="str">
        <f>IF(IY24&lt;&gt;"",IFERROR(VLOOKUP(C24,'TIỀN MẶT'!$C$5:$J$67,7,FALSE),""),"")</f>
        <v/>
      </c>
      <c r="IT24" t="str">
        <f>IF(IY24&lt;&gt;"",IF(VLOOKUP(C24,'TIỀN MẶT'!$C$5:$J$67,8,FALSE)=0,"",VLOOKUP(C24,'TIỀN MẶT'!$C$5:$J$67,8,FALSE)),"")</f>
        <v/>
      </c>
      <c r="IV24">
        <v>1121</v>
      </c>
      <c r="IW24" s="167" t="s">
        <v>236</v>
      </c>
      <c r="IY24" t="str">
        <f>IFERROR(IF(VLOOKUP(C24,'TIỀN MẶT'!$C$5:$H$67,5,FALSE)=0,"",VLOOKUP(C24,'TIỀN MẶT'!$C$5:$H$67,5,FALSE)),"")</f>
        <v/>
      </c>
      <c r="IZ24" s="175" t="str">
        <f t="shared" si="25"/>
        <v/>
      </c>
      <c r="JH24" t="str">
        <f t="shared" si="26"/>
        <v/>
      </c>
      <c r="JU24" s="102" t="str">
        <f t="shared" si="27"/>
        <v/>
      </c>
      <c r="JW24" s="167" t="s">
        <v>371</v>
      </c>
      <c r="JX24" s="249" t="str">
        <f>IF(KD24&lt;&gt;"",IFERROR(VLOOKUP(C24,'VN-PAY'!$C$5:$G$67,4,FALSE),""),"")</f>
        <v/>
      </c>
      <c r="JY24" s="228" t="str">
        <f>IF(KD24&lt;&gt;"",IFERROR(VLOOKUP(C24,'VN-PAY'!$C$5:$G$67,5,FALSE),""),"")</f>
        <v/>
      </c>
      <c r="KA24">
        <v>1121</v>
      </c>
      <c r="KB24" s="167" t="s">
        <v>237</v>
      </c>
      <c r="KD24" t="str">
        <f>IFERROR(IF(VLOOKUP(C24,'VN-PAY'!$C$5:$E$66,2,FALSE)=0,"",VLOOKUP(C24,'VN-PAY'!$C$5:$E$66,2,FALSE)),"")</f>
        <v/>
      </c>
      <c r="KE24" s="175" t="str">
        <f t="shared" si="28"/>
        <v/>
      </c>
      <c r="KM24" s="175" t="str">
        <f t="shared" si="29"/>
        <v/>
      </c>
      <c r="KZ24" s="102" t="str">
        <f t="shared" si="30"/>
        <v/>
      </c>
      <c r="LB24" s="167" t="s">
        <v>372</v>
      </c>
      <c r="LC24" s="245" t="str">
        <f>IF(LI24&lt;&gt;"",IFERROR(VLOOKUP(C24,SHOPEE!$C$5:$G$67,4,FALSE),""),"")</f>
        <v/>
      </c>
      <c r="LD24" t="str">
        <f>IF(LI24&lt;&gt;"",IFERROR(VLOOKUP(C24,SHOPEE!$C$5:$G$67,5,FALSE),""),"")</f>
        <v/>
      </c>
      <c r="LF24">
        <v>1121</v>
      </c>
      <c r="LG24" s="167" t="s">
        <v>238</v>
      </c>
      <c r="LI24" t="str">
        <f>IFERROR(IF(VLOOKUP(C24,SHOPEE!$C$5:$E$67,2,FALSE)=0,"",VLOOKUP(C24,SHOPEE!$C$5:$E$67,2,FALSE)),"")</f>
        <v/>
      </c>
      <c r="LJ24" s="175" t="str">
        <f t="shared" si="31"/>
        <v/>
      </c>
      <c r="LR24" s="175" t="str">
        <f t="shared" si="32"/>
        <v/>
      </c>
      <c r="ME24" s="102" t="str">
        <f t="shared" si="33"/>
        <v/>
      </c>
      <c r="MG24" s="167" t="s">
        <v>373</v>
      </c>
    </row>
    <row r="25" spans="1:345" ht="15.75" customHeight="1">
      <c r="A25" s="83">
        <v>11</v>
      </c>
      <c r="B25" s="243" t="s">
        <v>570</v>
      </c>
      <c r="C25" s="84" t="s">
        <v>120</v>
      </c>
      <c r="D25" s="290">
        <v>114</v>
      </c>
      <c r="E25" s="266" t="str">
        <f>IF(K25&lt;&gt;"",IFERROR(VLOOKUP(C25,'TIỀN MẶT'!$C$5:$J$67,7,FALSE),""),"")</f>
        <v/>
      </c>
      <c r="F25" s="221" t="str">
        <f>IF(K25&lt;&gt;"",IF(VLOOKUP(C25,'TIỀN MẶT'!$C$5:$J$67,8,FALSE)=0,"",VLOOKUP(C25,'TIỀN MẶT'!$C$5:$J$67,8,FALSE)),"")</f>
        <v/>
      </c>
      <c r="G25" s="99"/>
      <c r="H25" s="70">
        <v>1121</v>
      </c>
      <c r="I25" s="167" t="s">
        <v>360</v>
      </c>
      <c r="J25" s="60"/>
      <c r="K25" s="62" t="str">
        <f>IFERROR(IF(VLOOKUP(C25,'TIỀN MẶT'!$C$5:$H$67,3,FALSE)&amp;""="","",VLOOKUP(C25,'TIỀN MẶT'!$C$5:$H$67,3,FALSE)),"")</f>
        <v/>
      </c>
      <c r="L25" s="59" t="str">
        <f t="shared" si="1"/>
        <v/>
      </c>
      <c r="M25" s="85"/>
      <c r="N25" s="86"/>
      <c r="O25" s="87"/>
      <c r="P25" s="88"/>
      <c r="Q25" s="88"/>
      <c r="R25" s="89"/>
      <c r="S25" s="89"/>
      <c r="T25" s="170" t="str">
        <f t="shared" si="2"/>
        <v/>
      </c>
      <c r="U25" s="75"/>
      <c r="V25" s="73"/>
      <c r="W25" s="73"/>
      <c r="X25" s="73"/>
      <c r="Y25" s="2"/>
      <c r="Z25" s="2"/>
      <c r="AA25" s="2"/>
      <c r="AB25" s="31"/>
      <c r="AC25" s="96"/>
      <c r="AD25" s="96"/>
      <c r="AE25" s="96"/>
      <c r="AF25" s="96"/>
      <c r="AG25" s="95" t="str">
        <f t="shared" si="3"/>
        <v/>
      </c>
      <c r="AH25" s="70"/>
      <c r="AI25" s="167" t="s">
        <v>364</v>
      </c>
      <c r="AJ25" s="58"/>
      <c r="AK25" s="70"/>
      <c r="AL25" s="70"/>
      <c r="AM25" s="70">
        <v>1121</v>
      </c>
      <c r="AN25" s="167">
        <v>113102</v>
      </c>
      <c r="AO25" s="70"/>
      <c r="AP25" s="70"/>
      <c r="AQ25" s="97" t="str">
        <f t="shared" si="4"/>
        <v/>
      </c>
      <c r="AR25" s="30"/>
      <c r="AS25" s="30"/>
      <c r="AT25" s="30"/>
      <c r="AU25" s="30"/>
      <c r="AV25" s="30"/>
      <c r="AW25" s="30"/>
      <c r="AX25" s="30"/>
      <c r="AY25" s="70" t="str">
        <f t="shared" si="5"/>
        <v/>
      </c>
      <c r="AZ25" s="70"/>
      <c r="BA25" s="30"/>
      <c r="BB25" s="30"/>
      <c r="BC25" s="30"/>
      <c r="BD25" s="30"/>
      <c r="BE25" s="30"/>
      <c r="BF25" s="30"/>
      <c r="BG25" s="30"/>
      <c r="BH25" s="30"/>
      <c r="BI25" s="30"/>
      <c r="BJ25" s="30"/>
      <c r="BK25" s="30"/>
      <c r="BL25" s="95" t="str">
        <f t="shared" si="6"/>
        <v/>
      </c>
      <c r="BM25" s="30"/>
      <c r="BN25" s="167" t="s">
        <v>366</v>
      </c>
      <c r="BO25" s="258">
        <f>IF(BU25&lt;&gt;"",IFERROR(VLOOKUP(C25,MOMO!$C$5:$K$67,9,FALSE),""),"")</f>
        <v>45946</v>
      </c>
      <c r="BP25" s="153" t="str">
        <f>IF(BU25&lt;&gt;"",IFERROR(VLOOKUP(C25,MOMO!$C$5:$J$67,8,FALSE),""),"")</f>
        <v>CONG TY CP DICH VU DI DONG TRUC TUYEN MoMo TT DUONG THANH LONG tu 15/10/2025 den 15/10/2025. CT tu 0421000497559 CONG TY CP DICH VU DI DONG TRUC TUYEN toi 0961315526 CONG TY TNHH DUONG THANH LONG NHTMCP Sai gon Thuong Tin</v>
      </c>
      <c r="BR25">
        <v>1121</v>
      </c>
      <c r="BS25" s="101" t="s">
        <v>199</v>
      </c>
      <c r="BU25" s="133">
        <f>IFERROR(IF(VLOOKUP(C25,MOMO!$C$5:$E$67,3,FALSE)=0,"",VLOOKUP(C25,MOMO!$C$5:$E$67,3,FALSE)),"")</f>
        <v>526341.5</v>
      </c>
      <c r="BV25" t="str">
        <f t="shared" si="7"/>
        <v>Tiền doanh thu ngày 15/10/2025 chi nhánh 421-606  CỘNG HÒA</v>
      </c>
      <c r="CD25" s="191" t="str">
        <f t="shared" si="8"/>
        <v>SCB-526</v>
      </c>
      <c r="CQ25" s="102">
        <f t="shared" si="9"/>
        <v>45945</v>
      </c>
      <c r="CS25" s="167" t="s">
        <v>230</v>
      </c>
      <c r="CT25" s="255" t="str">
        <f>IF(CZ25&lt;&gt;"",IFERROR(VLOOKUP(C25,GRAB!$C$5:$G$67,5,FALSE),""),"")</f>
        <v/>
      </c>
      <c r="CU25" s="153" t="str">
        <f>IFERROR(VLOOKUP(C25,GRAB!$C$5:$E$67,3,FALSE),"")</f>
        <v/>
      </c>
      <c r="CW25" s="172">
        <v>1121</v>
      </c>
      <c r="CX25" s="174" t="s">
        <v>367</v>
      </c>
      <c r="CZ25" t="str">
        <f>IFERROR(VLOOKUP(C25,GRAB!$C$5:$E$67,2,FALSE),"")</f>
        <v/>
      </c>
      <c r="DA25" t="str">
        <f t="shared" si="10"/>
        <v/>
      </c>
      <c r="DI25" s="175" t="str">
        <f t="shared" si="11"/>
        <v/>
      </c>
      <c r="DV25" s="102" t="str">
        <f t="shared" si="12"/>
        <v/>
      </c>
      <c r="DX25" s="167" t="s">
        <v>239</v>
      </c>
      <c r="DY25" s="245" t="str">
        <f>IF(EE25&lt;&gt;"",IFERROR(VLOOKUP(C25,BE!$C$5:$K$67,9,FALSE),""),"")</f>
        <v/>
      </c>
      <c r="DZ25" t="str">
        <f>IF(EE25&lt;&gt;"",IFERROR(VLOOKUP(C25,BE!$C$5:$J$67,8,FALSE),""),"")</f>
        <v/>
      </c>
      <c r="EB25">
        <v>1121</v>
      </c>
      <c r="EC25" s="167" t="s">
        <v>200</v>
      </c>
      <c r="EE25" t="str">
        <f>IFERROR(IF(VLOOKUP(C25,BE!C25:I87,4,FALSE)=0,"",VLOOKUP(C25,BE!C25:I87,4,FALSE)),"")</f>
        <v/>
      </c>
      <c r="EF25" s="175" t="str">
        <f t="shared" si="13"/>
        <v/>
      </c>
      <c r="EN25" s="175" t="str">
        <f t="shared" si="14"/>
        <v/>
      </c>
      <c r="FA25" s="102" t="str">
        <f t="shared" si="15"/>
        <v/>
      </c>
      <c r="FC25" s="167" t="s">
        <v>231</v>
      </c>
      <c r="FD25" s="245" t="str">
        <f>IF(FJ25&lt;&gt;"",IFERROR(VLOOKUP(C25,'ZALO-PAY'!$C$5:$G$67,4,FALSE),""),"")</f>
        <v/>
      </c>
      <c r="FE25" s="186" t="str">
        <f>IF(FJ25&lt;&gt;"",IFERROR(VLOOKUP(C25,'ZALO-PAY'!$C$5:$G$67,5,FALSE),""),"")</f>
        <v/>
      </c>
      <c r="FG25">
        <v>1121</v>
      </c>
      <c r="FH25" s="167" t="s">
        <v>233</v>
      </c>
      <c r="FJ25" t="str">
        <f>IFERROR(IF(VLOOKUP(C25,'ZALO-PAY'!$C$5:$E$67,2,FALSE)=0,"",VLOOKUP(C25,'ZALO-PAY'!$C$5:$E$67,2,FALSE)),"")</f>
        <v/>
      </c>
      <c r="FK25" s="175" t="str">
        <f t="shared" si="16"/>
        <v/>
      </c>
      <c r="FS25" s="175" t="str">
        <f t="shared" si="17"/>
        <v/>
      </c>
      <c r="GF25" s="102" t="str">
        <f t="shared" si="18"/>
        <v/>
      </c>
      <c r="GH25" s="167" t="s">
        <v>368</v>
      </c>
      <c r="GI25" s="245" t="str">
        <f>IF(GO25&lt;&gt;"",IFERROR(VLOOKUP(C25,XANHSM!C25:G87,5,FALSE),""),"")</f>
        <v/>
      </c>
      <c r="GJ25" t="str">
        <f>IF(GO25&lt;&gt;"",IF(VLOOKUP(C25,XANHSM!$C$5:$G$67,4,FALSE)=0,"",VLOOKUP(C25,XANHSM!C25:G87,4,FALSE)),"")</f>
        <v/>
      </c>
      <c r="GL25">
        <v>1121</v>
      </c>
      <c r="GM25" s="167" t="s">
        <v>234</v>
      </c>
      <c r="GO25" t="str">
        <f>IFERROR(IF(VLOOKUP(C25,XANHSM!$C$5:$E$67,2,FALSE)=0,"",VLOOKUP(C25,XANHSM!$C$5:$E$67,2,FALSE)),"")</f>
        <v/>
      </c>
      <c r="GP25" s="175" t="str">
        <f t="shared" si="19"/>
        <v/>
      </c>
      <c r="GX25" t="str">
        <f t="shared" si="20"/>
        <v/>
      </c>
      <c r="HK25" s="102" t="str">
        <f t="shared" si="21"/>
        <v/>
      </c>
      <c r="HM25" s="167" t="s">
        <v>369</v>
      </c>
      <c r="HN25" s="245" t="str">
        <f>IF(HT25&lt;&gt;"",IFERROR(VLOOKUP(C25,'TIỀN MẶT'!$C$5:$J$67,7,FALSE),""),"")</f>
        <v/>
      </c>
      <c r="HO25" t="str">
        <f>IF(HT25&lt;&gt;"",IF(VLOOKUP(C25,'TIỀN MẶT'!$C$5:$J$67,8,FALSE)=0,"",VLOOKUP(C25,'TIỀN MẶT'!$C$5:$J$67,8,FALSE)),"")</f>
        <v/>
      </c>
      <c r="HQ25">
        <v>1121</v>
      </c>
      <c r="HR25" s="167" t="s">
        <v>235</v>
      </c>
      <c r="HT25" t="str">
        <f>IFERROR(IF(VLOOKUP(C25,'TIỀN MẶT'!$C$5:$H$67,4,FALSE)=0,"",VLOOKUP(C25,'TIỀN MẶT'!$C$5:$H$67,4,FALSE)),"")</f>
        <v/>
      </c>
      <c r="HU25" s="175" t="str">
        <f t="shared" si="22"/>
        <v/>
      </c>
      <c r="IC25" t="str">
        <f t="shared" si="23"/>
        <v/>
      </c>
      <c r="IP25" s="102" t="str">
        <f t="shared" si="24"/>
        <v/>
      </c>
      <c r="IR25" s="167" t="s">
        <v>370</v>
      </c>
      <c r="IS25" s="245" t="str">
        <f>IF(IY25&lt;&gt;"",IFERROR(VLOOKUP(C25,'TIỀN MẶT'!$C$5:$J$67,7,FALSE),""),"")</f>
        <v/>
      </c>
      <c r="IT25" t="str">
        <f>IF(IY25&lt;&gt;"",IF(VLOOKUP(C25,'TIỀN MẶT'!$C$5:$J$67,8,FALSE)=0,"",VLOOKUP(C25,'TIỀN MẶT'!$C$5:$J$67,8,FALSE)),"")</f>
        <v/>
      </c>
      <c r="IV25">
        <v>1121</v>
      </c>
      <c r="IW25" s="167" t="s">
        <v>236</v>
      </c>
      <c r="IY25" t="str">
        <f>IFERROR(IF(VLOOKUP(C25,'TIỀN MẶT'!$C$5:$H$67,5,FALSE)=0,"",VLOOKUP(C25,'TIỀN MẶT'!$C$5:$H$67,5,FALSE)),"")</f>
        <v/>
      </c>
      <c r="IZ25" s="175" t="str">
        <f t="shared" si="25"/>
        <v/>
      </c>
      <c r="JH25" t="str">
        <f t="shared" si="26"/>
        <v/>
      </c>
      <c r="JU25" s="102" t="str">
        <f t="shared" si="27"/>
        <v/>
      </c>
      <c r="JW25" s="167" t="s">
        <v>371</v>
      </c>
      <c r="JX25" s="249" t="str">
        <f>IF(KD25&lt;&gt;"",IFERROR(VLOOKUP(C25,'VN-PAY'!$C$5:$G$67,4,FALSE),""),"")</f>
        <v/>
      </c>
      <c r="JY25" s="228" t="str">
        <f>IF(KD25&lt;&gt;"",IFERROR(VLOOKUP(C25,'VN-PAY'!$C$5:$G$67,5,FALSE),""),"")</f>
        <v/>
      </c>
      <c r="KA25">
        <v>1121</v>
      </c>
      <c r="KB25" s="167" t="s">
        <v>237</v>
      </c>
      <c r="KD25" t="str">
        <f>IFERROR(IF(VLOOKUP(C25,'VN-PAY'!$C$5:$E$66,2,FALSE)=0,"",VLOOKUP(C25,'VN-PAY'!$C$5:$E$66,2,FALSE)),"")</f>
        <v/>
      </c>
      <c r="KE25" s="175" t="str">
        <f t="shared" si="28"/>
        <v/>
      </c>
      <c r="KM25" s="175" t="str">
        <f t="shared" si="29"/>
        <v/>
      </c>
      <c r="KZ25" s="102" t="str">
        <f t="shared" si="30"/>
        <v/>
      </c>
      <c r="LB25" s="167" t="s">
        <v>372</v>
      </c>
      <c r="LC25" s="245" t="str">
        <f>IF(LI25&lt;&gt;"",IFERROR(VLOOKUP(C25,SHOPEE!$C$5:$G$67,4,FALSE),""),"")</f>
        <v/>
      </c>
      <c r="LD25" t="str">
        <f>IF(LI25&lt;&gt;"",IFERROR(VLOOKUP(C25,SHOPEE!$C$5:$G$67,5,FALSE),""),"")</f>
        <v/>
      </c>
      <c r="LF25">
        <v>1121</v>
      </c>
      <c r="LG25" s="167" t="s">
        <v>238</v>
      </c>
      <c r="LI25" t="str">
        <f>IFERROR(IF(VLOOKUP(C25,SHOPEE!$C$5:$E$67,2,FALSE)=0,"",VLOOKUP(C25,SHOPEE!$C$5:$E$67,2,FALSE)),"")</f>
        <v/>
      </c>
      <c r="LJ25" s="175" t="str">
        <f t="shared" si="31"/>
        <v/>
      </c>
      <c r="LR25" s="175" t="str">
        <f t="shared" si="32"/>
        <v/>
      </c>
      <c r="ME25" s="102" t="str">
        <f t="shared" si="33"/>
        <v/>
      </c>
      <c r="MG25" s="167" t="s">
        <v>373</v>
      </c>
    </row>
    <row r="26" spans="1:345" ht="15.75" customHeight="1">
      <c r="A26" s="83">
        <f t="shared" si="0"/>
        <v>12</v>
      </c>
      <c r="B26" s="243" t="s">
        <v>570</v>
      </c>
      <c r="C26" s="90" t="s">
        <v>121</v>
      </c>
      <c r="D26" s="291">
        <v>114</v>
      </c>
      <c r="E26" s="266">
        <f>IF(K26&lt;&gt;"",IFERROR(VLOOKUP(C26,'TIỀN MẶT'!$C$5:$J$67,7,FALSE),""),"")</f>
        <v>45946</v>
      </c>
      <c r="F26" s="221" t="str">
        <f>IF(K26&lt;&gt;"",IF(VLOOKUP(C26,'TIỀN MẶT'!$C$5:$J$67,8,FALSE)=0,"",VLOOKUP(C26,'TIỀN MẶT'!$C$5:$J$67,8,FALSE)),"")</f>
        <v>CH 417 CH NTM 15/10</v>
      </c>
      <c r="G26" s="99"/>
      <c r="H26" s="70">
        <v>1121</v>
      </c>
      <c r="I26" s="167" t="s">
        <v>360</v>
      </c>
      <c r="J26" s="60"/>
      <c r="K26" s="62">
        <f>IFERROR(IF(VLOOKUP(C26,'TIỀN MẶT'!$C$5:$H$67,3,FALSE)&amp;""="","",VLOOKUP(C26,'TIỀN MẶT'!$C$5:$H$67,3,FALSE)),"")</f>
        <v>14072000</v>
      </c>
      <c r="L26" s="59" t="str">
        <f t="shared" si="1"/>
        <v>Tiền doanh thu ngày 15/10/2025 chi nhánh 421-606  CỘNG HÒA</v>
      </c>
      <c r="M26" s="85"/>
      <c r="N26" s="86"/>
      <c r="O26" s="87"/>
      <c r="P26" s="88"/>
      <c r="Q26" s="88"/>
      <c r="R26" s="89"/>
      <c r="S26" s="89"/>
      <c r="T26" s="170" t="str">
        <f t="shared" si="2"/>
        <v>SCB-041</v>
      </c>
      <c r="U26" s="75"/>
      <c r="V26" s="73"/>
      <c r="W26" s="73"/>
      <c r="X26" s="73"/>
      <c r="Y26" s="2"/>
      <c r="Z26" s="2"/>
      <c r="AA26" s="2"/>
      <c r="AB26" s="31"/>
      <c r="AC26" s="96"/>
      <c r="AD26" s="96"/>
      <c r="AE26" s="96"/>
      <c r="AF26" s="96"/>
      <c r="AG26" s="95">
        <f t="shared" si="3"/>
        <v>45945</v>
      </c>
      <c r="AH26" s="70"/>
      <c r="AI26" s="167" t="s">
        <v>364</v>
      </c>
      <c r="AJ26" s="58"/>
      <c r="AK26" s="70"/>
      <c r="AL26" s="70"/>
      <c r="AM26" s="70">
        <v>1121</v>
      </c>
      <c r="AN26" s="167">
        <v>113102</v>
      </c>
      <c r="AO26" s="70"/>
      <c r="AP26" s="70"/>
      <c r="AQ26" s="97" t="str">
        <f t="shared" si="4"/>
        <v/>
      </c>
      <c r="AR26" s="30"/>
      <c r="AS26" s="30"/>
      <c r="AT26" s="30"/>
      <c r="AU26" s="30"/>
      <c r="AV26" s="30"/>
      <c r="AW26" s="30"/>
      <c r="AX26" s="30"/>
      <c r="AY26" s="70" t="str">
        <f t="shared" si="5"/>
        <v/>
      </c>
      <c r="AZ26" s="70"/>
      <c r="BA26" s="30"/>
      <c r="BB26" s="30"/>
      <c r="BC26" s="30"/>
      <c r="BD26" s="30"/>
      <c r="BE26" s="30"/>
      <c r="BF26" s="30"/>
      <c r="BG26" s="30"/>
      <c r="BH26" s="30"/>
      <c r="BI26" s="30"/>
      <c r="BJ26" s="30"/>
      <c r="BK26" s="30"/>
      <c r="BL26" s="95" t="str">
        <f t="shared" si="6"/>
        <v/>
      </c>
      <c r="BM26" s="30"/>
      <c r="BN26" s="167" t="s">
        <v>366</v>
      </c>
      <c r="BO26" s="258">
        <f>IF(BU26&lt;&gt;"",IFERROR(VLOOKUP(C26,MOMO!$C$5:$K$67,9,FALSE),""),"")</f>
        <v>45946</v>
      </c>
      <c r="BP26" s="153" t="str">
        <f>IF(BU26&lt;&gt;"",IFERROR(VLOOKUP(C26,MOMO!$C$5:$J$67,8,FALSE),""),"")</f>
        <v>CONG TY CP DICH VU DI DONG TRUC TUYEN MoMo TT DUONG THANH LONG tu 15/10/2025 den 15/10/2025. CT tu 0421000497559 CONG TY CP DICH VU DI DONG TRUC TUYEN toi 0961315526 CONG TY TNHH DUONG THANH LONG NHTMCP Sai gon Thuong Tin</v>
      </c>
      <c r="BR26">
        <v>1121</v>
      </c>
      <c r="BS26" s="101" t="s">
        <v>199</v>
      </c>
      <c r="BU26" s="133">
        <f>IFERROR(IF(VLOOKUP(C26,MOMO!$C$5:$E$67,3,FALSE)=0,"",VLOOKUP(C26,MOMO!$C$5:$E$67,3,FALSE)),"")</f>
        <v>2212382</v>
      </c>
      <c r="BV26" t="str">
        <f t="shared" si="7"/>
        <v>Tiền doanh thu ngày 15/10/2025 chi nhánh 421-606  CỘNG HÒA</v>
      </c>
      <c r="CD26" s="191" t="str">
        <f t="shared" si="8"/>
        <v>SCB-526</v>
      </c>
      <c r="CQ26" s="102">
        <f t="shared" si="9"/>
        <v>45945</v>
      </c>
      <c r="CS26" s="167" t="s">
        <v>230</v>
      </c>
      <c r="CT26" s="255">
        <f>IF(CZ26&lt;&gt;"",IFERROR(VLOOKUP(C26,GRAB!$C$5:$G$67,5,FALSE),""),"")</f>
        <v>45946</v>
      </c>
      <c r="CU26" s="153" t="str">
        <f>IFERROR(VLOOKUP(C26,GRAB!$C$5:$E$67,3,FALSE),"")</f>
        <v>Grab TT 76003566 2200645688203265 Ca Phe Muoi Chu Long Cong Hoa CKN 175278 - CONG TY TNHH GRAB - Ngan hang TMCP Cong Thuong Viet Nam</v>
      </c>
      <c r="CW26" s="172">
        <v>1121</v>
      </c>
      <c r="CX26" s="174" t="s">
        <v>367</v>
      </c>
      <c r="CZ26">
        <f>IFERROR(VLOOKUP(C26,GRAB!$C$5:$E$67,2,FALSE),"")</f>
        <v>1935801</v>
      </c>
      <c r="DA26" t="str">
        <f t="shared" si="10"/>
        <v>Tiền doanh thu ngày 15/10/2025 chi nhánh 421-606  CỘNG HÒA</v>
      </c>
      <c r="DI26" s="175" t="str">
        <f t="shared" si="11"/>
        <v>SCB-526</v>
      </c>
      <c r="DV26" s="102">
        <f t="shared" si="12"/>
        <v>45945</v>
      </c>
      <c r="DX26" s="167" t="s">
        <v>239</v>
      </c>
      <c r="DY26" s="245">
        <f>IF(EE26&lt;&gt;"",IFERROR(VLOOKUP(C26,BE!$C$5:$K$67,9,FALSE),""),"")</f>
        <v>45947</v>
      </c>
      <c r="DZ26" t="str">
        <f>IF(EE26&lt;&gt;"",IFERROR(VLOOKUP(C26,BE!$C$5:$J$67,8,FALSE),""),"")</f>
        <v>CONG TY CO PHAN BE GROUP 3016355 beFood thanh toan ky15102025</v>
      </c>
      <c r="EB26">
        <v>1121</v>
      </c>
      <c r="EC26" s="167" t="s">
        <v>200</v>
      </c>
      <c r="EE26">
        <f>IFERROR(IF(VLOOKUP(C26,BE!C26:I88,4,FALSE)=0,"",VLOOKUP(C26,BE!C26:I88,4,FALSE)),"")</f>
        <v>702000</v>
      </c>
      <c r="EF26" s="175" t="str">
        <f t="shared" si="13"/>
        <v>Tiền doanh thu ngày 15/10/2025 chi nhánh 421-606  CỘNG HÒA</v>
      </c>
      <c r="EN26" s="175" t="str">
        <f t="shared" si="14"/>
        <v>SCB-526</v>
      </c>
      <c r="FA26" s="102">
        <f t="shared" si="15"/>
        <v>45945</v>
      </c>
      <c r="FC26" s="167" t="s">
        <v>231</v>
      </c>
      <c r="FD26" s="245" t="str">
        <f>IF(FJ26&lt;&gt;"",IFERROR(VLOOKUP(C26,'ZALO-PAY'!$C$5:$G$67,4,FALSE),""),"")</f>
        <v/>
      </c>
      <c r="FE26" s="186" t="str">
        <f>IF(FJ26&lt;&gt;"",IFERROR(VLOOKUP(C26,'ZALO-PAY'!$C$5:$G$67,5,FALSE),""),"")</f>
        <v/>
      </c>
      <c r="FG26">
        <v>1121</v>
      </c>
      <c r="FH26" s="167" t="s">
        <v>233</v>
      </c>
      <c r="FJ26" t="str">
        <f>IFERROR(IF(VLOOKUP(C26,'ZALO-PAY'!$C$5:$E$67,2,FALSE)=0,"",VLOOKUP(C26,'ZALO-PAY'!$C$5:$E$67,2,FALSE)),"")</f>
        <v/>
      </c>
      <c r="FK26" s="175" t="str">
        <f t="shared" si="16"/>
        <v/>
      </c>
      <c r="FS26" s="175" t="str">
        <f t="shared" si="17"/>
        <v/>
      </c>
      <c r="GF26" s="102" t="str">
        <f t="shared" si="18"/>
        <v/>
      </c>
      <c r="GH26" s="167" t="s">
        <v>368</v>
      </c>
      <c r="GI26" s="245" t="str">
        <f>IF(GO26&lt;&gt;"",IFERROR(VLOOKUP(C26,XANHSM!C26:G88,5,FALSE),""),"")</f>
        <v/>
      </c>
      <c r="GJ26" t="str">
        <f>IF(GO26&lt;&gt;"",IF(VLOOKUP(C26,XANHSM!$C$5:$G$67,4,FALSE)=0,"",VLOOKUP(C26,XANHSM!C26:G88,4,FALSE)),"")</f>
        <v/>
      </c>
      <c r="GL26">
        <v>1121</v>
      </c>
      <c r="GM26" s="167" t="s">
        <v>234</v>
      </c>
      <c r="GO26" t="str">
        <f>IFERROR(IF(VLOOKUP(C26,XANHSM!$C$5:$E$67,2,FALSE)=0,"",VLOOKUP(C26,XANHSM!$C$5:$E$67,2,FALSE)),"")</f>
        <v/>
      </c>
      <c r="GP26" s="175" t="str">
        <f t="shared" si="19"/>
        <v/>
      </c>
      <c r="GX26" t="str">
        <f t="shared" si="20"/>
        <v/>
      </c>
      <c r="HK26" s="102" t="str">
        <f t="shared" si="21"/>
        <v/>
      </c>
      <c r="HM26" s="167" t="s">
        <v>369</v>
      </c>
      <c r="HN26" s="245" t="str">
        <f>IF(HT26&lt;&gt;"",IFERROR(VLOOKUP(C26,'TIỀN MẶT'!$C$5:$J$67,7,FALSE),""),"")</f>
        <v/>
      </c>
      <c r="HO26" t="str">
        <f>IF(HT26&lt;&gt;"",IF(VLOOKUP(C26,'TIỀN MẶT'!$C$5:$J$67,8,FALSE)=0,"",VLOOKUP(C26,'TIỀN MẶT'!$C$5:$J$67,8,FALSE)),"")</f>
        <v/>
      </c>
      <c r="HQ26">
        <v>1121</v>
      </c>
      <c r="HR26" s="167" t="s">
        <v>235</v>
      </c>
      <c r="HT26" t="str">
        <f>IFERROR(IF(VLOOKUP(C26,'TIỀN MẶT'!$C$5:$H$67,4,FALSE)=0,"",VLOOKUP(C26,'TIỀN MẶT'!$C$5:$H$67,4,FALSE)),"")</f>
        <v/>
      </c>
      <c r="HU26" s="175" t="str">
        <f t="shared" si="22"/>
        <v/>
      </c>
      <c r="IC26" t="str">
        <f t="shared" si="23"/>
        <v/>
      </c>
      <c r="IP26" s="102" t="str">
        <f t="shared" si="24"/>
        <v/>
      </c>
      <c r="IR26" s="167" t="s">
        <v>370</v>
      </c>
      <c r="IS26" s="245" t="str">
        <f>IF(IY26&lt;&gt;"",IFERROR(VLOOKUP(C26,'TIỀN MẶT'!$C$5:$J$67,7,FALSE),""),"")</f>
        <v/>
      </c>
      <c r="IT26" t="str">
        <f>IF(IY26&lt;&gt;"",IF(VLOOKUP(C26,'TIỀN MẶT'!$C$5:$J$67,8,FALSE)=0,"",VLOOKUP(C26,'TIỀN MẶT'!$C$5:$J$67,8,FALSE)),"")</f>
        <v/>
      </c>
      <c r="IV26">
        <v>1121</v>
      </c>
      <c r="IW26" s="167" t="s">
        <v>236</v>
      </c>
      <c r="IY26" t="str">
        <f>IFERROR(IF(VLOOKUP(C26,'TIỀN MẶT'!$C$5:$H$67,5,FALSE)=0,"",VLOOKUP(C26,'TIỀN MẶT'!$C$5:$H$67,5,FALSE)),"")</f>
        <v/>
      </c>
      <c r="IZ26" s="175" t="str">
        <f t="shared" si="25"/>
        <v/>
      </c>
      <c r="JH26" t="str">
        <f t="shared" si="26"/>
        <v/>
      </c>
      <c r="JU26" s="102" t="str">
        <f t="shared" si="27"/>
        <v/>
      </c>
      <c r="JW26" s="167" t="s">
        <v>371</v>
      </c>
      <c r="JX26" s="249" t="str">
        <f>IF(KD26&lt;&gt;"",IFERROR(VLOOKUP(C26,'VN-PAY'!$C$5:$G$67,4,FALSE),""),"")</f>
        <v/>
      </c>
      <c r="JY26" s="228" t="str">
        <f>IF(KD26&lt;&gt;"",IFERROR(VLOOKUP(C26,'VN-PAY'!$C$5:$G$67,5,FALSE),""),"")</f>
        <v/>
      </c>
      <c r="KA26">
        <v>1121</v>
      </c>
      <c r="KB26" s="167" t="s">
        <v>237</v>
      </c>
      <c r="KD26" t="str">
        <f>IFERROR(IF(VLOOKUP(C26,'VN-PAY'!$C$5:$E$66,2,FALSE)=0,"",VLOOKUP(C26,'VN-PAY'!$C$5:$E$66,2,FALSE)),"")</f>
        <v/>
      </c>
      <c r="KE26" s="175" t="str">
        <f t="shared" si="28"/>
        <v/>
      </c>
      <c r="KM26" s="175" t="str">
        <f t="shared" si="29"/>
        <v/>
      </c>
      <c r="KZ26" s="102" t="str">
        <f t="shared" si="30"/>
        <v/>
      </c>
      <c r="LB26" s="167" t="s">
        <v>372</v>
      </c>
      <c r="LC26" s="245">
        <f>IF(LI26&lt;&gt;"",IFERROR(VLOOKUP(C26,SHOPEE!$C$5:$G$67,4,FALSE),""),"")</f>
        <v>0</v>
      </c>
      <c r="LD26" t="str">
        <f>IF(LI26&lt;&gt;"",IFERROR(VLOOKUP(C26,SHOPEE!$C$5:$G$67,5,FALSE),""),"")</f>
        <v>SHOPEEPAY CHUYEN TIEN 1978597907100237824 ShopeeFood thanh toan tu dong 15 10 2025 10673813 CKN 135092 - MBBANK IBFT - Ngan hang TMCP Quan Doi</v>
      </c>
      <c r="LF26">
        <v>1121</v>
      </c>
      <c r="LG26" s="167" t="s">
        <v>238</v>
      </c>
      <c r="LI26">
        <f>IFERROR(IF(VLOOKUP(C26,SHOPEE!$C$5:$E$67,2,FALSE)=0,"",VLOOKUP(C26,SHOPEE!$C$5:$E$67,2,FALSE)),"")</f>
        <v>2495221</v>
      </c>
      <c r="LJ26" s="175" t="str">
        <f t="shared" si="31"/>
        <v>Tiền doanh thu ngày 15/10/2025 chi nhánh 421-606  CỘNG HÒA</v>
      </c>
      <c r="LR26" s="175" t="str">
        <f t="shared" si="32"/>
        <v>SCB-526</v>
      </c>
      <c r="ME26" s="102">
        <f t="shared" si="33"/>
        <v>45945</v>
      </c>
      <c r="MG26" s="167" t="s">
        <v>373</v>
      </c>
    </row>
    <row r="27" spans="1:345" ht="15.75" customHeight="1">
      <c r="A27" s="83">
        <v>12</v>
      </c>
      <c r="B27" s="243" t="s">
        <v>570</v>
      </c>
      <c r="C27" s="90" t="s">
        <v>122</v>
      </c>
      <c r="D27" s="291">
        <v>114</v>
      </c>
      <c r="E27" s="266" t="str">
        <f>IF(K27&lt;&gt;"",IFERROR(VLOOKUP(C27,'TIỀN MẶT'!$C$5:$J$67,7,FALSE),""),"")</f>
        <v/>
      </c>
      <c r="F27" s="221" t="str">
        <f>IF(K27&lt;&gt;"",IF(VLOOKUP(C27,'TIỀN MẶT'!$C$5:$J$67,8,FALSE)=0,"",VLOOKUP(C27,'TIỀN MẶT'!$C$5:$J$67,8,FALSE)),"")</f>
        <v/>
      </c>
      <c r="G27" s="99"/>
      <c r="H27" s="70">
        <v>1121</v>
      </c>
      <c r="I27" s="167" t="s">
        <v>360</v>
      </c>
      <c r="J27" s="60"/>
      <c r="K27" s="62" t="str">
        <f>IFERROR(IF(VLOOKUP(C27,'TIỀN MẶT'!$C$5:$H$67,3,FALSE)&amp;""="","",VLOOKUP(C27,'TIỀN MẶT'!$C$5:$H$67,3,FALSE)),"")</f>
        <v/>
      </c>
      <c r="L27" s="59" t="str">
        <f t="shared" si="1"/>
        <v/>
      </c>
      <c r="M27" s="85"/>
      <c r="N27" s="86"/>
      <c r="O27" s="87"/>
      <c r="P27" s="88"/>
      <c r="Q27" s="88"/>
      <c r="R27" s="89"/>
      <c r="S27" s="89"/>
      <c r="T27" s="170" t="str">
        <f t="shared" si="2"/>
        <v/>
      </c>
      <c r="U27" s="75"/>
      <c r="V27" s="73"/>
      <c r="W27" s="73"/>
      <c r="X27" s="73"/>
      <c r="Y27" s="2"/>
      <c r="Z27" s="2"/>
      <c r="AA27" s="2"/>
      <c r="AB27" s="31"/>
      <c r="AC27" s="96"/>
      <c r="AD27" s="96"/>
      <c r="AE27" s="96"/>
      <c r="AF27" s="96"/>
      <c r="AG27" s="95" t="str">
        <f t="shared" si="3"/>
        <v/>
      </c>
      <c r="AH27" s="70"/>
      <c r="AI27" s="167" t="s">
        <v>364</v>
      </c>
      <c r="AJ27" s="58"/>
      <c r="AK27" s="70"/>
      <c r="AL27" s="70"/>
      <c r="AM27" s="70">
        <v>1121</v>
      </c>
      <c r="AN27" s="167">
        <v>113102</v>
      </c>
      <c r="AO27" s="70"/>
      <c r="AP27" s="70"/>
      <c r="AQ27" s="97" t="str">
        <f t="shared" si="4"/>
        <v/>
      </c>
      <c r="AR27" s="30"/>
      <c r="AS27" s="30"/>
      <c r="AT27" s="30"/>
      <c r="AU27" s="30"/>
      <c r="AV27" s="30"/>
      <c r="AW27" s="30"/>
      <c r="AX27" s="30"/>
      <c r="AY27" s="70" t="str">
        <f t="shared" si="5"/>
        <v/>
      </c>
      <c r="AZ27" s="70"/>
      <c r="BA27" s="30"/>
      <c r="BB27" s="30"/>
      <c r="BC27" s="30"/>
      <c r="BD27" s="30"/>
      <c r="BE27" s="30"/>
      <c r="BF27" s="30"/>
      <c r="BG27" s="30"/>
      <c r="BH27" s="30"/>
      <c r="BI27" s="30"/>
      <c r="BJ27" s="30"/>
      <c r="BK27" s="30"/>
      <c r="BL27" s="95" t="str">
        <f t="shared" si="6"/>
        <v/>
      </c>
      <c r="BM27" s="30"/>
      <c r="BN27" s="167" t="s">
        <v>366</v>
      </c>
      <c r="BO27" s="258">
        <f>IF(BU27&lt;&gt;"",IFERROR(VLOOKUP(C27,MOMO!$C$5:$K$67,9,FALSE),""),"")</f>
        <v>45946</v>
      </c>
      <c r="BP27" s="153" t="str">
        <f>IF(BU27&lt;&gt;"",IFERROR(VLOOKUP(C27,MOMO!$C$5:$J$67,8,FALSE),""),"")</f>
        <v>CONG TY CP DICH VU DI DONG TRUC TUYEN MoMo TT DUONG THANH LONG tu 15/10/2025 den 15/10/2025. CT tu 0421000497559 CONG TY CP DICH VU DI DONG TRUC TUYEN toi 0961315526 CONG TY TNHH DUONG THANH LONG NHTMCP Sai gon Thuong Tin</v>
      </c>
      <c r="BR27">
        <v>1121</v>
      </c>
      <c r="BS27" s="101" t="s">
        <v>199</v>
      </c>
      <c r="BU27" s="133">
        <f>IFERROR(IF(VLOOKUP(C27,MOMO!$C$5:$E$67,3,FALSE)=0,"",VLOOKUP(C27,MOMO!$C$5:$E$67,3,FALSE)),"")</f>
        <v>1452814</v>
      </c>
      <c r="BV27" t="str">
        <f t="shared" si="7"/>
        <v>Tiền doanh thu ngày 15/10/2025 chi nhánh 421-606  CỘNG HÒA</v>
      </c>
      <c r="CD27" s="191" t="str">
        <f t="shared" si="8"/>
        <v>SCB-526</v>
      </c>
      <c r="CQ27" s="102">
        <f t="shared" si="9"/>
        <v>45945</v>
      </c>
      <c r="CS27" s="167" t="s">
        <v>230</v>
      </c>
      <c r="CT27" s="255" t="str">
        <f>IF(CZ27&lt;&gt;"",IFERROR(VLOOKUP(C27,GRAB!$C$5:$G$67,5,FALSE),""),"")</f>
        <v/>
      </c>
      <c r="CU27" s="153" t="str">
        <f>IFERROR(VLOOKUP(C27,GRAB!$C$5:$E$67,3,FALSE),"")</f>
        <v/>
      </c>
      <c r="CW27" s="172">
        <v>1121</v>
      </c>
      <c r="CX27" s="174" t="s">
        <v>367</v>
      </c>
      <c r="CZ27" t="str">
        <f>IFERROR(VLOOKUP(C27,GRAB!$C$5:$E$67,2,FALSE),"")</f>
        <v/>
      </c>
      <c r="DA27" t="str">
        <f t="shared" si="10"/>
        <v/>
      </c>
      <c r="DI27" s="175" t="str">
        <f t="shared" si="11"/>
        <v/>
      </c>
      <c r="DV27" s="102" t="str">
        <f t="shared" si="12"/>
        <v/>
      </c>
      <c r="DX27" s="167" t="s">
        <v>239</v>
      </c>
      <c r="DY27" s="245" t="str">
        <f>IF(EE27&lt;&gt;"",IFERROR(VLOOKUP(C27,BE!$C$5:$K$67,9,FALSE),""),"")</f>
        <v/>
      </c>
      <c r="DZ27" t="str">
        <f>IF(EE27&lt;&gt;"",IFERROR(VLOOKUP(C27,BE!$C$5:$J$67,8,FALSE),""),"")</f>
        <v/>
      </c>
      <c r="EB27">
        <v>1121</v>
      </c>
      <c r="EC27" s="167" t="s">
        <v>200</v>
      </c>
      <c r="EE27" t="str">
        <f>IFERROR(IF(VLOOKUP(C27,BE!C27:I89,4,FALSE)=0,"",VLOOKUP(C27,BE!C27:I89,4,FALSE)),"")</f>
        <v/>
      </c>
      <c r="EF27" s="175" t="str">
        <f t="shared" si="13"/>
        <v/>
      </c>
      <c r="EN27" s="175" t="str">
        <f t="shared" si="14"/>
        <v/>
      </c>
      <c r="FA27" s="102" t="str">
        <f t="shared" si="15"/>
        <v/>
      </c>
      <c r="FC27" s="167" t="s">
        <v>231</v>
      </c>
      <c r="FD27" s="245" t="str">
        <f>IF(FJ27&lt;&gt;"",IFERROR(VLOOKUP(C27,'ZALO-PAY'!$C$5:$G$67,4,FALSE),""),"")</f>
        <v/>
      </c>
      <c r="FE27" s="186" t="str">
        <f>IF(FJ27&lt;&gt;"",IFERROR(VLOOKUP(C27,'ZALO-PAY'!$C$5:$G$67,5,FALSE),""),"")</f>
        <v/>
      </c>
      <c r="FG27">
        <v>1121</v>
      </c>
      <c r="FH27" s="167" t="s">
        <v>233</v>
      </c>
      <c r="FJ27" t="str">
        <f>IFERROR(IF(VLOOKUP(C27,'ZALO-PAY'!$C$5:$E$67,2,FALSE)=0,"",VLOOKUP(C27,'ZALO-PAY'!$C$5:$E$67,2,FALSE)),"")</f>
        <v/>
      </c>
      <c r="FK27" s="175" t="str">
        <f t="shared" si="16"/>
        <v/>
      </c>
      <c r="FS27" s="175" t="str">
        <f t="shared" si="17"/>
        <v/>
      </c>
      <c r="GF27" s="102" t="str">
        <f t="shared" si="18"/>
        <v/>
      </c>
      <c r="GH27" s="167" t="s">
        <v>368</v>
      </c>
      <c r="GI27" s="245" t="str">
        <f>IF(GO27&lt;&gt;"",IFERROR(VLOOKUP(C27,XANHSM!C27:G89,5,FALSE),""),"")</f>
        <v/>
      </c>
      <c r="GJ27" t="str">
        <f>IF(GO27&lt;&gt;"",IF(VLOOKUP(C27,XANHSM!$C$5:$G$67,4,FALSE)=0,"",VLOOKUP(C27,XANHSM!C27:G89,4,FALSE)),"")</f>
        <v/>
      </c>
      <c r="GL27">
        <v>1121</v>
      </c>
      <c r="GM27" s="167" t="s">
        <v>234</v>
      </c>
      <c r="GO27" t="str">
        <f>IFERROR(IF(VLOOKUP(C27,XANHSM!$C$5:$E$67,2,FALSE)=0,"",VLOOKUP(C27,XANHSM!$C$5:$E$67,2,FALSE)),"")</f>
        <v/>
      </c>
      <c r="GP27" s="175" t="str">
        <f t="shared" si="19"/>
        <v/>
      </c>
      <c r="GX27" t="str">
        <f t="shared" si="20"/>
        <v/>
      </c>
      <c r="HK27" s="102" t="str">
        <f t="shared" si="21"/>
        <v/>
      </c>
      <c r="HM27" s="167" t="s">
        <v>369</v>
      </c>
      <c r="HN27" s="245" t="str">
        <f>IF(HT27&lt;&gt;"",IFERROR(VLOOKUP(C27,'TIỀN MẶT'!$C$5:$J$67,7,FALSE),""),"")</f>
        <v/>
      </c>
      <c r="HO27" t="str">
        <f>IF(HT27&lt;&gt;"",IF(VLOOKUP(C27,'TIỀN MẶT'!$C$5:$J$67,8,FALSE)=0,"",VLOOKUP(C27,'TIỀN MẶT'!$C$5:$J$67,8,FALSE)),"")</f>
        <v/>
      </c>
      <c r="HQ27">
        <v>1121</v>
      </c>
      <c r="HR27" s="167" t="s">
        <v>235</v>
      </c>
      <c r="HT27" t="str">
        <f>IFERROR(IF(VLOOKUP(C27,'TIỀN MẶT'!$C$5:$H$67,4,FALSE)=0,"",VLOOKUP(C27,'TIỀN MẶT'!$C$5:$H$67,4,FALSE)),"")</f>
        <v/>
      </c>
      <c r="HU27" s="175" t="str">
        <f t="shared" si="22"/>
        <v/>
      </c>
      <c r="IC27" t="str">
        <f t="shared" si="23"/>
        <v/>
      </c>
      <c r="IP27" s="102" t="str">
        <f t="shared" si="24"/>
        <v/>
      </c>
      <c r="IR27" s="167" t="s">
        <v>370</v>
      </c>
      <c r="IS27" s="245" t="str">
        <f>IF(IY27&lt;&gt;"",IFERROR(VLOOKUP(C27,'TIỀN MẶT'!$C$5:$J$67,7,FALSE),""),"")</f>
        <v/>
      </c>
      <c r="IT27" t="str">
        <f>IF(IY27&lt;&gt;"",IF(VLOOKUP(C27,'TIỀN MẶT'!$C$5:$J$67,8,FALSE)=0,"",VLOOKUP(C27,'TIỀN MẶT'!$C$5:$J$67,8,FALSE)),"")</f>
        <v/>
      </c>
      <c r="IV27">
        <v>1121</v>
      </c>
      <c r="IW27" s="167" t="s">
        <v>236</v>
      </c>
      <c r="IY27" t="str">
        <f>IFERROR(IF(VLOOKUP(C27,'TIỀN MẶT'!$C$5:$H$67,5,FALSE)=0,"",VLOOKUP(C27,'TIỀN MẶT'!$C$5:$H$67,5,FALSE)),"")</f>
        <v/>
      </c>
      <c r="IZ27" s="175" t="str">
        <f t="shared" si="25"/>
        <v/>
      </c>
      <c r="JH27" t="str">
        <f t="shared" si="26"/>
        <v/>
      </c>
      <c r="JU27" s="102" t="str">
        <f t="shared" si="27"/>
        <v/>
      </c>
      <c r="JW27" s="167" t="s">
        <v>371</v>
      </c>
      <c r="JX27" s="249" t="str">
        <f>IF(KD27&lt;&gt;"",IFERROR(VLOOKUP(C27,'VN-PAY'!$C$5:$G$67,4,FALSE),""),"")</f>
        <v/>
      </c>
      <c r="JY27" s="228" t="str">
        <f>IF(KD27&lt;&gt;"",IFERROR(VLOOKUP(C27,'VN-PAY'!$C$5:$G$67,5,FALSE),""),"")</f>
        <v/>
      </c>
      <c r="KA27">
        <v>1121</v>
      </c>
      <c r="KB27" s="167" t="s">
        <v>237</v>
      </c>
      <c r="KD27" t="str">
        <f>IFERROR(IF(VLOOKUP(C27,'VN-PAY'!$C$5:$E$66,2,FALSE)=0,"",VLOOKUP(C27,'VN-PAY'!$C$5:$E$66,2,FALSE)),"")</f>
        <v/>
      </c>
      <c r="KE27" s="175" t="str">
        <f t="shared" si="28"/>
        <v/>
      </c>
      <c r="KM27" s="175" t="str">
        <f t="shared" si="29"/>
        <v/>
      </c>
      <c r="KZ27" s="102" t="str">
        <f t="shared" si="30"/>
        <v/>
      </c>
      <c r="LB27" s="167" t="s">
        <v>372</v>
      </c>
      <c r="LC27" s="245" t="str">
        <f>IF(LI27&lt;&gt;"",IFERROR(VLOOKUP(C27,SHOPEE!$C$5:$G$67,4,FALSE),""),"")</f>
        <v/>
      </c>
      <c r="LD27" t="str">
        <f>IF(LI27&lt;&gt;"",IFERROR(VLOOKUP(C27,SHOPEE!$C$5:$G$67,5,FALSE),""),"")</f>
        <v/>
      </c>
      <c r="LF27">
        <v>1121</v>
      </c>
      <c r="LG27" s="167" t="s">
        <v>238</v>
      </c>
      <c r="LI27" t="str">
        <f>IFERROR(IF(VLOOKUP(C27,SHOPEE!$C$5:$E$67,2,FALSE)=0,"",VLOOKUP(C27,SHOPEE!$C$5:$E$67,2,FALSE)),"")</f>
        <v/>
      </c>
      <c r="LJ27" s="175" t="str">
        <f t="shared" si="31"/>
        <v/>
      </c>
      <c r="LR27" s="175" t="str">
        <f t="shared" si="32"/>
        <v/>
      </c>
      <c r="ME27" s="102" t="str">
        <f t="shared" si="33"/>
        <v/>
      </c>
      <c r="MG27" s="167" t="s">
        <v>373</v>
      </c>
    </row>
    <row r="28" spans="1:345" ht="15.75" customHeight="1">
      <c r="A28" s="83">
        <f t="shared" si="0"/>
        <v>13</v>
      </c>
      <c r="B28" s="32" t="s">
        <v>571</v>
      </c>
      <c r="C28" s="90" t="s">
        <v>123</v>
      </c>
      <c r="D28" s="291">
        <v>58</v>
      </c>
      <c r="E28" s="266">
        <f>IF(K28&lt;&gt;"",IFERROR(VLOOKUP(C28,'TIỀN MẶT'!$C$5:$J$67,7,FALSE),""),"")</f>
        <v>45946</v>
      </c>
      <c r="F28" s="221" t="str">
        <f>IF(K28&lt;&gt;"",IF(VLOOKUP(C28,'TIỀN MẶT'!$C$5:$J$67,8,FALSE)=0,"",VLOOKUP(C28,'TIỀN MẶT'!$C$5:$J$67,8,FALSE)),"")</f>
        <v>CH.143LBH-NTM ngay 15-10 CKN 014552 - VUONG THAN GIA NGHI - Ngan hang TMCP Tien Phong</v>
      </c>
      <c r="G28" s="99"/>
      <c r="H28" s="70">
        <v>1121</v>
      </c>
      <c r="I28" s="167" t="s">
        <v>360</v>
      </c>
      <c r="J28" s="60"/>
      <c r="K28" s="62">
        <f>IFERROR(IF(VLOOKUP(C28,'TIỀN MẶT'!$C$5:$H$67,3,FALSE)&amp;""="","",VLOOKUP(C28,'TIỀN MẶT'!$C$5:$H$67,3,FALSE)),"")</f>
        <v>5049000</v>
      </c>
      <c r="L28" s="59" t="str">
        <f t="shared" si="1"/>
        <v>Tiền doanh thu ngày 15/10/2025 chi nhánh 143CỦ CHI</v>
      </c>
      <c r="M28" s="85"/>
      <c r="N28" s="86"/>
      <c r="O28" s="87"/>
      <c r="P28" s="88"/>
      <c r="Q28" s="88"/>
      <c r="R28" s="89"/>
      <c r="S28" s="89"/>
      <c r="T28" s="170" t="str">
        <f t="shared" si="2"/>
        <v>SCB-041</v>
      </c>
      <c r="U28" s="75"/>
      <c r="V28" s="73"/>
      <c r="W28" s="73"/>
      <c r="X28" s="73"/>
      <c r="Y28" s="2"/>
      <c r="Z28" s="2"/>
      <c r="AA28" s="2"/>
      <c r="AB28" s="31"/>
      <c r="AC28" s="96"/>
      <c r="AD28" s="96"/>
      <c r="AE28" s="96"/>
      <c r="AF28" s="96"/>
      <c r="AG28" s="95">
        <f t="shared" si="3"/>
        <v>45945</v>
      </c>
      <c r="AH28" s="70"/>
      <c r="AI28" s="167" t="s">
        <v>364</v>
      </c>
      <c r="AJ28" s="58"/>
      <c r="AK28" s="70"/>
      <c r="AL28" s="70"/>
      <c r="AM28" s="70">
        <v>1121</v>
      </c>
      <c r="AN28" s="167">
        <v>113102</v>
      </c>
      <c r="AO28" s="70"/>
      <c r="AP28" s="70"/>
      <c r="AQ28" s="97" t="str">
        <f t="shared" si="4"/>
        <v/>
      </c>
      <c r="AR28" s="30"/>
      <c r="AS28" s="30"/>
      <c r="AT28" s="30"/>
      <c r="AU28" s="30"/>
      <c r="AV28" s="30"/>
      <c r="AW28" s="30"/>
      <c r="AX28" s="30"/>
      <c r="AY28" s="70" t="str">
        <f t="shared" si="5"/>
        <v/>
      </c>
      <c r="AZ28" s="70"/>
      <c r="BA28" s="30"/>
      <c r="BB28" s="30"/>
      <c r="BC28" s="30"/>
      <c r="BD28" s="30"/>
      <c r="BE28" s="30"/>
      <c r="BF28" s="30"/>
      <c r="BG28" s="30"/>
      <c r="BH28" s="30"/>
      <c r="BI28" s="30"/>
      <c r="BJ28" s="30"/>
      <c r="BK28" s="30"/>
      <c r="BL28" s="95" t="str">
        <f t="shared" si="6"/>
        <v/>
      </c>
      <c r="BM28" s="30"/>
      <c r="BN28" s="167" t="s">
        <v>366</v>
      </c>
      <c r="BO28" s="258">
        <f>IF(BU28&lt;&gt;"",IFERROR(VLOOKUP(C28,MOMO!$C$5:$K$67,9,FALSE),""),"")</f>
        <v>45946</v>
      </c>
      <c r="BP28" s="153" t="str">
        <f>IF(BU28&lt;&gt;"",IFERROR(VLOOKUP(C28,MOMO!$C$5:$J$67,8,FALSE),""),"")</f>
        <v>CONG TY CP DICH VU DI DONG TRUC TUYEN MoMo TT DUONG THANH LONG tu 15/10/2025 den 15/10/2025. CT tu 0421000497559 CONG TY CP DICH VU DI DONG TRUC TUYEN toi 0961315526 CONG TY TNHH DUONG THANH LONG NHTMCP Sai gon Thuong Tin</v>
      </c>
      <c r="BR28">
        <v>1121</v>
      </c>
      <c r="BS28" s="101" t="s">
        <v>199</v>
      </c>
      <c r="BU28" s="133">
        <f>IFERROR(IF(VLOOKUP(C28,MOMO!$C$5:$E$67,3,FALSE)=0,"",VLOOKUP(C28,MOMO!$C$5:$E$67,3,FALSE)),"")</f>
        <v>437101.5</v>
      </c>
      <c r="BV28" t="str">
        <f t="shared" si="7"/>
        <v>Tiền doanh thu ngày 15/10/2025 chi nhánh 143CỦ CHI</v>
      </c>
      <c r="CD28" s="191" t="str">
        <f t="shared" si="8"/>
        <v>SCB-526</v>
      </c>
      <c r="CQ28" s="102">
        <f t="shared" si="9"/>
        <v>45945</v>
      </c>
      <c r="CS28" s="167" t="s">
        <v>230</v>
      </c>
      <c r="CT28" s="255">
        <f>IF(CZ28&lt;&gt;"",IFERROR(VLOOKUP(C28,GRAB!$C$5:$G$67,5,FALSE),""),"")</f>
        <v>45946</v>
      </c>
      <c r="CU28" s="153" t="str">
        <f>IFERROR(VLOOKUP(C28,GRAB!$C$5:$E$67,3,FALSE),"")</f>
        <v>Grab TT 75997444 2103520463915009 Ca Phe Muoi Chu Long Cu Chi CKN 168310 - CONG TY TNHH GRAB - Ngan hang TMCP Cong Thuong Viet Nam</v>
      </c>
      <c r="CW28" s="172">
        <v>1121</v>
      </c>
      <c r="CX28" s="174" t="s">
        <v>367</v>
      </c>
      <c r="CZ28">
        <f>IFERROR(VLOOKUP(C28,GRAB!$C$5:$E$67,2,FALSE),"")</f>
        <v>312790</v>
      </c>
      <c r="DA28" t="str">
        <f t="shared" si="10"/>
        <v>Tiền doanh thu ngày 15/10/2025 chi nhánh 143CỦ CHI</v>
      </c>
      <c r="DI28" s="175" t="str">
        <f t="shared" si="11"/>
        <v>SCB-526</v>
      </c>
      <c r="DV28" s="102">
        <f t="shared" si="12"/>
        <v>45945</v>
      </c>
      <c r="DX28" s="167" t="s">
        <v>239</v>
      </c>
      <c r="DY28" s="245" t="str">
        <f>IF(EE28&lt;&gt;"",IFERROR(VLOOKUP(C28,BE!$C$5:$K$67,9,FALSE),""),"")</f>
        <v/>
      </c>
      <c r="DZ28" t="str">
        <f>IF(EE28&lt;&gt;"",IFERROR(VLOOKUP(C28,BE!$C$5:$J$67,8,FALSE),""),"")</f>
        <v/>
      </c>
      <c r="EB28">
        <v>1121</v>
      </c>
      <c r="EC28" s="167" t="s">
        <v>200</v>
      </c>
      <c r="EE28" t="str">
        <f>IFERROR(IF(VLOOKUP(C28,BE!C28:I90,4,FALSE)=0,"",VLOOKUP(C28,BE!C28:I90,4,FALSE)),"")</f>
        <v/>
      </c>
      <c r="EF28" s="175" t="str">
        <f t="shared" si="13"/>
        <v/>
      </c>
      <c r="EN28" s="175" t="str">
        <f t="shared" si="14"/>
        <v/>
      </c>
      <c r="FA28" s="102" t="str">
        <f t="shared" si="15"/>
        <v/>
      </c>
      <c r="FC28" s="167" t="s">
        <v>231</v>
      </c>
      <c r="FD28" s="245">
        <f>IF(FJ28&lt;&gt;"",IFERROR(VLOOKUP(C28,'ZALO-PAY'!$C$5:$G$67,4,FALSE),""),"")</f>
        <v>45946</v>
      </c>
      <c r="FE28" s="186" t="str">
        <f>IF(FJ28&lt;&gt;"",IFERROR(VLOOKUP(C28,'ZALO-PAY'!$C$5:$G$67,5,FALSE),""),"")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28">
        <v>1121</v>
      </c>
      <c r="FH28" s="167" t="s">
        <v>233</v>
      </c>
      <c r="FJ28">
        <f>IFERROR(IF(VLOOKUP(C28,'ZALO-PAY'!$C$5:$E$67,2,FALSE)=0,"",VLOOKUP(C28,'ZALO-PAY'!$C$5:$E$67,2,FALSE)),"")</f>
        <v>100444</v>
      </c>
      <c r="FK28" s="175" t="str">
        <f t="shared" si="16"/>
        <v>Tiền doanh thu ngày 15/10/2025 chi nhánh 143CỦ CHI</v>
      </c>
      <c r="FS28" s="175" t="str">
        <f t="shared" si="17"/>
        <v>SCB-526</v>
      </c>
      <c r="GF28" s="102">
        <f t="shared" si="18"/>
        <v>45945</v>
      </c>
      <c r="GH28" s="167" t="s">
        <v>368</v>
      </c>
      <c r="GI28" s="245" t="str">
        <f>IF(GO28&lt;&gt;"",IFERROR(VLOOKUP(C28,XANHSM!C28:G90,5,FALSE),""),"")</f>
        <v/>
      </c>
      <c r="GJ28" t="str">
        <f>IF(GO28&lt;&gt;"",IF(VLOOKUP(C28,XANHSM!$C$5:$G$67,4,FALSE)=0,"",VLOOKUP(C28,XANHSM!C28:G90,4,FALSE)),"")</f>
        <v/>
      </c>
      <c r="GL28">
        <v>1121</v>
      </c>
      <c r="GM28" s="167" t="s">
        <v>234</v>
      </c>
      <c r="GO28" t="str">
        <f>IFERROR(IF(VLOOKUP(C28,XANHSM!$C$5:$E$67,2,FALSE)=0,"",VLOOKUP(C28,XANHSM!$C$5:$E$67,2,FALSE)),"")</f>
        <v/>
      </c>
      <c r="GP28" s="175" t="str">
        <f t="shared" si="19"/>
        <v/>
      </c>
      <c r="GX28" t="str">
        <f t="shared" si="20"/>
        <v/>
      </c>
      <c r="HK28" s="102" t="str">
        <f t="shared" si="21"/>
        <v/>
      </c>
      <c r="HM28" s="167" t="s">
        <v>369</v>
      </c>
      <c r="HN28" s="245" t="str">
        <f>IF(HT28&lt;&gt;"",IFERROR(VLOOKUP(C28,'TIỀN MẶT'!$C$5:$J$67,7,FALSE),""),"")</f>
        <v/>
      </c>
      <c r="HO28" t="str">
        <f>IF(HT28&lt;&gt;"",IF(VLOOKUP(C28,'TIỀN MẶT'!$C$5:$J$67,8,FALSE)=0,"",VLOOKUP(C28,'TIỀN MẶT'!$C$5:$J$67,8,FALSE)),"")</f>
        <v/>
      </c>
      <c r="HQ28">
        <v>1121</v>
      </c>
      <c r="HR28" s="167" t="s">
        <v>235</v>
      </c>
      <c r="HT28" t="str">
        <f>IFERROR(IF(VLOOKUP(C28,'TIỀN MẶT'!$C$5:$H$67,4,FALSE)=0,"",VLOOKUP(C28,'TIỀN MẶT'!$C$5:$H$67,4,FALSE)),"")</f>
        <v/>
      </c>
      <c r="HU28" s="175" t="str">
        <f t="shared" si="22"/>
        <v/>
      </c>
      <c r="IC28" t="str">
        <f t="shared" si="23"/>
        <v/>
      </c>
      <c r="IP28" s="102" t="str">
        <f t="shared" si="24"/>
        <v/>
      </c>
      <c r="IR28" s="167" t="s">
        <v>370</v>
      </c>
      <c r="IS28" s="245" t="str">
        <f>IF(IY28&lt;&gt;"",IFERROR(VLOOKUP(C28,'TIỀN MẶT'!$C$5:$J$67,7,FALSE),""),"")</f>
        <v/>
      </c>
      <c r="IT28" t="str">
        <f>IF(IY28&lt;&gt;"",IF(VLOOKUP(C28,'TIỀN MẶT'!$C$5:$J$67,8,FALSE)=0,"",VLOOKUP(C28,'TIỀN MẶT'!$C$5:$J$67,8,FALSE)),"")</f>
        <v/>
      </c>
      <c r="IV28">
        <v>1121</v>
      </c>
      <c r="IW28" s="167" t="s">
        <v>236</v>
      </c>
      <c r="IY28" t="str">
        <f>IFERROR(IF(VLOOKUP(C28,'TIỀN MẶT'!$C$5:$H$67,5,FALSE)=0,"",VLOOKUP(C28,'TIỀN MẶT'!$C$5:$H$67,5,FALSE)),"")</f>
        <v/>
      </c>
      <c r="IZ28" s="175" t="str">
        <f t="shared" si="25"/>
        <v/>
      </c>
      <c r="JH28" t="str">
        <f t="shared" si="26"/>
        <v/>
      </c>
      <c r="JU28" s="102" t="str">
        <f t="shared" si="27"/>
        <v/>
      </c>
      <c r="JW28" s="167" t="s">
        <v>371</v>
      </c>
      <c r="JX28" s="249" t="str">
        <f>IF(KD28&lt;&gt;"",IFERROR(VLOOKUP(C28,'VN-PAY'!$C$5:$G$67,4,FALSE),""),"")</f>
        <v/>
      </c>
      <c r="JY28" s="228" t="str">
        <f>IF(KD28&lt;&gt;"",IFERROR(VLOOKUP(C28,'VN-PAY'!$C$5:$G$67,5,FALSE),""),"")</f>
        <v/>
      </c>
      <c r="KA28">
        <v>1121</v>
      </c>
      <c r="KB28" s="167" t="s">
        <v>237</v>
      </c>
      <c r="KD28" t="str">
        <f>IFERROR(IF(VLOOKUP(C28,'VN-PAY'!$C$5:$E$66,2,FALSE)=0,"",VLOOKUP(C28,'VN-PAY'!$C$5:$E$66,2,FALSE)),"")</f>
        <v/>
      </c>
      <c r="KE28" s="175" t="str">
        <f t="shared" si="28"/>
        <v/>
      </c>
      <c r="KM28" s="175" t="str">
        <f t="shared" si="29"/>
        <v/>
      </c>
      <c r="KZ28" s="102" t="str">
        <f t="shared" si="30"/>
        <v/>
      </c>
      <c r="LB28" s="167" t="s">
        <v>372</v>
      </c>
      <c r="LC28" s="245" t="str">
        <f>IF(LI28&lt;&gt;"",IFERROR(VLOOKUP(C28,SHOPEE!$C$5:$G$67,4,FALSE),""),"")</f>
        <v/>
      </c>
      <c r="LD28" t="str">
        <f>IF(LI28&lt;&gt;"",IFERROR(VLOOKUP(C28,SHOPEE!$C$5:$G$67,5,FALSE),""),"")</f>
        <v/>
      </c>
      <c r="LF28">
        <v>1121</v>
      </c>
      <c r="LG28" s="167" t="s">
        <v>238</v>
      </c>
      <c r="LI28" t="str">
        <f>IFERROR(IF(VLOOKUP(C28,SHOPEE!$C$5:$E$67,2,FALSE)=0,"",VLOOKUP(C28,SHOPEE!$C$5:$E$67,2,FALSE)),"")</f>
        <v/>
      </c>
      <c r="LJ28" s="175" t="str">
        <f t="shared" si="31"/>
        <v/>
      </c>
      <c r="LR28" s="175" t="str">
        <f t="shared" si="32"/>
        <v/>
      </c>
      <c r="ME28" s="102" t="str">
        <f t="shared" si="33"/>
        <v/>
      </c>
      <c r="MG28" s="167" t="s">
        <v>373</v>
      </c>
    </row>
    <row r="29" spans="1:345" ht="15.75" customHeight="1">
      <c r="A29" s="83">
        <v>13</v>
      </c>
      <c r="B29" s="32" t="s">
        <v>572</v>
      </c>
      <c r="C29" s="90" t="s">
        <v>124</v>
      </c>
      <c r="D29" s="290">
        <v>67</v>
      </c>
      <c r="E29" s="266">
        <f>IF(K29&lt;&gt;"",IFERROR(VLOOKUP(C29,'TIỀN MẶT'!$C$5:$J$67,7,FALSE),""),"")</f>
        <v>45946</v>
      </c>
      <c r="F29" s="221" t="str">
        <f>IF(K29&lt;&gt;"",IF(VLOOKUP(C29,'TIỀN MẶT'!$C$5:$J$67,8,FALSE)=0,"",VLOOKUP(C29,'TIỀN MẶT'!$C$5:$J$67,8,FALSE)),"")</f>
        <v>EWX864647119 CH.1414TL8-NTM 15 10</v>
      </c>
      <c r="G29" s="99"/>
      <c r="H29" s="70">
        <v>1121</v>
      </c>
      <c r="I29" s="167" t="s">
        <v>360</v>
      </c>
      <c r="J29" s="60"/>
      <c r="K29" s="62">
        <f>IFERROR(IF(VLOOKUP(C29,'TIỀN MẶT'!$C$5:$H$67,3,FALSE)&amp;""="","",VLOOKUP(C29,'TIỀN MẶT'!$C$5:$H$67,3,FALSE)),"")</f>
        <v>2961000</v>
      </c>
      <c r="L29" s="59" t="str">
        <f t="shared" si="1"/>
        <v>Tiền doanh thu ngày 15/10/2025 chi nhánh 1414TỈNH LỘ 8CỦ CHI</v>
      </c>
      <c r="M29" s="85"/>
      <c r="N29" s="86"/>
      <c r="O29" s="87"/>
      <c r="P29" s="88"/>
      <c r="Q29" s="88"/>
      <c r="R29" s="89"/>
      <c r="S29" s="89"/>
      <c r="T29" s="170" t="str">
        <f t="shared" si="2"/>
        <v>SCB-041</v>
      </c>
      <c r="U29" s="75"/>
      <c r="V29" s="73"/>
      <c r="W29" s="73"/>
      <c r="X29" s="73"/>
      <c r="Y29" s="2"/>
      <c r="Z29" s="2"/>
      <c r="AA29" s="2"/>
      <c r="AB29" s="31"/>
      <c r="AC29" s="96"/>
      <c r="AD29" s="96"/>
      <c r="AE29" s="96"/>
      <c r="AF29" s="96"/>
      <c r="AG29" s="95">
        <f t="shared" si="3"/>
        <v>45945</v>
      </c>
      <c r="AH29" s="70"/>
      <c r="AI29" s="167" t="s">
        <v>364</v>
      </c>
      <c r="AJ29" s="58"/>
      <c r="AK29" s="70"/>
      <c r="AL29" s="70"/>
      <c r="AM29" s="70">
        <v>1121</v>
      </c>
      <c r="AN29" s="167">
        <v>113102</v>
      </c>
      <c r="AO29" s="70"/>
      <c r="AP29" s="70"/>
      <c r="AQ29" s="97" t="str">
        <f t="shared" si="4"/>
        <v/>
      </c>
      <c r="AR29" s="30"/>
      <c r="AS29" s="30"/>
      <c r="AT29" s="30"/>
      <c r="AU29" s="30"/>
      <c r="AV29" s="30"/>
      <c r="AW29" s="30"/>
      <c r="AX29" s="30"/>
      <c r="AY29" s="70" t="str">
        <f t="shared" si="5"/>
        <v/>
      </c>
      <c r="AZ29" s="70"/>
      <c r="BA29" s="30"/>
      <c r="BB29" s="30"/>
      <c r="BC29" s="30"/>
      <c r="BD29" s="30"/>
      <c r="BE29" s="30"/>
      <c r="BF29" s="30"/>
      <c r="BG29" s="30"/>
      <c r="BH29" s="30"/>
      <c r="BI29" s="30"/>
      <c r="BJ29" s="30"/>
      <c r="BK29" s="30"/>
      <c r="BL29" s="95" t="str">
        <f t="shared" si="6"/>
        <v/>
      </c>
      <c r="BM29" s="30"/>
      <c r="BN29" s="167" t="s">
        <v>366</v>
      </c>
      <c r="BO29" s="258">
        <f>IF(BU29&lt;&gt;"",IFERROR(VLOOKUP(C29,MOMO!$C$5:$K$67,9,FALSE),""),"")</f>
        <v>45946</v>
      </c>
      <c r="BP29" s="153" t="str">
        <f>IF(BU29&lt;&gt;"",IFERROR(VLOOKUP(C29,MOMO!$C$5:$J$67,8,FALSE),""),"")</f>
        <v>CONG TY CP DICH VU DI DONG TRUC TUYEN MoMo TT DUONG THANH LONG tu 15/10/2025 den 15/10/2025. CT tu 0421000497559 CONG TY CP DICH VU DI DONG TRUC TUYEN toi 0961315526 CONG TY TNHH DUONG THANH LONG NHTMCP Sai gon Thuong Tin</v>
      </c>
      <c r="BR29">
        <v>1121</v>
      </c>
      <c r="BS29" s="101" t="s">
        <v>199</v>
      </c>
      <c r="BU29" s="133">
        <f>IFERROR(IF(VLOOKUP(C29,MOMO!$C$5:$E$67,3,FALSE)=0,"",VLOOKUP(C29,MOMO!$C$5:$E$67,3,FALSE)),"")</f>
        <v>24862.5</v>
      </c>
      <c r="BV29" t="str">
        <f t="shared" si="7"/>
        <v>Tiền doanh thu ngày 15/10/2025 chi nhánh 1414TỈNH LỘ 8CỦ CHI</v>
      </c>
      <c r="CD29" s="191" t="str">
        <f t="shared" si="8"/>
        <v>SCB-526</v>
      </c>
      <c r="CQ29" s="102">
        <f t="shared" si="9"/>
        <v>45945</v>
      </c>
      <c r="CS29" s="167" t="s">
        <v>230</v>
      </c>
      <c r="CT29" s="255" t="str">
        <f>IF(CZ29&lt;&gt;"",IFERROR(VLOOKUP(C29,GRAB!$C$5:$G$67,5,FALSE),""),"")</f>
        <v/>
      </c>
      <c r="CU29" s="153" t="str">
        <f>IFERROR(VLOOKUP(C29,GRAB!$C$5:$E$67,3,FALSE),"")</f>
        <v/>
      </c>
      <c r="CW29" s="172">
        <v>1121</v>
      </c>
      <c r="CX29" s="174" t="s">
        <v>367</v>
      </c>
      <c r="CZ29" t="str">
        <f>IFERROR(VLOOKUP(C29,GRAB!$C$5:$E$67,2,FALSE),"")</f>
        <v/>
      </c>
      <c r="DA29" t="str">
        <f t="shared" si="10"/>
        <v/>
      </c>
      <c r="DI29" s="175" t="str">
        <f t="shared" si="11"/>
        <v/>
      </c>
      <c r="DV29" s="102" t="str">
        <f t="shared" si="12"/>
        <v/>
      </c>
      <c r="DX29" s="167" t="s">
        <v>239</v>
      </c>
      <c r="DY29" s="245" t="str">
        <f>IF(EE29&lt;&gt;"",IFERROR(VLOOKUP(C29,BE!$C$5:$K$67,9,FALSE),""),"")</f>
        <v/>
      </c>
      <c r="DZ29" t="str">
        <f>IF(EE29&lt;&gt;"",IFERROR(VLOOKUP(C29,BE!$C$5:$J$67,8,FALSE),""),"")</f>
        <v/>
      </c>
      <c r="EB29">
        <v>1121</v>
      </c>
      <c r="EC29" s="167" t="s">
        <v>200</v>
      </c>
      <c r="EE29" t="str">
        <f>IFERROR(IF(VLOOKUP(C29,BE!C29:I91,4,FALSE)=0,"",VLOOKUP(C29,BE!C29:I91,4,FALSE)),"")</f>
        <v/>
      </c>
      <c r="EF29" s="175" t="str">
        <f t="shared" si="13"/>
        <v/>
      </c>
      <c r="EN29" s="175" t="str">
        <f t="shared" si="14"/>
        <v/>
      </c>
      <c r="FA29" s="102" t="str">
        <f t="shared" si="15"/>
        <v/>
      </c>
      <c r="FC29" s="167" t="s">
        <v>231</v>
      </c>
      <c r="FD29" s="245">
        <f>IF(FJ29&lt;&gt;"",IFERROR(VLOOKUP(C29,'ZALO-PAY'!$C$5:$G$67,4,FALSE),""),"")</f>
        <v>45946</v>
      </c>
      <c r="FE29" s="186" t="str">
        <f>IF(FJ29&lt;&gt;"",IFERROR(VLOOKUP(C29,'ZALO-PAY'!$C$5:$G$67,5,FALSE),""),"")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29">
        <v>1121</v>
      </c>
      <c r="FH29" s="167" t="s">
        <v>233</v>
      </c>
      <c r="FJ29">
        <f>IFERROR(IF(VLOOKUP(C29,'ZALO-PAY'!$C$5:$E$67,2,FALSE)=0,"",VLOOKUP(C29,'ZALO-PAY'!$C$5:$E$67,2,FALSE)),"")</f>
        <v>162103</v>
      </c>
      <c r="FK29" s="175" t="str">
        <f t="shared" si="16"/>
        <v>Tiền doanh thu ngày 15/10/2025 chi nhánh 1414TỈNH LỘ 8CỦ CHI</v>
      </c>
      <c r="FS29" s="175" t="str">
        <f t="shared" si="17"/>
        <v>SCB-526</v>
      </c>
      <c r="GF29" s="102">
        <f t="shared" si="18"/>
        <v>45945</v>
      </c>
      <c r="GH29" s="167" t="s">
        <v>368</v>
      </c>
      <c r="GI29" s="245" t="str">
        <f>IF(GO29&lt;&gt;"",IFERROR(VLOOKUP(C29,XANHSM!C29:G91,5,FALSE),""),"")</f>
        <v/>
      </c>
      <c r="GJ29" t="str">
        <f>IF(GO29&lt;&gt;"",IF(VLOOKUP(C29,XANHSM!$C$5:$G$67,4,FALSE)=0,"",VLOOKUP(C29,XANHSM!C29:G91,4,FALSE)),"")</f>
        <v/>
      </c>
      <c r="GL29">
        <v>1121</v>
      </c>
      <c r="GM29" s="167" t="s">
        <v>234</v>
      </c>
      <c r="GO29" t="str">
        <f>IFERROR(IF(VLOOKUP(C29,XANHSM!$C$5:$E$67,2,FALSE)=0,"",VLOOKUP(C29,XANHSM!$C$5:$E$67,2,FALSE)),"")</f>
        <v/>
      </c>
      <c r="GP29" s="175" t="str">
        <f t="shared" si="19"/>
        <v/>
      </c>
      <c r="GX29" t="str">
        <f t="shared" si="20"/>
        <v/>
      </c>
      <c r="HK29" s="102" t="str">
        <f t="shared" si="21"/>
        <v/>
      </c>
      <c r="HM29" s="167" t="s">
        <v>369</v>
      </c>
      <c r="HN29" s="245" t="str">
        <f>IF(HT29&lt;&gt;"",IFERROR(VLOOKUP(C29,'TIỀN MẶT'!$C$5:$J$67,7,FALSE),""),"")</f>
        <v/>
      </c>
      <c r="HO29" t="str">
        <f>IF(HT29&lt;&gt;"",IF(VLOOKUP(C29,'TIỀN MẶT'!$C$5:$J$67,8,FALSE)=0,"",VLOOKUP(C29,'TIỀN MẶT'!$C$5:$J$67,8,FALSE)),"")</f>
        <v/>
      </c>
      <c r="HQ29">
        <v>1121</v>
      </c>
      <c r="HR29" s="167" t="s">
        <v>235</v>
      </c>
      <c r="HT29" t="str">
        <f>IFERROR(IF(VLOOKUP(C29,'TIỀN MẶT'!$C$5:$H$67,4,FALSE)=0,"",VLOOKUP(C29,'TIỀN MẶT'!$C$5:$H$67,4,FALSE)),"")</f>
        <v/>
      </c>
      <c r="HU29" s="175" t="str">
        <f t="shared" si="22"/>
        <v/>
      </c>
      <c r="IC29" t="str">
        <f t="shared" si="23"/>
        <v/>
      </c>
      <c r="IP29" s="102" t="str">
        <f t="shared" si="24"/>
        <v/>
      </c>
      <c r="IR29" s="167" t="s">
        <v>370</v>
      </c>
      <c r="IS29" s="245" t="str">
        <f>IF(IY29&lt;&gt;"",IFERROR(VLOOKUP(C29,'TIỀN MẶT'!$C$5:$J$67,7,FALSE),""),"")</f>
        <v/>
      </c>
      <c r="IT29" t="str">
        <f>IF(IY29&lt;&gt;"",IF(VLOOKUP(C29,'TIỀN MẶT'!$C$5:$J$67,8,FALSE)=0,"",VLOOKUP(C29,'TIỀN MẶT'!$C$5:$J$67,8,FALSE)),"")</f>
        <v/>
      </c>
      <c r="IV29">
        <v>1121</v>
      </c>
      <c r="IW29" s="167" t="s">
        <v>236</v>
      </c>
      <c r="IY29" t="str">
        <f>IFERROR(IF(VLOOKUP(C29,'TIỀN MẶT'!$C$5:$H$67,5,FALSE)=0,"",VLOOKUP(C29,'TIỀN MẶT'!$C$5:$H$67,5,FALSE)),"")</f>
        <v/>
      </c>
      <c r="IZ29" s="175" t="str">
        <f t="shared" si="25"/>
        <v/>
      </c>
      <c r="JH29" t="str">
        <f t="shared" si="26"/>
        <v/>
      </c>
      <c r="JU29" s="102" t="str">
        <f t="shared" si="27"/>
        <v/>
      </c>
      <c r="JW29" s="167" t="s">
        <v>371</v>
      </c>
      <c r="JX29" s="249">
        <f>IF(KD29&lt;&gt;"",IFERROR(VLOOKUP(C29,'VN-PAY'!$C$5:$G$67,4,FALSE),""),"")</f>
        <v>0</v>
      </c>
      <c r="JY29" s="228" t="str">
        <f>IF(KD29&lt;&gt;"",IFERROR(VLOOKUP(C29,'VN-PAY'!$C$5:$G$67,5,FALSE),""),"")</f>
        <v>CT CP GIAI PHAP THANH TOAN VIET NAM VNPAY TT 643117 CA PHE MUOI CHU LONG DV QR Offline ngay 15.10.25; CT CP GIAI PHAP THANH TOAN VIET NAM VNPAY TT 643117 CA PHE MUOI CHU LONG DV QR Offline ngay 15.10.25</v>
      </c>
      <c r="KA29">
        <v>1121</v>
      </c>
      <c r="KB29" s="167" t="s">
        <v>237</v>
      </c>
      <c r="KD29">
        <f>IFERROR(IF(VLOOKUP(C29,'VN-PAY'!$C$5:$E$66,2,FALSE)=0,"",VLOOKUP(C29,'VN-PAY'!$C$5:$E$66,2,FALSE)),"")</f>
        <v>105068</v>
      </c>
      <c r="KE29" s="175" t="str">
        <f t="shared" si="28"/>
        <v>Tiền doanh thu ngày 15/10/2025 chi nhánh 1414TỈNH LỘ 8CỦ CHI</v>
      </c>
      <c r="KM29" s="175" t="str">
        <f t="shared" si="29"/>
        <v>SCB-526</v>
      </c>
      <c r="KZ29" s="102">
        <f t="shared" si="30"/>
        <v>45945</v>
      </c>
      <c r="LB29" s="167" t="s">
        <v>372</v>
      </c>
      <c r="LC29" s="245" t="str">
        <f>IF(LI29&lt;&gt;"",IFERROR(VLOOKUP(C29,SHOPEE!$C$5:$G$67,4,FALSE),""),"")</f>
        <v/>
      </c>
      <c r="LD29" t="str">
        <f>IF(LI29&lt;&gt;"",IFERROR(VLOOKUP(C29,SHOPEE!$C$5:$G$67,5,FALSE),""),"")</f>
        <v/>
      </c>
      <c r="LF29">
        <v>1121</v>
      </c>
      <c r="LG29" s="167" t="s">
        <v>238</v>
      </c>
      <c r="LI29" t="str">
        <f>IFERROR(IF(VLOOKUP(C29,SHOPEE!$C$5:$E$67,2,FALSE)=0,"",VLOOKUP(C29,SHOPEE!$C$5:$E$67,2,FALSE)),"")</f>
        <v/>
      </c>
      <c r="LJ29" s="175" t="str">
        <f t="shared" si="31"/>
        <v/>
      </c>
      <c r="LR29" s="175" t="str">
        <f t="shared" si="32"/>
        <v/>
      </c>
      <c r="ME29" s="102" t="str">
        <f t="shared" si="33"/>
        <v/>
      </c>
      <c r="MG29" s="167" t="s">
        <v>373</v>
      </c>
    </row>
    <row r="30" spans="1:345" ht="15.75" customHeight="1">
      <c r="A30" s="83">
        <f t="shared" si="0"/>
        <v>14</v>
      </c>
      <c r="B30" s="32" t="s">
        <v>573</v>
      </c>
      <c r="C30" s="90" t="s">
        <v>125</v>
      </c>
      <c r="D30" s="291">
        <v>80</v>
      </c>
      <c r="E30" s="266">
        <f>IF(K30&lt;&gt;"",IFERROR(VLOOKUP(C30,'TIỀN MẶT'!$C$5:$J$67,7,FALSE),""),"")</f>
        <v>45946</v>
      </c>
      <c r="F30" s="221" t="str">
        <f>IF(K30&lt;&gt;"",IF(VLOOKUP(C30,'TIỀN MẶT'!$C$5:$J$67,8,FALSE)=0,"",VLOOKUP(C30,'TIỀN MẶT'!$C$5:$J$67,8,FALSE)),"")</f>
        <v>EWX864478338 CH.601CMT8.NTM NGAY 15.10</v>
      </c>
      <c r="G30" s="99"/>
      <c r="H30" s="70">
        <v>1121</v>
      </c>
      <c r="I30" s="167" t="s">
        <v>360</v>
      </c>
      <c r="J30" s="60"/>
      <c r="K30" s="62">
        <f>IFERROR(IF(VLOOKUP(C30,'TIỀN MẶT'!$C$5:$H$67,3,FALSE)&amp;""="","",VLOOKUP(C30,'TIỀN MẶT'!$C$5:$H$67,3,FALSE)),"")</f>
        <v>7543000</v>
      </c>
      <c r="L30" s="59" t="str">
        <f t="shared" si="1"/>
        <v>Tiền doanh thu ngày 15/10/2025 chi nhánh 601CMT8 TÂY NINH</v>
      </c>
      <c r="M30" s="85"/>
      <c r="N30" s="86"/>
      <c r="O30" s="87"/>
      <c r="P30" s="88"/>
      <c r="Q30" s="88"/>
      <c r="R30" s="89"/>
      <c r="S30" s="89"/>
      <c r="T30" s="170" t="str">
        <f t="shared" si="2"/>
        <v>SCB-041</v>
      </c>
      <c r="U30" s="75"/>
      <c r="V30" s="73"/>
      <c r="W30" s="73"/>
      <c r="X30" s="73"/>
      <c r="Y30" s="2"/>
      <c r="Z30" s="2"/>
      <c r="AA30" s="2"/>
      <c r="AB30" s="31"/>
      <c r="AC30" s="96"/>
      <c r="AD30" s="96"/>
      <c r="AE30" s="96"/>
      <c r="AF30" s="96"/>
      <c r="AG30" s="95">
        <f t="shared" si="3"/>
        <v>45945</v>
      </c>
      <c r="AH30" s="70"/>
      <c r="AI30" s="167" t="s">
        <v>364</v>
      </c>
      <c r="AJ30" s="58"/>
      <c r="AK30" s="70"/>
      <c r="AL30" s="70"/>
      <c r="AM30" s="70">
        <v>1121</v>
      </c>
      <c r="AN30" s="167">
        <v>113102</v>
      </c>
      <c r="AO30" s="70"/>
      <c r="AP30" s="70"/>
      <c r="AQ30" s="97" t="str">
        <f t="shared" si="4"/>
        <v/>
      </c>
      <c r="AR30" s="30"/>
      <c r="AS30" s="30"/>
      <c r="AT30" s="30"/>
      <c r="AU30" s="30"/>
      <c r="AV30" s="30"/>
      <c r="AW30" s="30"/>
      <c r="AX30" s="30"/>
      <c r="AY30" s="70" t="str">
        <f t="shared" si="5"/>
        <v/>
      </c>
      <c r="AZ30" s="70"/>
      <c r="BA30" s="30"/>
      <c r="BB30" s="30"/>
      <c r="BC30" s="30"/>
      <c r="BD30" s="30"/>
      <c r="BE30" s="30"/>
      <c r="BF30" s="30"/>
      <c r="BG30" s="30"/>
      <c r="BH30" s="30"/>
      <c r="BI30" s="30"/>
      <c r="BJ30" s="30"/>
      <c r="BK30" s="30"/>
      <c r="BL30" s="95" t="str">
        <f t="shared" si="6"/>
        <v/>
      </c>
      <c r="BM30" s="30"/>
      <c r="BN30" s="167" t="s">
        <v>366</v>
      </c>
      <c r="BO30" s="258">
        <f>IF(BU30&lt;&gt;"",IFERROR(VLOOKUP(C30,MOMO!$C$5:$K$67,9,FALSE),""),"")</f>
        <v>45946</v>
      </c>
      <c r="BP30" s="153" t="str">
        <f>IF(BU30&lt;&gt;"",IFERROR(VLOOKUP(C30,MOMO!$C$5:$J$67,8,FALSE),""),"")</f>
        <v>CONG TY CP DICH VU DI DONG TRUC TUYEN MoMo TT DUONG THANH LONG tu 15/10/2025 den 15/10/2025. CT tu 0421000497559 CONG TY CP DICH VU DI DONG TRUC TUYEN toi 0961315526 CONG TY TNHH DUONG THANH LONG NHTMCP Sai gon Thuong Tin</v>
      </c>
      <c r="BR30">
        <v>1121</v>
      </c>
      <c r="BS30" s="101" t="s">
        <v>199</v>
      </c>
      <c r="BU30" s="133">
        <f>IFERROR(IF(VLOOKUP(C30,MOMO!$C$5:$E$67,3,FALSE)=0,"",VLOOKUP(C30,MOMO!$C$5:$E$67,3,FALSE)),"")</f>
        <v>722270</v>
      </c>
      <c r="BV30" t="str">
        <f t="shared" si="7"/>
        <v>Tiền doanh thu ngày 15/10/2025 chi nhánh 601CMT8 TÂY NINH</v>
      </c>
      <c r="CD30" s="191" t="str">
        <f t="shared" si="8"/>
        <v>SCB-526</v>
      </c>
      <c r="CQ30" s="102">
        <f t="shared" si="9"/>
        <v>45945</v>
      </c>
      <c r="CS30" s="167" t="s">
        <v>230</v>
      </c>
      <c r="CT30" s="255">
        <f>IF(CZ30&lt;&gt;"",IFERROR(VLOOKUP(C30,GRAB!$C$5:$G$67,5,FALSE),""),"")</f>
        <v>45946</v>
      </c>
      <c r="CU30" s="153" t="str">
        <f>IFERROR(VLOOKUP(C30,GRAB!$C$5:$E$67,3,FALSE),"")</f>
        <v>Grab TT 76001514 2184010105686017 Ca Phe Muoi Chu Long Tay Ninh CKN 172363 - CONG TY TNHH GRAB - Ngan hang TMCP Cong Thuong Viet Nam</v>
      </c>
      <c r="CW30" s="172">
        <v>1121</v>
      </c>
      <c r="CX30" s="174" t="s">
        <v>367</v>
      </c>
      <c r="CZ30">
        <f>IFERROR(VLOOKUP(C30,GRAB!$C$5:$E$67,2,FALSE),"")</f>
        <v>1726214</v>
      </c>
      <c r="DA30" t="str">
        <f t="shared" si="10"/>
        <v>Tiền doanh thu ngày 15/10/2025 chi nhánh 601CMT8 TÂY NINH</v>
      </c>
      <c r="DI30" s="175" t="str">
        <f t="shared" si="11"/>
        <v>SCB-526</v>
      </c>
      <c r="DV30" s="102">
        <f t="shared" si="12"/>
        <v>45945</v>
      </c>
      <c r="DX30" s="167" t="s">
        <v>239</v>
      </c>
      <c r="DY30" s="245" t="str">
        <f>IF(EE30&lt;&gt;"",IFERROR(VLOOKUP(C30,BE!$C$5:$K$67,9,FALSE),""),"")</f>
        <v/>
      </c>
      <c r="DZ30" t="str">
        <f>IF(EE30&lt;&gt;"",IFERROR(VLOOKUP(C30,BE!$C$5:$J$67,8,FALSE),""),"")</f>
        <v/>
      </c>
      <c r="EB30">
        <v>1121</v>
      </c>
      <c r="EC30" s="167" t="s">
        <v>200</v>
      </c>
      <c r="EE30" t="str">
        <f>IFERROR(IF(VLOOKUP(C30,BE!C30:I92,4,FALSE)=0,"",VLOOKUP(C30,BE!C30:I92,4,FALSE)),"")</f>
        <v/>
      </c>
      <c r="EF30" s="175" t="str">
        <f t="shared" si="13"/>
        <v/>
      </c>
      <c r="EN30" s="175" t="str">
        <f t="shared" si="14"/>
        <v/>
      </c>
      <c r="FA30" s="102" t="str">
        <f t="shared" si="15"/>
        <v/>
      </c>
      <c r="FC30" s="167" t="s">
        <v>231</v>
      </c>
      <c r="FD30" s="245">
        <f>IF(FJ30&lt;&gt;"",IFERROR(VLOOKUP(C30,'ZALO-PAY'!$C$5:$G$67,4,FALSE),""),"")</f>
        <v>45946</v>
      </c>
      <c r="FE30" s="186" t="str">
        <f>IF(FJ30&lt;&gt;"",IFERROR(VLOOKUP(C30,'ZALO-PAY'!$C$5:$G$67,5,FALSE),""),"")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30">
        <v>1121</v>
      </c>
      <c r="FH30" s="167" t="s">
        <v>233</v>
      </c>
      <c r="FJ30">
        <f>IFERROR(IF(VLOOKUP(C30,'ZALO-PAY'!$C$5:$E$67,2,FALSE)=0,"",VLOOKUP(C30,'ZALO-PAY'!$C$5:$E$67,2,FALSE)),"")</f>
        <v>74587</v>
      </c>
      <c r="FK30" s="175" t="str">
        <f t="shared" si="16"/>
        <v>Tiền doanh thu ngày 15/10/2025 chi nhánh 601CMT8 TÂY NINH</v>
      </c>
      <c r="FS30" s="175" t="str">
        <f t="shared" si="17"/>
        <v>SCB-526</v>
      </c>
      <c r="GF30" s="102">
        <f t="shared" si="18"/>
        <v>45945</v>
      </c>
      <c r="GH30" s="167" t="s">
        <v>368</v>
      </c>
      <c r="GI30" s="245" t="str">
        <f>IF(GO30&lt;&gt;"",IFERROR(VLOOKUP(C30,XANHSM!C30:G92,5,FALSE),""),"")</f>
        <v/>
      </c>
      <c r="GJ30" t="str">
        <f>IF(GO30&lt;&gt;"",IF(VLOOKUP(C30,XANHSM!$C$5:$G$67,4,FALSE)=0,"",VLOOKUP(C30,XANHSM!C30:G92,4,FALSE)),"")</f>
        <v/>
      </c>
      <c r="GL30">
        <v>1121</v>
      </c>
      <c r="GM30" s="167" t="s">
        <v>234</v>
      </c>
      <c r="GO30" t="str">
        <f>IFERROR(IF(VLOOKUP(C30,XANHSM!$C$5:$E$67,2,FALSE)=0,"",VLOOKUP(C30,XANHSM!$C$5:$E$67,2,FALSE)),"")</f>
        <v/>
      </c>
      <c r="GP30" s="175" t="str">
        <f t="shared" si="19"/>
        <v/>
      </c>
      <c r="GX30" t="str">
        <f t="shared" si="20"/>
        <v/>
      </c>
      <c r="HK30" s="102" t="str">
        <f t="shared" si="21"/>
        <v/>
      </c>
      <c r="HM30" s="167" t="s">
        <v>369</v>
      </c>
      <c r="HN30" s="245">
        <f>IF(HT30&lt;&gt;"",IFERROR(VLOOKUP(C30,'TIỀN MẶT'!$C$5:$J$67,7,FALSE),""),"")</f>
        <v>45946</v>
      </c>
      <c r="HO30" t="str">
        <f>IF(HT30&lt;&gt;"",IF(VLOOKUP(C30,'TIỀN MẶT'!$C$5:$J$67,8,FALSE)=0,"",VLOOKUP(C30,'TIỀN MẶT'!$C$5:$J$67,8,FALSE)),"")</f>
        <v>EWX864478338 CH.601CMT8.NTM NGAY 15.10</v>
      </c>
      <c r="HQ30">
        <v>1121</v>
      </c>
      <c r="HR30" s="167" t="s">
        <v>235</v>
      </c>
      <c r="HT30">
        <f>IFERROR(IF(VLOOKUP(C30,'TIỀN MẶT'!$C$5:$H$67,4,FALSE)=0,"",VLOOKUP(C30,'TIỀN MẶT'!$C$5:$H$67,4,FALSE)),"")</f>
        <v>50400</v>
      </c>
      <c r="HU30" s="175" t="str">
        <f t="shared" si="22"/>
        <v>Tiền doanh thu ngày 15/10/2025 chi nhánh 601CMT8 TÂY NINH</v>
      </c>
      <c r="IC30" t="str">
        <f t="shared" si="23"/>
        <v>SCB-041</v>
      </c>
      <c r="IP30" s="102">
        <f t="shared" si="24"/>
        <v>45945</v>
      </c>
      <c r="IR30" s="167" t="s">
        <v>370</v>
      </c>
      <c r="IS30" s="245" t="str">
        <f>IF(IY30&lt;&gt;"",IFERROR(VLOOKUP(C30,'TIỀN MẶT'!$C$5:$J$67,7,FALSE),""),"")</f>
        <v/>
      </c>
      <c r="IT30" t="str">
        <f>IF(IY30&lt;&gt;"",IF(VLOOKUP(C30,'TIỀN MẶT'!$C$5:$J$67,8,FALSE)=0,"",VLOOKUP(C30,'TIỀN MẶT'!$C$5:$J$67,8,FALSE)),"")</f>
        <v/>
      </c>
      <c r="IV30">
        <v>1121</v>
      </c>
      <c r="IW30" s="167" t="s">
        <v>236</v>
      </c>
      <c r="IY30" t="str">
        <f>IFERROR(IF(VLOOKUP(C30,'TIỀN MẶT'!$C$5:$H$67,5,FALSE)=0,"",VLOOKUP(C30,'TIỀN MẶT'!$C$5:$H$67,5,FALSE)),"")</f>
        <v/>
      </c>
      <c r="IZ30" s="175" t="str">
        <f t="shared" si="25"/>
        <v/>
      </c>
      <c r="JH30" t="str">
        <f t="shared" si="26"/>
        <v/>
      </c>
      <c r="JU30" s="102" t="str">
        <f t="shared" si="27"/>
        <v/>
      </c>
      <c r="JW30" s="167" t="s">
        <v>371</v>
      </c>
      <c r="JX30" s="249" t="str">
        <f>IF(KD30&lt;&gt;"",IFERROR(VLOOKUP(C30,'VN-PAY'!$C$5:$G$67,4,FALSE),""),"")</f>
        <v/>
      </c>
      <c r="JY30" s="228" t="str">
        <f>IF(KD30&lt;&gt;"",IFERROR(VLOOKUP(C30,'VN-PAY'!$C$5:$G$67,5,FALSE),""),"")</f>
        <v/>
      </c>
      <c r="KA30">
        <v>1121</v>
      </c>
      <c r="KB30" s="167" t="s">
        <v>237</v>
      </c>
      <c r="KD30" t="str">
        <f>IFERROR(IF(VLOOKUP(C30,'VN-PAY'!$C$5:$E$66,2,FALSE)=0,"",VLOOKUP(C30,'VN-PAY'!$C$5:$E$66,2,FALSE)),"")</f>
        <v/>
      </c>
      <c r="KE30" s="175" t="str">
        <f t="shared" si="28"/>
        <v/>
      </c>
      <c r="KM30" s="175" t="str">
        <f t="shared" si="29"/>
        <v/>
      </c>
      <c r="KZ30" s="102" t="str">
        <f t="shared" si="30"/>
        <v/>
      </c>
      <c r="LB30" s="167" t="s">
        <v>372</v>
      </c>
      <c r="LC30" s="245">
        <f>IF(LI30&lt;&gt;"",IFERROR(VLOOKUP(C30,SHOPEE!$C$5:$G$67,4,FALSE),""),"")</f>
        <v>0</v>
      </c>
      <c r="LD30" t="str">
        <f>IF(LI30&lt;&gt;"",IFERROR(VLOOKUP(C30,SHOPEE!$C$5:$G$67,5,FALSE),""),"")</f>
        <v>SHOPEEPAY CHUYEN TIEN 1978597907100237824 ShopeeFood thanh toan tu dong 15 10 2025 10673813 CKN 135092 - MBBANK IBFT - Ngan hang TMCP Quan Doi</v>
      </c>
      <c r="LF30">
        <v>1121</v>
      </c>
      <c r="LG30" s="167" t="s">
        <v>238</v>
      </c>
      <c r="LI30">
        <f>IFERROR(IF(VLOOKUP(C30,SHOPEE!$C$5:$E$67,2,FALSE)=0,"",VLOOKUP(C30,SHOPEE!$C$5:$E$67,2,FALSE)),"")</f>
        <v>114685</v>
      </c>
      <c r="LJ30" s="175" t="str">
        <f t="shared" si="31"/>
        <v>Tiền doanh thu ngày 15/10/2025 chi nhánh 601CMT8 TÂY NINH</v>
      </c>
      <c r="LR30" s="175" t="str">
        <f t="shared" si="32"/>
        <v>SCB-526</v>
      </c>
      <c r="ME30" s="102">
        <f t="shared" si="33"/>
        <v>45945</v>
      </c>
      <c r="MG30" s="167" t="s">
        <v>373</v>
      </c>
    </row>
    <row r="31" spans="1:345" ht="15.75" customHeight="1">
      <c r="A31" s="83">
        <v>14</v>
      </c>
      <c r="B31" s="32" t="s">
        <v>574</v>
      </c>
      <c r="C31" s="90" t="s">
        <v>126</v>
      </c>
      <c r="D31" s="290">
        <v>70</v>
      </c>
      <c r="E31" s="266">
        <f>IF(K31&lt;&gt;"",IFERROR(VLOOKUP(C31,'TIỀN MẶT'!$C$5:$J$67,7,FALSE),""),"")</f>
        <v>45946</v>
      </c>
      <c r="F31" s="221" t="str">
        <f>IF(K31&lt;&gt;"",IF(VLOOKUP(C31,'TIỀN MẶT'!$C$5:$J$67,8,FALSE)=0,"",VLOOKUP(C31,'TIỀN MẶT'!$C$5:$J$67,8,FALSE)),"")</f>
        <v>CH.29LH-NTM NGAY 15-10 CKN 755337 - TRAN NGOC THO - Ngan hang TMCP Cong Thuong Viet Nam</v>
      </c>
      <c r="G31" s="99"/>
      <c r="H31" s="70">
        <v>1121</v>
      </c>
      <c r="I31" s="167" t="s">
        <v>360</v>
      </c>
      <c r="J31" s="60"/>
      <c r="K31" s="62">
        <f>IFERROR(IF(VLOOKUP(C31,'TIỀN MẶT'!$C$5:$H$67,3,FALSE)&amp;""="","",VLOOKUP(C31,'TIỀN MẶT'!$C$5:$H$67,3,FALSE)),"")</f>
        <v>3255000</v>
      </c>
      <c r="L31" s="59" t="str">
        <f t="shared" si="1"/>
        <v>Tiền doanh thu ngày 15/10/2025 chi nhánh TD29TÂY NINH</v>
      </c>
      <c r="M31" s="85"/>
      <c r="N31" s="86"/>
      <c r="O31" s="87"/>
      <c r="P31" s="88"/>
      <c r="Q31" s="88"/>
      <c r="R31" s="89"/>
      <c r="S31" s="89"/>
      <c r="T31" s="170" t="str">
        <f t="shared" si="2"/>
        <v>SCB-041</v>
      </c>
      <c r="U31" s="75"/>
      <c r="V31" s="73"/>
      <c r="W31" s="73"/>
      <c r="X31" s="73"/>
      <c r="Y31" s="2"/>
      <c r="Z31" s="2"/>
      <c r="AA31" s="2"/>
      <c r="AB31" s="31"/>
      <c r="AC31" s="96"/>
      <c r="AD31" s="96"/>
      <c r="AE31" s="96"/>
      <c r="AF31" s="96"/>
      <c r="AG31" s="95">
        <f t="shared" si="3"/>
        <v>45945</v>
      </c>
      <c r="AH31" s="70"/>
      <c r="AI31" s="167" t="s">
        <v>364</v>
      </c>
      <c r="AJ31" s="58"/>
      <c r="AK31" s="70"/>
      <c r="AL31" s="70"/>
      <c r="AM31" s="70">
        <v>1121</v>
      </c>
      <c r="AN31" s="167">
        <v>113102</v>
      </c>
      <c r="AO31" s="70"/>
      <c r="AP31" s="70"/>
      <c r="AQ31" s="97" t="str">
        <f t="shared" si="4"/>
        <v/>
      </c>
      <c r="AR31" s="30"/>
      <c r="AS31" s="30"/>
      <c r="AT31" s="30"/>
      <c r="AU31" s="30"/>
      <c r="AV31" s="30"/>
      <c r="AW31" s="30"/>
      <c r="AX31" s="30"/>
      <c r="AY31" s="70" t="str">
        <f t="shared" si="5"/>
        <v/>
      </c>
      <c r="AZ31" s="70"/>
      <c r="BA31" s="30"/>
      <c r="BB31" s="30"/>
      <c r="BC31" s="30"/>
      <c r="BD31" s="30"/>
      <c r="BE31" s="30"/>
      <c r="BF31" s="30"/>
      <c r="BG31" s="30"/>
      <c r="BH31" s="30"/>
      <c r="BI31" s="30"/>
      <c r="BJ31" s="30"/>
      <c r="BK31" s="30"/>
      <c r="BL31" s="95" t="str">
        <f t="shared" si="6"/>
        <v/>
      </c>
      <c r="BM31" s="30"/>
      <c r="BN31" s="167" t="s">
        <v>366</v>
      </c>
      <c r="BO31" s="258">
        <f>IF(BU31&lt;&gt;"",IFERROR(VLOOKUP(C31,MOMO!$C$5:$K$67,9,FALSE),""),"")</f>
        <v>45946</v>
      </c>
      <c r="BP31" s="153" t="str">
        <f>IF(BU31&lt;&gt;"",IFERROR(VLOOKUP(C31,MOMO!$C$5:$J$67,8,FALSE),""),"")</f>
        <v>CONG TY CP DICH VU DI DONG TRUC TUYEN MoMo TT DUONG THANH LONG tu 15/10/2025 den 15/10/2025. CT tu 0421000497559 CONG TY CP DICH VU DI DONG TRUC TUYEN toi 0961315526 CONG TY TNHH DUONG THANH LONG NHTMCP Sai gon Thuong Tin</v>
      </c>
      <c r="BR31">
        <v>1121</v>
      </c>
      <c r="BS31" s="101" t="s">
        <v>199</v>
      </c>
      <c r="BU31" s="133">
        <f>IFERROR(IF(VLOOKUP(C31,MOMO!$C$5:$E$67,3,FALSE)=0,"",VLOOKUP(C31,MOMO!$C$5:$E$67,3,FALSE)),"")</f>
        <v>370712</v>
      </c>
      <c r="BV31" t="str">
        <f t="shared" si="7"/>
        <v>Tiền doanh thu ngày 15/10/2025 chi nhánh TD29TÂY NINH</v>
      </c>
      <c r="CD31" s="191" t="str">
        <f t="shared" si="8"/>
        <v>SCB-526</v>
      </c>
      <c r="CQ31" s="102">
        <f t="shared" si="9"/>
        <v>45945</v>
      </c>
      <c r="CS31" s="167" t="s">
        <v>230</v>
      </c>
      <c r="CT31" s="255">
        <f>IF(CZ31&lt;&gt;"",IFERROR(VLOOKUP(C31,GRAB!$C$5:$G$67,5,FALSE),""),"")</f>
        <v>45946</v>
      </c>
      <c r="CU31" s="153" t="str">
        <f>IFERROR(VLOOKUP(C31,GRAB!$C$5:$E$67,3,FALSE),"")</f>
        <v>Grab TT 76003241 2194195989940225 Ca Phe Muoi Chu Long Pham Van Dong Tay Ninh CKN 175082 - CONG TY TNHH GRAB - Ngan hang TMCP Cong Thuong Viet Nam</v>
      </c>
      <c r="CW31" s="172">
        <v>1121</v>
      </c>
      <c r="CX31" s="174" t="s">
        <v>367</v>
      </c>
      <c r="CZ31">
        <f>IFERROR(VLOOKUP(C31,GRAB!$C$5:$E$67,2,FALSE),"")</f>
        <v>268394</v>
      </c>
      <c r="DA31" t="str">
        <f t="shared" si="10"/>
        <v>Tiền doanh thu ngày 15/10/2025 chi nhánh TD29TÂY NINH</v>
      </c>
      <c r="DI31" s="175" t="str">
        <f t="shared" si="11"/>
        <v>SCB-526</v>
      </c>
      <c r="DV31" s="102">
        <f t="shared" si="12"/>
        <v>45945</v>
      </c>
      <c r="DX31" s="167" t="s">
        <v>239</v>
      </c>
      <c r="DY31" s="245" t="str">
        <f>IF(EE31&lt;&gt;"",IFERROR(VLOOKUP(C31,BE!$C$5:$K$67,9,FALSE),""),"")</f>
        <v/>
      </c>
      <c r="DZ31" t="str">
        <f>IF(EE31&lt;&gt;"",IFERROR(VLOOKUP(C31,BE!$C$5:$J$67,8,FALSE),""),"")</f>
        <v/>
      </c>
      <c r="EB31">
        <v>1121</v>
      </c>
      <c r="EC31" s="167" t="s">
        <v>200</v>
      </c>
      <c r="EE31" t="str">
        <f>IFERROR(IF(VLOOKUP(C31,BE!C31:I93,4,FALSE)=0,"",VLOOKUP(C31,BE!C31:I93,4,FALSE)),"")</f>
        <v/>
      </c>
      <c r="EF31" s="175" t="str">
        <f t="shared" si="13"/>
        <v/>
      </c>
      <c r="EN31" s="175" t="str">
        <f t="shared" si="14"/>
        <v/>
      </c>
      <c r="FA31" s="102" t="str">
        <f t="shared" si="15"/>
        <v/>
      </c>
      <c r="FC31" s="167" t="s">
        <v>231</v>
      </c>
      <c r="FD31" s="245">
        <f>IF(FJ31&lt;&gt;"",IFERROR(VLOOKUP(C31,'ZALO-PAY'!$C$5:$G$67,4,FALSE),""),"")</f>
        <v>45946</v>
      </c>
      <c r="FE31" s="186" t="str">
        <f>IF(FJ31&lt;&gt;"",IFERROR(VLOOKUP(C31,'ZALO-PAY'!$C$5:$G$67,5,FALSE),""),"")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31">
        <v>1121</v>
      </c>
      <c r="FH31" s="167" t="s">
        <v>233</v>
      </c>
      <c r="FJ31">
        <f>IFERROR(IF(VLOOKUP(C31,'ZALO-PAY'!$C$5:$E$67,2,FALSE)=0,"",VLOOKUP(C31,'ZALO-PAY'!$C$5:$E$67,2,FALSE)),"")</f>
        <v>119338</v>
      </c>
      <c r="FK31" s="175" t="str">
        <f t="shared" si="16"/>
        <v>Tiền doanh thu ngày 15/10/2025 chi nhánh TD29TÂY NINH</v>
      </c>
      <c r="FS31" s="175" t="str">
        <f t="shared" si="17"/>
        <v>SCB-526</v>
      </c>
      <c r="GF31" s="102">
        <f t="shared" si="18"/>
        <v>45945</v>
      </c>
      <c r="GH31" s="167" t="s">
        <v>368</v>
      </c>
      <c r="GI31" s="245" t="str">
        <f>IF(GO31&lt;&gt;"",IFERROR(VLOOKUP(C31,XANHSM!C31:G93,5,FALSE),""),"")</f>
        <v/>
      </c>
      <c r="GJ31" t="str">
        <f>IF(GO31&lt;&gt;"",IF(VLOOKUP(C31,XANHSM!$C$5:$G$67,4,FALSE)=0,"",VLOOKUP(C31,XANHSM!C31:G93,4,FALSE)),"")</f>
        <v/>
      </c>
      <c r="GL31">
        <v>1121</v>
      </c>
      <c r="GM31" s="167" t="s">
        <v>234</v>
      </c>
      <c r="GO31" t="str">
        <f>IFERROR(IF(VLOOKUP(C31,XANHSM!$C$5:$E$67,2,FALSE)=0,"",VLOOKUP(C31,XANHSM!$C$5:$E$67,2,FALSE)),"")</f>
        <v/>
      </c>
      <c r="GP31" s="175" t="str">
        <f t="shared" si="19"/>
        <v/>
      </c>
      <c r="GX31" t="str">
        <f t="shared" si="20"/>
        <v/>
      </c>
      <c r="HK31" s="102" t="str">
        <f t="shared" si="21"/>
        <v/>
      </c>
      <c r="HM31" s="167" t="s">
        <v>369</v>
      </c>
      <c r="HN31" s="245" t="str">
        <f>IF(HT31&lt;&gt;"",IFERROR(VLOOKUP(C31,'TIỀN MẶT'!$C$5:$J$67,7,FALSE),""),"")</f>
        <v/>
      </c>
      <c r="HO31" t="str">
        <f>IF(HT31&lt;&gt;"",IF(VLOOKUP(C31,'TIỀN MẶT'!$C$5:$J$67,8,FALSE)=0,"",VLOOKUP(C31,'TIỀN MẶT'!$C$5:$J$67,8,FALSE)),"")</f>
        <v/>
      </c>
      <c r="HQ31">
        <v>1121</v>
      </c>
      <c r="HR31" s="167" t="s">
        <v>235</v>
      </c>
      <c r="HT31" t="str">
        <f>IFERROR(IF(VLOOKUP(C31,'TIỀN MẶT'!$C$5:$H$67,4,FALSE)=0,"",VLOOKUP(C31,'TIỀN MẶT'!$C$5:$H$67,4,FALSE)),"")</f>
        <v/>
      </c>
      <c r="HU31" s="175" t="str">
        <f t="shared" si="22"/>
        <v/>
      </c>
      <c r="IC31" t="str">
        <f t="shared" si="23"/>
        <v/>
      </c>
      <c r="IP31" s="102" t="str">
        <f t="shared" si="24"/>
        <v/>
      </c>
      <c r="IR31" s="167" t="s">
        <v>370</v>
      </c>
      <c r="IS31" s="245" t="str">
        <f>IF(IY31&lt;&gt;"",IFERROR(VLOOKUP(C31,'TIỀN MẶT'!$C$5:$J$67,7,FALSE),""),"")</f>
        <v/>
      </c>
      <c r="IT31" t="str">
        <f>IF(IY31&lt;&gt;"",IF(VLOOKUP(C31,'TIỀN MẶT'!$C$5:$J$67,8,FALSE)=0,"",VLOOKUP(C31,'TIỀN MẶT'!$C$5:$J$67,8,FALSE)),"")</f>
        <v/>
      </c>
      <c r="IV31">
        <v>1121</v>
      </c>
      <c r="IW31" s="167" t="s">
        <v>236</v>
      </c>
      <c r="IY31" t="str">
        <f>IFERROR(IF(VLOOKUP(C31,'TIỀN MẶT'!$C$5:$H$67,5,FALSE)=0,"",VLOOKUP(C31,'TIỀN MẶT'!$C$5:$H$67,5,FALSE)),"")</f>
        <v/>
      </c>
      <c r="IZ31" s="175" t="str">
        <f t="shared" si="25"/>
        <v/>
      </c>
      <c r="JH31" t="str">
        <f t="shared" si="26"/>
        <v/>
      </c>
      <c r="JU31" s="102" t="str">
        <f t="shared" si="27"/>
        <v/>
      </c>
      <c r="JW31" s="167" t="s">
        <v>371</v>
      </c>
      <c r="JX31" s="249" t="str">
        <f>IF(KD31&lt;&gt;"",IFERROR(VLOOKUP(C31,'VN-PAY'!$C$5:$G$67,4,FALSE),""),"")</f>
        <v/>
      </c>
      <c r="JY31" s="228" t="str">
        <f>IF(KD31&lt;&gt;"",IFERROR(VLOOKUP(C31,'VN-PAY'!$C$5:$G$67,5,FALSE),""),"")</f>
        <v/>
      </c>
      <c r="KA31">
        <v>1121</v>
      </c>
      <c r="KB31" s="167" t="s">
        <v>237</v>
      </c>
      <c r="KD31" t="str">
        <f>IFERROR(IF(VLOOKUP(C31,'VN-PAY'!$C$5:$E$66,2,FALSE)=0,"",VLOOKUP(C31,'VN-PAY'!$C$5:$E$66,2,FALSE)),"")</f>
        <v/>
      </c>
      <c r="KE31" s="175" t="str">
        <f t="shared" si="28"/>
        <v/>
      </c>
      <c r="KM31" s="175" t="str">
        <f t="shared" si="29"/>
        <v/>
      </c>
      <c r="KZ31" s="102" t="str">
        <f t="shared" si="30"/>
        <v/>
      </c>
      <c r="LB31" s="167" t="s">
        <v>372</v>
      </c>
      <c r="LC31" s="245" t="str">
        <f>IF(LI31&lt;&gt;"",IFERROR(VLOOKUP(C31,SHOPEE!$C$5:$G$67,4,FALSE),""),"")</f>
        <v/>
      </c>
      <c r="LD31" t="str">
        <f>IF(LI31&lt;&gt;"",IFERROR(VLOOKUP(C31,SHOPEE!$C$5:$G$67,5,FALSE),""),"")</f>
        <v/>
      </c>
      <c r="LF31">
        <v>1121</v>
      </c>
      <c r="LG31" s="167" t="s">
        <v>238</v>
      </c>
      <c r="LI31" t="str">
        <f>IFERROR(IF(VLOOKUP(C31,SHOPEE!$C$5:$E$67,2,FALSE)=0,"",VLOOKUP(C31,SHOPEE!$C$5:$E$67,2,FALSE)),"")</f>
        <v/>
      </c>
      <c r="LJ31" s="175" t="str">
        <f t="shared" si="31"/>
        <v/>
      </c>
      <c r="LR31" s="175" t="str">
        <f t="shared" si="32"/>
        <v/>
      </c>
      <c r="ME31" s="102" t="str">
        <f t="shared" si="33"/>
        <v/>
      </c>
      <c r="MG31" s="167" t="s">
        <v>373</v>
      </c>
    </row>
    <row r="32" spans="1:345" ht="15.75" customHeight="1">
      <c r="A32" s="83">
        <f t="shared" si="0"/>
        <v>15</v>
      </c>
      <c r="B32" s="32" t="s">
        <v>383</v>
      </c>
      <c r="C32" s="90" t="s">
        <v>127</v>
      </c>
      <c r="D32" s="291">
        <v>58</v>
      </c>
      <c r="E32" s="266">
        <f>IF(K32&lt;&gt;"",IFERROR(VLOOKUP(C32,'TIỀN MẶT'!$C$5:$J$67,7,FALSE),""),"")</f>
        <v>45946</v>
      </c>
      <c r="F32" s="221" t="str">
        <f>IF(K32&lt;&gt;"",IF(VLOOKUP(C32,'TIỀN MẶT'!$C$5:$J$67,8,FALSE)=0,"",VLOOKUP(C32,'TIỀN MẶT'!$C$5:$J$67,8,FALSE)),"")</f>
        <v>CH.101TQD-NTM NGAY 15/10</v>
      </c>
      <c r="G32" s="99"/>
      <c r="H32" s="70">
        <v>1121</v>
      </c>
      <c r="I32" s="167" t="s">
        <v>360</v>
      </c>
      <c r="J32" s="60"/>
      <c r="K32" s="62">
        <f>IFERROR(IF(VLOOKUP(C32,'TIỀN MẶT'!$C$5:$H$67,3,FALSE)&amp;""="","",VLOOKUP(C32,'TIỀN MẶT'!$C$5:$H$67,3,FALSE)),"")</f>
        <v>11846000</v>
      </c>
      <c r="L32" s="59" t="str">
        <f t="shared" si="1"/>
        <v>Tiền doanh thu ngày 15/10/2025 chi nhánh 101 THÍCH QUẢNG ĐỨC</v>
      </c>
      <c r="M32" s="85"/>
      <c r="N32" s="86"/>
      <c r="O32" s="87"/>
      <c r="P32" s="88"/>
      <c r="Q32" s="88"/>
      <c r="R32" s="89"/>
      <c r="S32" s="89"/>
      <c r="T32" s="170" t="str">
        <f t="shared" si="2"/>
        <v>SCB-041</v>
      </c>
      <c r="U32" s="75"/>
      <c r="V32" s="73"/>
      <c r="W32" s="73"/>
      <c r="X32" s="73"/>
      <c r="Y32" s="2"/>
      <c r="Z32" s="2"/>
      <c r="AA32" s="2"/>
      <c r="AB32" s="31"/>
      <c r="AC32" s="96"/>
      <c r="AD32" s="96"/>
      <c r="AE32" s="96"/>
      <c r="AF32" s="96"/>
      <c r="AG32" s="95">
        <f t="shared" si="3"/>
        <v>45945</v>
      </c>
      <c r="AH32" s="70"/>
      <c r="AI32" s="167" t="s">
        <v>364</v>
      </c>
      <c r="AJ32" s="58"/>
      <c r="AK32" s="70"/>
      <c r="AL32" s="70"/>
      <c r="AM32" s="70">
        <v>1121</v>
      </c>
      <c r="AN32" s="167">
        <v>113102</v>
      </c>
      <c r="AO32" s="70"/>
      <c r="AP32" s="70"/>
      <c r="AQ32" s="97" t="str">
        <f t="shared" si="4"/>
        <v/>
      </c>
      <c r="AR32" s="30"/>
      <c r="AS32" s="30"/>
      <c r="AT32" s="30"/>
      <c r="AU32" s="30"/>
      <c r="AV32" s="30"/>
      <c r="AW32" s="30"/>
      <c r="AX32" s="30"/>
      <c r="AY32" s="70" t="str">
        <f t="shared" si="5"/>
        <v/>
      </c>
      <c r="AZ32" s="70"/>
      <c r="BA32" s="30"/>
      <c r="BB32" s="30"/>
      <c r="BC32" s="30"/>
      <c r="BD32" s="30"/>
      <c r="BE32" s="30"/>
      <c r="BF32" s="30"/>
      <c r="BG32" s="30"/>
      <c r="BH32" s="30"/>
      <c r="BI32" s="30"/>
      <c r="BJ32" s="30"/>
      <c r="BK32" s="30"/>
      <c r="BL32" s="95" t="str">
        <f t="shared" si="6"/>
        <v/>
      </c>
      <c r="BM32" s="30"/>
      <c r="BN32" s="167" t="s">
        <v>366</v>
      </c>
      <c r="BO32" s="258">
        <f>IF(BU32&lt;&gt;"",IFERROR(VLOOKUP(C32,MOMO!$C$5:$K$67,9,FALSE),""),"")</f>
        <v>45946</v>
      </c>
      <c r="BP32" s="153" t="str">
        <f>IF(BU32&lt;&gt;"",IFERROR(VLOOKUP(C32,MOMO!$C$5:$J$67,8,FALSE),""),"")</f>
        <v>CONG TY CP DICH VU DI DONG TRUC TUYEN MoMo TT DUONG THANH LONG tu 15/10/2025 den 15/10/2025. CT tu 0421000497559 CONG TY CP DICH VU DI DONG TRUC TUYEN toi 0961315526 CONG TY TNHH DUONG THANH LONG NHTMCP Sai gon Thuong Tin</v>
      </c>
      <c r="BR32">
        <v>1121</v>
      </c>
      <c r="BS32" s="101" t="s">
        <v>199</v>
      </c>
      <c r="BU32" s="133">
        <f>IFERROR(IF(VLOOKUP(C32,MOMO!$C$5:$E$67,3,FALSE)=0,"",VLOOKUP(C32,MOMO!$C$5:$E$67,3,FALSE)),"")</f>
        <v>2272683.5</v>
      </c>
      <c r="BV32" t="str">
        <f t="shared" si="7"/>
        <v>Tiền doanh thu ngày 15/10/2025 chi nhánh 101 THÍCH QUẢNG ĐỨC</v>
      </c>
      <c r="CD32" s="191" t="str">
        <f t="shared" si="8"/>
        <v>SCB-526</v>
      </c>
      <c r="CQ32" s="102">
        <f t="shared" si="9"/>
        <v>45945</v>
      </c>
      <c r="CS32" s="167" t="s">
        <v>230</v>
      </c>
      <c r="CT32" s="255">
        <f>IF(CZ32&lt;&gt;"",IFERROR(VLOOKUP(C32,GRAB!$C$5:$G$67,5,FALSE),""),"")</f>
        <v>45946</v>
      </c>
      <c r="CU32" s="153" t="str">
        <f>IFERROR(VLOOKUP(C32,GRAB!$C$5:$E$67,3,FALSE),"")</f>
        <v>Grab TT 76002334 2188237116483585 Ca Phe Muoi Chu Long 101 Thich Quang Duc CKN 172774 - CONG TY TNHH GRAB - Ngan hang TMCP Cong Thuong Viet Nam</v>
      </c>
      <c r="CW32" s="172">
        <v>1121</v>
      </c>
      <c r="CX32" s="174" t="s">
        <v>367</v>
      </c>
      <c r="CZ32">
        <f>IFERROR(VLOOKUP(C32,GRAB!$C$5:$E$67,2,FALSE),"")</f>
        <v>1806190</v>
      </c>
      <c r="DA32" t="str">
        <f t="shared" si="10"/>
        <v>Tiền doanh thu ngày 15/10/2025 chi nhánh 101 THÍCH QUẢNG ĐỨC</v>
      </c>
      <c r="DI32" s="175" t="str">
        <f t="shared" si="11"/>
        <v>SCB-526</v>
      </c>
      <c r="DV32" s="102">
        <f t="shared" si="12"/>
        <v>45945</v>
      </c>
      <c r="DX32" s="167" t="s">
        <v>239</v>
      </c>
      <c r="DY32" s="245" t="str">
        <f>IF(EE32&lt;&gt;"",IFERROR(VLOOKUP(C32,BE!$C$5:$K$67,9,FALSE),""),"")</f>
        <v/>
      </c>
      <c r="DZ32" t="str">
        <f>IF(EE32&lt;&gt;"",IFERROR(VLOOKUP(C32,BE!$C$5:$J$67,8,FALSE),""),"")</f>
        <v/>
      </c>
      <c r="EB32">
        <v>1121</v>
      </c>
      <c r="EC32" s="167" t="s">
        <v>200</v>
      </c>
      <c r="EE32" t="str">
        <f>IFERROR(IF(VLOOKUP(C32,BE!C32:I94,4,FALSE)=0,"",VLOOKUP(C32,BE!C32:I94,4,FALSE)),"")</f>
        <v/>
      </c>
      <c r="EF32" s="175" t="str">
        <f t="shared" si="13"/>
        <v/>
      </c>
      <c r="EN32" s="175" t="str">
        <f t="shared" si="14"/>
        <v/>
      </c>
      <c r="FA32" s="102" t="str">
        <f t="shared" si="15"/>
        <v/>
      </c>
      <c r="FC32" s="167" t="s">
        <v>231</v>
      </c>
      <c r="FD32" s="245" t="str">
        <f>IF(FJ32&lt;&gt;"",IFERROR(VLOOKUP(C32,'ZALO-PAY'!$C$5:$G$67,4,FALSE),""),"")</f>
        <v/>
      </c>
      <c r="FE32" s="186" t="str">
        <f>IF(FJ32&lt;&gt;"",IFERROR(VLOOKUP(C32,'ZALO-PAY'!$C$5:$G$67,5,FALSE),""),"")</f>
        <v/>
      </c>
      <c r="FG32">
        <v>1121</v>
      </c>
      <c r="FH32" s="167" t="s">
        <v>233</v>
      </c>
      <c r="FJ32" t="str">
        <f>IFERROR(IF(VLOOKUP(C32,'ZALO-PAY'!$C$5:$E$67,2,FALSE)=0,"",VLOOKUP(C32,'ZALO-PAY'!$C$5:$E$67,2,FALSE)),"")</f>
        <v/>
      </c>
      <c r="FK32" s="175" t="str">
        <f t="shared" si="16"/>
        <v/>
      </c>
      <c r="FS32" s="175" t="str">
        <f t="shared" si="17"/>
        <v/>
      </c>
      <c r="GF32" s="102" t="str">
        <f t="shared" si="18"/>
        <v/>
      </c>
      <c r="GH32" s="167" t="s">
        <v>368</v>
      </c>
      <c r="GI32" s="245" t="str">
        <f>IF(GO32&lt;&gt;"",IFERROR(VLOOKUP(C32,XANHSM!C32:G94,5,FALSE),""),"")</f>
        <v/>
      </c>
      <c r="GJ32" t="str">
        <f>IF(GO32&lt;&gt;"",IF(VLOOKUP(C32,XANHSM!$C$5:$G$67,4,FALSE)=0,"",VLOOKUP(C32,XANHSM!C32:G94,4,FALSE)),"")</f>
        <v/>
      </c>
      <c r="GL32">
        <v>1121</v>
      </c>
      <c r="GM32" s="167" t="s">
        <v>234</v>
      </c>
      <c r="GO32" t="str">
        <f>IFERROR(IF(VLOOKUP(C32,XANHSM!$C$5:$E$67,2,FALSE)=0,"",VLOOKUP(C32,XANHSM!$C$5:$E$67,2,FALSE)),"")</f>
        <v/>
      </c>
      <c r="GP32" s="175" t="str">
        <f t="shared" si="19"/>
        <v/>
      </c>
      <c r="GX32" t="str">
        <f t="shared" si="20"/>
        <v/>
      </c>
      <c r="HK32" s="102" t="str">
        <f t="shared" si="21"/>
        <v/>
      </c>
      <c r="HM32" s="167" t="s">
        <v>369</v>
      </c>
      <c r="HN32" s="245" t="str">
        <f>IF(HT32&lt;&gt;"",IFERROR(VLOOKUP(C32,'TIỀN MẶT'!$C$5:$J$67,7,FALSE),""),"")</f>
        <v/>
      </c>
      <c r="HO32" t="str">
        <f>IF(HT32&lt;&gt;"",IF(VLOOKUP(C32,'TIỀN MẶT'!$C$5:$J$67,8,FALSE)=0,"",VLOOKUP(C32,'TIỀN MẶT'!$C$5:$J$67,8,FALSE)),"")</f>
        <v/>
      </c>
      <c r="HQ32">
        <v>1121</v>
      </c>
      <c r="HR32" s="167" t="s">
        <v>235</v>
      </c>
      <c r="HT32" t="str">
        <f>IFERROR(IF(VLOOKUP(C32,'TIỀN MẶT'!$C$5:$H$67,4,FALSE)=0,"",VLOOKUP(C32,'TIỀN MẶT'!$C$5:$H$67,4,FALSE)),"")</f>
        <v/>
      </c>
      <c r="HU32" s="175" t="str">
        <f t="shared" si="22"/>
        <v/>
      </c>
      <c r="IC32" t="str">
        <f t="shared" si="23"/>
        <v/>
      </c>
      <c r="IP32" s="102" t="str">
        <f t="shared" si="24"/>
        <v/>
      </c>
      <c r="IR32" s="167" t="s">
        <v>370</v>
      </c>
      <c r="IS32" s="245" t="str">
        <f>IF(IY32&lt;&gt;"",IFERROR(VLOOKUP(C32,'TIỀN MẶT'!$C$5:$J$67,7,FALSE),""),"")</f>
        <v/>
      </c>
      <c r="IT32" t="str">
        <f>IF(IY32&lt;&gt;"",IF(VLOOKUP(C32,'TIỀN MẶT'!$C$5:$J$67,8,FALSE)=0,"",VLOOKUP(C32,'TIỀN MẶT'!$C$5:$J$67,8,FALSE)),"")</f>
        <v/>
      </c>
      <c r="IV32">
        <v>1121</v>
      </c>
      <c r="IW32" s="167" t="s">
        <v>236</v>
      </c>
      <c r="IY32" t="str">
        <f>IFERROR(IF(VLOOKUP(C32,'TIỀN MẶT'!$C$5:$H$67,5,FALSE)=0,"",VLOOKUP(C32,'TIỀN MẶT'!$C$5:$H$67,5,FALSE)),"")</f>
        <v/>
      </c>
      <c r="IZ32" s="175" t="str">
        <f t="shared" si="25"/>
        <v/>
      </c>
      <c r="JH32" t="str">
        <f t="shared" si="26"/>
        <v/>
      </c>
      <c r="JU32" s="102" t="str">
        <f t="shared" si="27"/>
        <v/>
      </c>
      <c r="JW32" s="167" t="s">
        <v>371</v>
      </c>
      <c r="JX32" s="249" t="str">
        <f>IF(KD32&lt;&gt;"",IFERROR(VLOOKUP(C32,'VN-PAY'!$C$5:$G$67,4,FALSE),""),"")</f>
        <v/>
      </c>
      <c r="JY32" s="228" t="str">
        <f>IF(KD32&lt;&gt;"",IFERROR(VLOOKUP(C32,'VN-PAY'!$C$5:$G$67,5,FALSE),""),"")</f>
        <v/>
      </c>
      <c r="KA32">
        <v>1121</v>
      </c>
      <c r="KB32" s="167" t="s">
        <v>237</v>
      </c>
      <c r="KD32" t="str">
        <f>IFERROR(IF(VLOOKUP(C32,'VN-PAY'!$C$5:$E$66,2,FALSE)=0,"",VLOOKUP(C32,'VN-PAY'!$C$5:$E$66,2,FALSE)),"")</f>
        <v/>
      </c>
      <c r="KE32" s="175" t="str">
        <f t="shared" si="28"/>
        <v/>
      </c>
      <c r="KM32" s="175" t="str">
        <f t="shared" si="29"/>
        <v/>
      </c>
      <c r="KZ32" s="102" t="str">
        <f t="shared" si="30"/>
        <v/>
      </c>
      <c r="LB32" s="167" t="s">
        <v>372</v>
      </c>
      <c r="LC32" s="245">
        <f>IF(LI32&lt;&gt;"",IFERROR(VLOOKUP(C32,SHOPEE!$C$5:$G$67,4,FALSE),""),"")</f>
        <v>0</v>
      </c>
      <c r="LD32" t="str">
        <f>IF(LI32&lt;&gt;"",IFERROR(VLOOKUP(C32,SHOPEE!$C$5:$G$67,5,FALSE),""),"")</f>
        <v>SHOPEEPAY CHUYEN TIEN 1978597907100237824 ShopeeFood thanh toan tu dong 15 10 2025 10673813 CKN 135092 - MBBANK IBFT - Ngan hang TMCP Quan Doi</v>
      </c>
      <c r="LF32">
        <v>1121</v>
      </c>
      <c r="LG32" s="167" t="s">
        <v>238</v>
      </c>
      <c r="LI32">
        <f>IFERROR(IF(VLOOKUP(C32,SHOPEE!$C$5:$E$67,2,FALSE)=0,"",VLOOKUP(C32,SHOPEE!$C$5:$E$67,2,FALSE)),"")</f>
        <v>1222297</v>
      </c>
      <c r="LJ32" s="175" t="str">
        <f t="shared" si="31"/>
        <v>Tiền doanh thu ngày 15/10/2025 chi nhánh 101 THÍCH QUẢNG ĐỨC</v>
      </c>
      <c r="LR32" s="175" t="str">
        <f t="shared" si="32"/>
        <v>SCB-526</v>
      </c>
      <c r="ME32" s="102">
        <f t="shared" si="33"/>
        <v>45945</v>
      </c>
      <c r="MG32" s="167" t="s">
        <v>373</v>
      </c>
    </row>
    <row r="33" spans="1:345" ht="15.75" customHeight="1">
      <c r="A33" s="83">
        <v>15</v>
      </c>
      <c r="B33" s="32" t="s">
        <v>42</v>
      </c>
      <c r="C33" s="90" t="s">
        <v>128</v>
      </c>
      <c r="D33" s="291">
        <v>60</v>
      </c>
      <c r="E33" s="266">
        <f>IF(K33&lt;&gt;"",IFERROR(VLOOKUP(C33,'TIỀN MẶT'!$C$5:$J$67,7,FALSE),""),"")</f>
        <v>45946</v>
      </c>
      <c r="F33" s="221" t="str">
        <f>IF(K33&lt;&gt;"",IF(VLOOKUP(C33,'TIỀN MẶT'!$C$5:$J$67,8,FALSE)=0,"",VLOOKUP(C33,'TIỀN MẶT'!$C$5:$J$67,8,FALSE)),"")</f>
        <v>CH.244TQD-NTM NGAY 15/10</v>
      </c>
      <c r="G33" s="99"/>
      <c r="H33" s="70">
        <v>1121</v>
      </c>
      <c r="I33" s="167" t="s">
        <v>360</v>
      </c>
      <c r="J33" s="60"/>
      <c r="K33" s="62">
        <f>IFERROR(IF(VLOOKUP(C33,'TIỀN MẶT'!$C$5:$H$67,3,FALSE)&amp;""="","",VLOOKUP(C33,'TIỀN MẶT'!$C$5:$H$67,3,FALSE)),"")</f>
        <v>6306000</v>
      </c>
      <c r="L33" s="59" t="str">
        <f t="shared" si="1"/>
        <v>Tiền doanh thu ngày 15/10/2025 chi nhánh 244 THÍCH QUẢNG ĐỨC</v>
      </c>
      <c r="M33" s="85"/>
      <c r="N33" s="86"/>
      <c r="O33" s="87"/>
      <c r="P33" s="88"/>
      <c r="Q33" s="88"/>
      <c r="R33" s="89"/>
      <c r="S33" s="89"/>
      <c r="T33" s="170" t="str">
        <f t="shared" si="2"/>
        <v>SCB-041</v>
      </c>
      <c r="U33" s="75"/>
      <c r="V33" s="73"/>
      <c r="W33" s="73"/>
      <c r="X33" s="73"/>
      <c r="Y33" s="2"/>
      <c r="Z33" s="2"/>
      <c r="AA33" s="2"/>
      <c r="AB33" s="31"/>
      <c r="AC33" s="96"/>
      <c r="AD33" s="96"/>
      <c r="AE33" s="96"/>
      <c r="AF33" s="96"/>
      <c r="AG33" s="95">
        <f t="shared" si="3"/>
        <v>45945</v>
      </c>
      <c r="AH33" s="70"/>
      <c r="AI33" s="167" t="s">
        <v>364</v>
      </c>
      <c r="AJ33" s="58"/>
      <c r="AK33" s="70"/>
      <c r="AL33" s="70"/>
      <c r="AM33" s="70">
        <v>1121</v>
      </c>
      <c r="AN33" s="167">
        <v>113102</v>
      </c>
      <c r="AO33" s="70"/>
      <c r="AP33" s="70"/>
      <c r="AQ33" s="97" t="str">
        <f t="shared" si="4"/>
        <v/>
      </c>
      <c r="AR33" s="30"/>
      <c r="AS33" s="30"/>
      <c r="AT33" s="30"/>
      <c r="AU33" s="30"/>
      <c r="AV33" s="30"/>
      <c r="AW33" s="30"/>
      <c r="AX33" s="30"/>
      <c r="AY33" s="70" t="str">
        <f t="shared" si="5"/>
        <v/>
      </c>
      <c r="AZ33" s="70"/>
      <c r="BA33" s="30"/>
      <c r="BB33" s="30"/>
      <c r="BC33" s="30"/>
      <c r="BD33" s="30"/>
      <c r="BE33" s="30"/>
      <c r="BF33" s="30"/>
      <c r="BG33" s="30"/>
      <c r="BH33" s="30"/>
      <c r="BI33" s="30"/>
      <c r="BJ33" s="30"/>
      <c r="BK33" s="30"/>
      <c r="BL33" s="95" t="str">
        <f t="shared" si="6"/>
        <v/>
      </c>
      <c r="BM33" s="30"/>
      <c r="BN33" s="167" t="s">
        <v>366</v>
      </c>
      <c r="BO33" s="258">
        <f>IF(BU33&lt;&gt;"",IFERROR(VLOOKUP(C33,MOMO!$C$5:$K$67,9,FALSE),""),"")</f>
        <v>45946</v>
      </c>
      <c r="BP33" s="153" t="str">
        <f>IF(BU33&lt;&gt;"",IFERROR(VLOOKUP(C33,MOMO!$C$5:$J$67,8,FALSE),""),"")</f>
        <v>CONG TY CP DICH VU DI DONG TRUC TUYEN MoMo TT DUONG THANH LONG tu 15/10/2025 den 15/10/2025. CT tu 0421000497559 CONG TY CP DICH VU DI DONG TRUC TUYEN toi 0961315526 CONG TY TNHH DUONG THANH LONG NHTMCP Sai gon Thuong Tin</v>
      </c>
      <c r="BR33">
        <v>1121</v>
      </c>
      <c r="BS33" s="101" t="s">
        <v>199</v>
      </c>
      <c r="BU33" s="133">
        <f>IFERROR(IF(VLOOKUP(C33,MOMO!$C$5:$E$67,3,FALSE)=0,"",VLOOKUP(C33,MOMO!$C$5:$E$67,3,FALSE)),"")</f>
        <v>1107460.5</v>
      </c>
      <c r="BV33" t="str">
        <f t="shared" si="7"/>
        <v>Tiền doanh thu ngày 15/10/2025 chi nhánh 244 THÍCH QUẢNG ĐỨC</v>
      </c>
      <c r="CD33" s="191" t="str">
        <f t="shared" si="8"/>
        <v>SCB-526</v>
      </c>
      <c r="CQ33" s="102">
        <f t="shared" si="9"/>
        <v>45945</v>
      </c>
      <c r="CS33" s="167" t="s">
        <v>230</v>
      </c>
      <c r="CT33" s="255">
        <f>IF(CZ33&lt;&gt;"",IFERROR(VLOOKUP(C33,GRAB!$C$5:$G$67,5,FALSE),""),"")</f>
        <v>45946</v>
      </c>
      <c r="CU33" s="153" t="str">
        <f>IFERROR(VLOOKUP(C33,GRAB!$C$5:$E$67,3,FALSE),"")</f>
        <v>Grab TT 76002120 2188237116440577 Ca Phe Muoi Chu Long Binh Duong CKN 172658 - CONG TY TNHH GRAB - Ngan hang TMCP Cong Thuong Viet Nam</v>
      </c>
      <c r="CW33" s="172">
        <v>1121</v>
      </c>
      <c r="CX33" s="174" t="s">
        <v>367</v>
      </c>
      <c r="CZ33">
        <f>IFERROR(VLOOKUP(C33,GRAB!$C$5:$E$67,2,FALSE),"")</f>
        <v>1780060</v>
      </c>
      <c r="DA33" t="str">
        <f t="shared" si="10"/>
        <v>Tiền doanh thu ngày 15/10/2025 chi nhánh 244 THÍCH QUẢNG ĐỨC</v>
      </c>
      <c r="DI33" s="175" t="str">
        <f t="shared" si="11"/>
        <v>SCB-526</v>
      </c>
      <c r="DV33" s="102">
        <f t="shared" si="12"/>
        <v>45945</v>
      </c>
      <c r="DX33" s="167" t="s">
        <v>239</v>
      </c>
      <c r="DY33" s="245" t="str">
        <f>IF(EE33&lt;&gt;"",IFERROR(VLOOKUP(C33,BE!$C$5:$K$67,9,FALSE),""),"")</f>
        <v/>
      </c>
      <c r="DZ33" t="str">
        <f>IF(EE33&lt;&gt;"",IFERROR(VLOOKUP(C33,BE!$C$5:$J$67,8,FALSE),""),"")</f>
        <v/>
      </c>
      <c r="EB33">
        <v>1121</v>
      </c>
      <c r="EC33" s="167" t="s">
        <v>200</v>
      </c>
      <c r="EE33" t="str">
        <f>IFERROR(IF(VLOOKUP(C33,BE!C33:I95,4,FALSE)=0,"",VLOOKUP(C33,BE!C33:I95,4,FALSE)),"")</f>
        <v/>
      </c>
      <c r="EF33" s="175" t="str">
        <f t="shared" si="13"/>
        <v/>
      </c>
      <c r="EN33" s="175" t="str">
        <f t="shared" si="14"/>
        <v/>
      </c>
      <c r="FA33" s="102" t="str">
        <f t="shared" si="15"/>
        <v/>
      </c>
      <c r="FC33" s="167" t="s">
        <v>231</v>
      </c>
      <c r="FD33" s="245" t="str">
        <f>IF(FJ33&lt;&gt;"",IFERROR(VLOOKUP(C33,'ZALO-PAY'!$C$5:$G$67,4,FALSE),""),"")</f>
        <v/>
      </c>
      <c r="FE33" s="186" t="str">
        <f>IF(FJ33&lt;&gt;"",IFERROR(VLOOKUP(C33,'ZALO-PAY'!$C$5:$G$67,5,FALSE),""),"")</f>
        <v/>
      </c>
      <c r="FG33">
        <v>1121</v>
      </c>
      <c r="FH33" s="167" t="s">
        <v>233</v>
      </c>
      <c r="FJ33" t="str">
        <f>IFERROR(IF(VLOOKUP(C33,'ZALO-PAY'!$C$5:$E$67,2,FALSE)=0,"",VLOOKUP(C33,'ZALO-PAY'!$C$5:$E$67,2,FALSE)),"")</f>
        <v/>
      </c>
      <c r="FK33" s="175" t="str">
        <f t="shared" si="16"/>
        <v/>
      </c>
      <c r="FS33" s="175" t="str">
        <f t="shared" si="17"/>
        <v/>
      </c>
      <c r="GF33" s="102" t="str">
        <f t="shared" si="18"/>
        <v/>
      </c>
      <c r="GH33" s="167" t="s">
        <v>368</v>
      </c>
      <c r="GI33" s="245" t="str">
        <f>IF(GO33&lt;&gt;"",IFERROR(VLOOKUP(C33,XANHSM!C33:G95,5,FALSE),""),"")</f>
        <v/>
      </c>
      <c r="GJ33" t="str">
        <f>IF(GO33&lt;&gt;"",IF(VLOOKUP(C33,XANHSM!$C$5:$G$67,4,FALSE)=0,"",VLOOKUP(C33,XANHSM!C33:G95,4,FALSE)),"")</f>
        <v/>
      </c>
      <c r="GL33">
        <v>1121</v>
      </c>
      <c r="GM33" s="167" t="s">
        <v>234</v>
      </c>
      <c r="GO33" t="str">
        <f>IFERROR(IF(VLOOKUP(C33,XANHSM!$C$5:$E$67,2,FALSE)=0,"",VLOOKUP(C33,XANHSM!$C$5:$E$67,2,FALSE)),"")</f>
        <v/>
      </c>
      <c r="GP33" s="175" t="str">
        <f t="shared" si="19"/>
        <v/>
      </c>
      <c r="GX33" t="str">
        <f t="shared" si="20"/>
        <v/>
      </c>
      <c r="HK33" s="102" t="str">
        <f t="shared" si="21"/>
        <v/>
      </c>
      <c r="HM33" s="167" t="s">
        <v>369</v>
      </c>
      <c r="HN33" s="245" t="str">
        <f>IF(HT33&lt;&gt;"",IFERROR(VLOOKUP(C33,'TIỀN MẶT'!$C$5:$J$67,7,FALSE),""),"")</f>
        <v/>
      </c>
      <c r="HO33" t="str">
        <f>IF(HT33&lt;&gt;"",IF(VLOOKUP(C33,'TIỀN MẶT'!$C$5:$J$67,8,FALSE)=0,"",VLOOKUP(C33,'TIỀN MẶT'!$C$5:$J$67,8,FALSE)),"")</f>
        <v/>
      </c>
      <c r="HQ33">
        <v>1121</v>
      </c>
      <c r="HR33" s="167" t="s">
        <v>235</v>
      </c>
      <c r="HT33" t="str">
        <f>IFERROR(IF(VLOOKUP(C33,'TIỀN MẶT'!$C$5:$H$67,4,FALSE)=0,"",VLOOKUP(C33,'TIỀN MẶT'!$C$5:$H$67,4,FALSE)),"")</f>
        <v/>
      </c>
      <c r="HU33" s="175" t="str">
        <f t="shared" si="22"/>
        <v/>
      </c>
      <c r="IC33" t="str">
        <f t="shared" si="23"/>
        <v/>
      </c>
      <c r="IP33" s="102" t="str">
        <f t="shared" si="24"/>
        <v/>
      </c>
      <c r="IR33" s="167" t="s">
        <v>370</v>
      </c>
      <c r="IS33" s="245" t="str">
        <f>IF(IY33&lt;&gt;"",IFERROR(VLOOKUP(C33,'TIỀN MẶT'!$C$5:$J$67,7,FALSE),""),"")</f>
        <v/>
      </c>
      <c r="IT33" t="str">
        <f>IF(IY33&lt;&gt;"",IF(VLOOKUP(C33,'TIỀN MẶT'!$C$5:$J$67,8,FALSE)=0,"",VLOOKUP(C33,'TIỀN MẶT'!$C$5:$J$67,8,FALSE)),"")</f>
        <v/>
      </c>
      <c r="IV33">
        <v>1121</v>
      </c>
      <c r="IW33" s="167" t="s">
        <v>236</v>
      </c>
      <c r="IY33" t="str">
        <f>IFERROR(IF(VLOOKUP(C33,'TIỀN MẶT'!$C$5:$H$67,5,FALSE)=0,"",VLOOKUP(C33,'TIỀN MẶT'!$C$5:$H$67,5,FALSE)),"")</f>
        <v/>
      </c>
      <c r="IZ33" s="175" t="str">
        <f t="shared" si="25"/>
        <v/>
      </c>
      <c r="JH33" t="str">
        <f t="shared" si="26"/>
        <v/>
      </c>
      <c r="JU33" s="102" t="str">
        <f t="shared" si="27"/>
        <v/>
      </c>
      <c r="JW33" s="167" t="s">
        <v>371</v>
      </c>
      <c r="JX33" s="249" t="str">
        <f>IF(KD33&lt;&gt;"",IFERROR(VLOOKUP(C33,'VN-PAY'!$C$5:$G$67,4,FALSE),""),"")</f>
        <v/>
      </c>
      <c r="JY33" s="228" t="str">
        <f>IF(KD33&lt;&gt;"",IFERROR(VLOOKUP(C33,'VN-PAY'!$C$5:$G$67,5,FALSE),""),"")</f>
        <v/>
      </c>
      <c r="KA33">
        <v>1121</v>
      </c>
      <c r="KB33" s="167" t="s">
        <v>237</v>
      </c>
      <c r="KD33" t="str">
        <f>IFERROR(IF(VLOOKUP(C33,'VN-PAY'!$C$5:$E$66,2,FALSE)=0,"",VLOOKUP(C33,'VN-PAY'!$C$5:$E$66,2,FALSE)),"")</f>
        <v/>
      </c>
      <c r="KE33" s="175" t="str">
        <f t="shared" si="28"/>
        <v/>
      </c>
      <c r="KM33" s="175" t="str">
        <f t="shared" si="29"/>
        <v/>
      </c>
      <c r="KZ33" s="102" t="str">
        <f t="shared" si="30"/>
        <v/>
      </c>
      <c r="LB33" s="167" t="s">
        <v>372</v>
      </c>
      <c r="LC33" s="245">
        <f>IF(LI33&lt;&gt;"",IFERROR(VLOOKUP(C33,SHOPEE!$C$5:$G$67,4,FALSE),""),"")</f>
        <v>0</v>
      </c>
      <c r="LD33" t="str">
        <f>IF(LI33&lt;&gt;"",IFERROR(VLOOKUP(C33,SHOPEE!$C$5:$G$67,5,FALSE),""),"")</f>
        <v>SHOPEEPAY CHUYEN TIEN 1978597907100237824 ShopeeFood thanh toan tu dong 15 10 2025 10673813 CKN 135092 - MBBANK IBFT - Ngan hang TMCP Quan Doi</v>
      </c>
      <c r="LF33">
        <v>1121</v>
      </c>
      <c r="LG33" s="167" t="s">
        <v>238</v>
      </c>
      <c r="LI33">
        <f>IFERROR(IF(VLOOKUP(C33,SHOPEE!$C$5:$E$67,2,FALSE)=0,"",VLOOKUP(C33,SHOPEE!$C$5:$E$67,2,FALSE)),"")</f>
        <v>513817</v>
      </c>
      <c r="LJ33" s="175" t="str">
        <f t="shared" si="31"/>
        <v>Tiền doanh thu ngày 15/10/2025 chi nhánh 244 THÍCH QUẢNG ĐỨC</v>
      </c>
      <c r="LR33" s="175" t="str">
        <f t="shared" si="32"/>
        <v>SCB-526</v>
      </c>
      <c r="ME33" s="102">
        <f t="shared" si="33"/>
        <v>45945</v>
      </c>
      <c r="MG33" s="167" t="s">
        <v>373</v>
      </c>
    </row>
    <row r="34" spans="1:345" ht="15.75" customHeight="1">
      <c r="A34" s="83">
        <f t="shared" si="0"/>
        <v>16</v>
      </c>
      <c r="B34" s="32" t="s">
        <v>43</v>
      </c>
      <c r="C34" s="244" t="s">
        <v>103</v>
      </c>
      <c r="D34" s="291">
        <v>47</v>
      </c>
      <c r="E34" s="266">
        <f>IF(K34&lt;&gt;"",IFERROR(VLOOKUP(C34,'TIỀN MẶT'!$C$5:$J$67,7,FALSE),""),"")</f>
        <v>45946</v>
      </c>
      <c r="F34" s="221" t="str">
        <f>IF(K34&lt;&gt;"",IF(VLOOKUP(C34,'TIỀN MẶT'!$C$5:$J$67,8,FALSE)=0,"",VLOOKUP(C34,'TIỀN MẶT'!$C$5:$J$67,8,FALSE)),"")</f>
        <v>CH.1349CMT8-NTM NGAY 15/10</v>
      </c>
      <c r="G34" s="99"/>
      <c r="H34" s="70">
        <v>1121</v>
      </c>
      <c r="I34" s="167" t="s">
        <v>360</v>
      </c>
      <c r="J34" s="60"/>
      <c r="K34" s="62">
        <f>IFERROR(IF(VLOOKUP(C34,'TIỀN MẶT'!$C$5:$H$67,3,FALSE)&amp;""="","",VLOOKUP(C34,'TIỀN MẶT'!$C$5:$H$67,3,FALSE)),"")</f>
        <v>4864000</v>
      </c>
      <c r="L34" s="59" t="str">
        <f t="shared" si="1"/>
        <v>Tiền doanh thu ngày 15/10/2025 chi nhánh 1349 CMT8 BÌNH DƯƠNG</v>
      </c>
      <c r="M34" s="85"/>
      <c r="N34" s="86"/>
      <c r="O34" s="87"/>
      <c r="P34" s="88"/>
      <c r="Q34" s="88"/>
      <c r="R34" s="89"/>
      <c r="S34" s="89"/>
      <c r="T34" s="170" t="str">
        <f t="shared" si="2"/>
        <v>SCB-041</v>
      </c>
      <c r="U34" s="75"/>
      <c r="V34" s="73"/>
      <c r="W34" s="73"/>
      <c r="X34" s="73"/>
      <c r="Y34" s="2"/>
      <c r="Z34" s="2"/>
      <c r="AA34" s="2"/>
      <c r="AB34" s="31"/>
      <c r="AC34" s="96"/>
      <c r="AD34" s="96"/>
      <c r="AE34" s="96"/>
      <c r="AF34" s="96"/>
      <c r="AG34" s="95">
        <f t="shared" si="3"/>
        <v>45945</v>
      </c>
      <c r="AH34" s="70"/>
      <c r="AI34" s="167" t="s">
        <v>364</v>
      </c>
      <c r="AJ34" s="58"/>
      <c r="AK34" s="70"/>
      <c r="AL34" s="70"/>
      <c r="AM34" s="70">
        <v>1121</v>
      </c>
      <c r="AN34" s="167">
        <v>113102</v>
      </c>
      <c r="AO34" s="70"/>
      <c r="AP34" s="70"/>
      <c r="AQ34" s="97" t="str">
        <f t="shared" si="4"/>
        <v/>
      </c>
      <c r="AR34" s="30"/>
      <c r="AS34" s="30"/>
      <c r="AT34" s="30"/>
      <c r="AU34" s="30"/>
      <c r="AV34" s="30"/>
      <c r="AW34" s="30"/>
      <c r="AX34" s="30"/>
      <c r="AY34" s="70" t="str">
        <f t="shared" si="5"/>
        <v/>
      </c>
      <c r="AZ34" s="70"/>
      <c r="BA34" s="30"/>
      <c r="BB34" s="30"/>
      <c r="BC34" s="30"/>
      <c r="BD34" s="30"/>
      <c r="BE34" s="30"/>
      <c r="BF34" s="30"/>
      <c r="BG34" s="30"/>
      <c r="BH34" s="30"/>
      <c r="BI34" s="30"/>
      <c r="BJ34" s="30"/>
      <c r="BK34" s="30"/>
      <c r="BL34" s="95" t="str">
        <f t="shared" si="6"/>
        <v/>
      </c>
      <c r="BM34" s="30"/>
      <c r="BN34" s="167" t="s">
        <v>366</v>
      </c>
      <c r="BO34" s="258">
        <f>IF(BU34&lt;&gt;"",IFERROR(VLOOKUP(C34,MOMO!$C$5:$K$67,9,FALSE),""),"")</f>
        <v>45946</v>
      </c>
      <c r="BP34" s="153" t="str">
        <f>IF(BU34&lt;&gt;"",IFERROR(VLOOKUP(C34,MOMO!$C$5:$J$67,8,FALSE),""),"")</f>
        <v>CONG TY CP DICH VU DI DONG TRUC TUYEN MoMo TT DUONG THANH LONG tu 15/10/2025 den 15/10/2025. CT tu 0421000497559 CONG TY CP DICH VU DI DONG TRUC TUYEN toi 0961315526 CONG TY TNHH DUONG THANH LONG NHTMCP Sai gon Thuong Tin</v>
      </c>
      <c r="BR34">
        <v>1121</v>
      </c>
      <c r="BS34" s="101" t="s">
        <v>199</v>
      </c>
      <c r="BU34" s="133">
        <f>IFERROR(IF(VLOOKUP(C34,MOMO!$C$5:$E$67,3,FALSE)=0,"",VLOOKUP(C34,MOMO!$C$5:$E$67,3,FALSE)),"")</f>
        <v>525249</v>
      </c>
      <c r="BV34" t="str">
        <f t="shared" si="7"/>
        <v>Tiền doanh thu ngày 15/10/2025 chi nhánh 1349 CMT8 BÌNH DƯƠNG</v>
      </c>
      <c r="CD34" s="191" t="str">
        <f t="shared" si="8"/>
        <v>SCB-526</v>
      </c>
      <c r="CQ34" s="102">
        <f t="shared" si="9"/>
        <v>45945</v>
      </c>
      <c r="CS34" s="167" t="s">
        <v>230</v>
      </c>
      <c r="CT34" s="255" t="str">
        <f>IF(CZ34&lt;&gt;"",IFERROR(VLOOKUP(C34,GRAB!$C$5:$G$67,5,FALSE),""),"")</f>
        <v/>
      </c>
      <c r="CU34" s="153" t="str">
        <f>IFERROR(VLOOKUP(C34,GRAB!$C$5:$E$67,3,FALSE),"")</f>
        <v/>
      </c>
      <c r="CW34" s="172">
        <v>1121</v>
      </c>
      <c r="CX34" s="174" t="s">
        <v>367</v>
      </c>
      <c r="CZ34" t="str">
        <f>IFERROR(VLOOKUP(C34,GRAB!$C$5:$E$67,2,FALSE),"")</f>
        <v/>
      </c>
      <c r="DA34" t="str">
        <f t="shared" si="10"/>
        <v/>
      </c>
      <c r="DI34" s="175" t="str">
        <f t="shared" si="11"/>
        <v/>
      </c>
      <c r="DV34" s="102" t="str">
        <f t="shared" si="12"/>
        <v/>
      </c>
      <c r="DX34" s="167" t="s">
        <v>239</v>
      </c>
      <c r="DY34" s="245" t="str">
        <f>IF(EE34&lt;&gt;"",IFERROR(VLOOKUP(C34,BE!$C$5:$K$67,9,FALSE),""),"")</f>
        <v/>
      </c>
      <c r="DZ34" t="str">
        <f>IF(EE34&lt;&gt;"",IFERROR(VLOOKUP(C34,BE!$C$5:$J$67,8,FALSE),""),"")</f>
        <v/>
      </c>
      <c r="EB34">
        <v>1121</v>
      </c>
      <c r="EC34" s="167" t="s">
        <v>200</v>
      </c>
      <c r="EE34" t="str">
        <f>IFERROR(IF(VLOOKUP(C34,BE!C34:I96,4,FALSE)=0,"",VLOOKUP(C34,BE!C34:I96,4,FALSE)),"")</f>
        <v/>
      </c>
      <c r="EF34" s="175" t="str">
        <f t="shared" si="13"/>
        <v/>
      </c>
      <c r="EN34" s="175" t="str">
        <f t="shared" si="14"/>
        <v/>
      </c>
      <c r="FA34" s="102" t="str">
        <f t="shared" si="15"/>
        <v/>
      </c>
      <c r="FC34" s="167" t="s">
        <v>231</v>
      </c>
      <c r="FD34" s="245">
        <f>IF(FJ34&lt;&gt;"",IFERROR(VLOOKUP(C34,'ZALO-PAY'!$C$5:$G$67,4,FALSE),""),"")</f>
        <v>45946</v>
      </c>
      <c r="FE34" s="186" t="str">
        <f>IF(FJ34&lt;&gt;"",IFERROR(VLOOKUP(C34,'ZALO-PAY'!$C$5:$G$67,5,FALSE),""),"")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34">
        <v>1121</v>
      </c>
      <c r="FH34" s="167" t="s">
        <v>233</v>
      </c>
      <c r="FJ34">
        <f>IFERROR(IF(VLOOKUP(C34,'ZALO-PAY'!$C$5:$E$67,2,FALSE)=0,"",VLOOKUP(C34,'ZALO-PAY'!$C$5:$E$67,2,FALSE)),"")</f>
        <v>40648</v>
      </c>
      <c r="FK34" s="175" t="str">
        <f t="shared" si="16"/>
        <v>Tiền doanh thu ngày 15/10/2025 chi nhánh 1349 CMT8 BÌNH DƯƠNG</v>
      </c>
      <c r="FS34" s="175" t="str">
        <f t="shared" si="17"/>
        <v>SCB-526</v>
      </c>
      <c r="GF34" s="102">
        <f t="shared" si="18"/>
        <v>45945</v>
      </c>
      <c r="GH34" s="167" t="s">
        <v>368</v>
      </c>
      <c r="GI34" s="245" t="str">
        <f>IF(GO34&lt;&gt;"",IFERROR(VLOOKUP(C34,XANHSM!C34:G96,5,FALSE),""),"")</f>
        <v/>
      </c>
      <c r="GJ34" t="str">
        <f>IF(GO34&lt;&gt;"",IF(VLOOKUP(C34,XANHSM!$C$5:$G$67,4,FALSE)=0,"",VLOOKUP(C34,XANHSM!C34:G96,4,FALSE)),"")</f>
        <v/>
      </c>
      <c r="GL34">
        <v>1121</v>
      </c>
      <c r="GM34" s="167" t="s">
        <v>234</v>
      </c>
      <c r="GO34" t="str">
        <f>IFERROR(IF(VLOOKUP(C34,XANHSM!$C$5:$E$67,2,FALSE)=0,"",VLOOKUP(C34,XANHSM!$C$5:$E$67,2,FALSE)),"")</f>
        <v/>
      </c>
      <c r="GP34" s="175" t="str">
        <f t="shared" si="19"/>
        <v/>
      </c>
      <c r="GX34" t="str">
        <f t="shared" si="20"/>
        <v/>
      </c>
      <c r="HK34" s="102" t="str">
        <f t="shared" si="21"/>
        <v/>
      </c>
      <c r="HM34" s="167" t="s">
        <v>369</v>
      </c>
      <c r="HN34" s="245" t="str">
        <f>IF(HT34&lt;&gt;"",IFERROR(VLOOKUP(C34,'TIỀN MẶT'!$C$5:$J$67,7,FALSE),""),"")</f>
        <v/>
      </c>
      <c r="HO34" t="str">
        <f>IF(HT34&lt;&gt;"",IF(VLOOKUP(C34,'TIỀN MẶT'!$C$5:$J$67,8,FALSE)=0,"",VLOOKUP(C34,'TIỀN MẶT'!$C$5:$J$67,8,FALSE)),"")</f>
        <v/>
      </c>
      <c r="HQ34">
        <v>1121</v>
      </c>
      <c r="HR34" s="167" t="s">
        <v>235</v>
      </c>
      <c r="HT34" t="str">
        <f>IFERROR(IF(VLOOKUP(C34,'TIỀN MẶT'!$C$5:$H$67,4,FALSE)=0,"",VLOOKUP(C34,'TIỀN MẶT'!$C$5:$H$67,4,FALSE)),"")</f>
        <v/>
      </c>
      <c r="HU34" s="175" t="str">
        <f t="shared" si="22"/>
        <v/>
      </c>
      <c r="IC34" t="str">
        <f t="shared" si="23"/>
        <v/>
      </c>
      <c r="IP34" s="102" t="str">
        <f t="shared" si="24"/>
        <v/>
      </c>
      <c r="IR34" s="167" t="s">
        <v>370</v>
      </c>
      <c r="IS34" s="245" t="str">
        <f>IF(IY34&lt;&gt;"",IFERROR(VLOOKUP(C34,'TIỀN MẶT'!$C$5:$J$67,7,FALSE),""),"")</f>
        <v/>
      </c>
      <c r="IT34" t="str">
        <f>IF(IY34&lt;&gt;"",IF(VLOOKUP(C34,'TIỀN MẶT'!$C$5:$J$67,8,FALSE)=0,"",VLOOKUP(C34,'TIỀN MẶT'!$C$5:$J$67,8,FALSE)),"")</f>
        <v/>
      </c>
      <c r="IV34">
        <v>1121</v>
      </c>
      <c r="IW34" s="167" t="s">
        <v>236</v>
      </c>
      <c r="IY34" t="str">
        <f>IFERROR(IF(VLOOKUP(C34,'TIỀN MẶT'!$C$5:$H$67,5,FALSE)=0,"",VLOOKUP(C34,'TIỀN MẶT'!$C$5:$H$67,5,FALSE)),"")</f>
        <v/>
      </c>
      <c r="IZ34" s="175" t="str">
        <f t="shared" si="25"/>
        <v/>
      </c>
      <c r="JH34" t="str">
        <f t="shared" si="26"/>
        <v/>
      </c>
      <c r="JU34" s="102" t="str">
        <f t="shared" si="27"/>
        <v/>
      </c>
      <c r="JW34" s="167" t="s">
        <v>371</v>
      </c>
      <c r="JX34" s="249" t="str">
        <f>IF(KD34&lt;&gt;"",IFERROR(VLOOKUP(C34,'VN-PAY'!$C$5:$G$67,4,FALSE),""),"")</f>
        <v/>
      </c>
      <c r="JY34" s="228" t="str">
        <f>IF(KD34&lt;&gt;"",IFERROR(VLOOKUP(C34,'VN-PAY'!$C$5:$G$67,5,FALSE),""),"")</f>
        <v/>
      </c>
      <c r="KA34">
        <v>1121</v>
      </c>
      <c r="KB34" s="167" t="s">
        <v>237</v>
      </c>
      <c r="KD34" t="str">
        <f>IFERROR(IF(VLOOKUP(C34,'VN-PAY'!$C$5:$E$66,2,FALSE)=0,"",VLOOKUP(C34,'VN-PAY'!$C$5:$E$66,2,FALSE)),"")</f>
        <v/>
      </c>
      <c r="KE34" s="175" t="str">
        <f t="shared" si="28"/>
        <v/>
      </c>
      <c r="KM34" s="175" t="str">
        <f t="shared" si="29"/>
        <v/>
      </c>
      <c r="KZ34" s="102" t="str">
        <f t="shared" si="30"/>
        <v/>
      </c>
      <c r="LB34" s="167" t="s">
        <v>372</v>
      </c>
      <c r="LC34" s="245">
        <f>IF(LI34&lt;&gt;"",IFERROR(VLOOKUP(C34,SHOPEE!$C$5:$G$67,4,FALSE),""),"")</f>
        <v>0</v>
      </c>
      <c r="LD34" t="str">
        <f>IF(LI34&lt;&gt;"",IFERROR(VLOOKUP(C34,SHOPEE!$C$5:$G$67,5,FALSE),""),"")</f>
        <v>SHOPEEPAY CHUYEN TIEN 1978597907100237824 ShopeeFood thanh toan tu dong 15 10 2025 10673813 CKN 135092 - MBBANK IBFT - Ngan hang TMCP Quan Doi</v>
      </c>
      <c r="LF34">
        <v>1121</v>
      </c>
      <c r="LG34" s="167" t="s">
        <v>238</v>
      </c>
      <c r="LI34">
        <f>IFERROR(IF(VLOOKUP(C34,SHOPEE!$C$5:$E$67,2,FALSE)=0,"",VLOOKUP(C34,SHOPEE!$C$5:$E$67,2,FALSE)),"")</f>
        <v>61115</v>
      </c>
      <c r="LJ34" s="175" t="str">
        <f t="shared" si="31"/>
        <v>Tiền doanh thu ngày 15/10/2025 chi nhánh 1349 CMT8 BÌNH DƯƠNG</v>
      </c>
      <c r="LR34" s="175" t="str">
        <f t="shared" si="32"/>
        <v>SCB-526</v>
      </c>
      <c r="ME34" s="102">
        <f t="shared" si="33"/>
        <v>45945</v>
      </c>
      <c r="MG34" s="167" t="s">
        <v>373</v>
      </c>
    </row>
    <row r="35" spans="1:345" ht="15.75" customHeight="1">
      <c r="A35" s="83">
        <v>16</v>
      </c>
      <c r="B35" s="32" t="s">
        <v>575</v>
      </c>
      <c r="C35" s="90" t="s">
        <v>130</v>
      </c>
      <c r="D35" s="290">
        <v>53</v>
      </c>
      <c r="E35" s="266">
        <f>IF(K35&lt;&gt;"",IFERROR(VLOOKUP(C35,'TIỀN MẶT'!$C$5:$J$67,7,FALSE),""),"")</f>
        <v>45946</v>
      </c>
      <c r="F35" s="221" t="str">
        <f>IF(K35&lt;&gt;"",IF(VLOOKUP(C35,'TIỀN MẶT'!$C$5:$J$67,8,FALSE)=0,"",VLOOKUP(C35,'TIỀN MẶT'!$C$5:$J$67,8,FALSE)),"")</f>
        <v>CH 462 NAN NTM 1510</v>
      </c>
      <c r="G35" s="99"/>
      <c r="H35" s="70">
        <v>1121</v>
      </c>
      <c r="I35" s="167" t="s">
        <v>360</v>
      </c>
      <c r="J35" s="60"/>
      <c r="K35" s="62">
        <f>IFERROR(IF(VLOOKUP(C35,'TIỀN MẶT'!$C$5:$H$67,3,FALSE)&amp;""="","",VLOOKUP(C35,'TIỀN MẶT'!$C$5:$H$67,3,FALSE)),"")</f>
        <v>2827000</v>
      </c>
      <c r="L35" s="59" t="str">
        <f t="shared" si="1"/>
        <v>Tiền doanh thu ngày 15/10/2025 chi nhánh 462NGUYỄN AN NINH</v>
      </c>
      <c r="M35" s="85"/>
      <c r="N35" s="86"/>
      <c r="O35" s="87"/>
      <c r="P35" s="88"/>
      <c r="Q35" s="88"/>
      <c r="R35" s="89"/>
      <c r="S35" s="89"/>
      <c r="T35" s="170" t="str">
        <f t="shared" si="2"/>
        <v>SCB-041</v>
      </c>
      <c r="U35" s="75"/>
      <c r="V35" s="73"/>
      <c r="W35" s="73"/>
      <c r="X35" s="73"/>
      <c r="Y35" s="2"/>
      <c r="Z35" s="2"/>
      <c r="AA35" s="2"/>
      <c r="AB35" s="31"/>
      <c r="AC35" s="96"/>
      <c r="AD35" s="96"/>
      <c r="AE35" s="96"/>
      <c r="AF35" s="96"/>
      <c r="AG35" s="95">
        <f t="shared" si="3"/>
        <v>45945</v>
      </c>
      <c r="AH35" s="70"/>
      <c r="AI35" s="167" t="s">
        <v>364</v>
      </c>
      <c r="AJ35" s="58"/>
      <c r="AK35" s="70"/>
      <c r="AL35" s="70"/>
      <c r="AM35" s="70">
        <v>1121</v>
      </c>
      <c r="AN35" s="167">
        <v>113102</v>
      </c>
      <c r="AO35" s="70"/>
      <c r="AP35" s="70"/>
      <c r="AQ35" s="97" t="str">
        <f t="shared" si="4"/>
        <v/>
      </c>
      <c r="AR35" s="30"/>
      <c r="AS35" s="30"/>
      <c r="AT35" s="30"/>
      <c r="AU35" s="30"/>
      <c r="AV35" s="30"/>
      <c r="AW35" s="30"/>
      <c r="AX35" s="30"/>
      <c r="AY35" s="70" t="str">
        <f t="shared" si="5"/>
        <v/>
      </c>
      <c r="AZ35" s="70"/>
      <c r="BA35" s="30"/>
      <c r="BB35" s="30"/>
      <c r="BC35" s="30"/>
      <c r="BD35" s="30"/>
      <c r="BE35" s="30"/>
      <c r="BF35" s="30"/>
      <c r="BG35" s="30"/>
      <c r="BH35" s="30"/>
      <c r="BI35" s="30"/>
      <c r="BJ35" s="30"/>
      <c r="BK35" s="30"/>
      <c r="BL35" s="95" t="str">
        <f t="shared" si="6"/>
        <v/>
      </c>
      <c r="BM35" s="30"/>
      <c r="BN35" s="167" t="s">
        <v>366</v>
      </c>
      <c r="BO35" s="258">
        <f>IF(BU35&lt;&gt;"",IFERROR(VLOOKUP(C35,MOMO!$C$5:$K$67,9,FALSE),""),"")</f>
        <v>45946</v>
      </c>
      <c r="BP35" s="153" t="str">
        <f>IF(BU35&lt;&gt;"",IFERROR(VLOOKUP(C35,MOMO!$C$5:$J$67,8,FALSE),""),"")</f>
        <v>CONG TY CP DICH VU DI DONG TRUC TUYEN MoMo TT DUONG THANH LONG tu 15/10/2025 den 15/10/2025. CT tu 0421000497559 CONG TY CP DICH VU DI DONG TRUC TUYEN toi 0961315526 CONG TY TNHH DUONG THANH LONG NHTMCP Sai gon Thuong Tin</v>
      </c>
      <c r="BR35">
        <v>1121</v>
      </c>
      <c r="BS35" s="101" t="s">
        <v>199</v>
      </c>
      <c r="BU35" s="133">
        <f>IFERROR(IF(VLOOKUP(C35,MOMO!$C$5:$E$67,3,FALSE)=0,"",VLOOKUP(C35,MOMO!$C$5:$E$67,3,FALSE)),"")</f>
        <v>687721</v>
      </c>
      <c r="BV35" t="str">
        <f t="shared" si="7"/>
        <v>Tiền doanh thu ngày 15/10/2025 chi nhánh 462NGUYỄN AN NINH</v>
      </c>
      <c r="CD35" s="191" t="str">
        <f t="shared" si="8"/>
        <v>SCB-526</v>
      </c>
      <c r="CQ35" s="102">
        <f t="shared" si="9"/>
        <v>45945</v>
      </c>
      <c r="CS35" s="167" t="s">
        <v>230</v>
      </c>
      <c r="CT35" s="255">
        <f>IF(CZ35&lt;&gt;"",IFERROR(VLOOKUP(C35,GRAB!$C$5:$G$67,5,FALSE),""),"")</f>
        <v>45946</v>
      </c>
      <c r="CU35" s="153" t="str">
        <f>IFERROR(VLOOKUP(C35,GRAB!$C$5:$E$67,3,FALSE),"")</f>
        <v>Grab TT 75997223 2099024312444929 Ca Phe Muoi Chu Long Nguyen An Ninh CKN 168188 - CONG TY TNHH GRAB - Ngan hang TMCP Cong Thuong Viet Nam</v>
      </c>
      <c r="CW35" s="172">
        <v>1121</v>
      </c>
      <c r="CX35" s="174" t="s">
        <v>367</v>
      </c>
      <c r="CZ35">
        <f>IFERROR(VLOOKUP(C35,GRAB!$C$5:$E$67,2,FALSE),"")</f>
        <v>1266391</v>
      </c>
      <c r="DA35" t="str">
        <f t="shared" si="10"/>
        <v>Tiền doanh thu ngày 15/10/2025 chi nhánh 462NGUYỄN AN NINH</v>
      </c>
      <c r="DI35" s="175" t="str">
        <f t="shared" si="11"/>
        <v>SCB-526</v>
      </c>
      <c r="DV35" s="102">
        <f t="shared" si="12"/>
        <v>45945</v>
      </c>
      <c r="DX35" s="167" t="s">
        <v>239</v>
      </c>
      <c r="DY35" s="245" t="str">
        <f>IF(EE35&lt;&gt;"",IFERROR(VLOOKUP(C35,BE!$C$5:$K$67,9,FALSE),""),"")</f>
        <v/>
      </c>
      <c r="DZ35" t="str">
        <f>IF(EE35&lt;&gt;"",IFERROR(VLOOKUP(C35,BE!$C$5:$J$67,8,FALSE),""),"")</f>
        <v/>
      </c>
      <c r="EB35">
        <v>1121</v>
      </c>
      <c r="EC35" s="167" t="s">
        <v>200</v>
      </c>
      <c r="EE35" t="str">
        <f>IFERROR(IF(VLOOKUP(C35,BE!C35:I97,4,FALSE)=0,"",VLOOKUP(C35,BE!C35:I97,4,FALSE)),"")</f>
        <v/>
      </c>
      <c r="EF35" s="175" t="str">
        <f t="shared" si="13"/>
        <v/>
      </c>
      <c r="EN35" s="175" t="str">
        <f t="shared" si="14"/>
        <v/>
      </c>
      <c r="FA35" s="102" t="str">
        <f t="shared" si="15"/>
        <v/>
      </c>
      <c r="FC35" s="167" t="s">
        <v>231</v>
      </c>
      <c r="FD35" s="245" t="str">
        <f>IF(FJ35&lt;&gt;"",IFERROR(VLOOKUP(C35,'ZALO-PAY'!$C$5:$G$67,4,FALSE),""),"")</f>
        <v/>
      </c>
      <c r="FE35" s="186" t="str">
        <f>IF(FJ35&lt;&gt;"",IFERROR(VLOOKUP(C35,'ZALO-PAY'!$C$5:$G$67,5,FALSE),""),"")</f>
        <v/>
      </c>
      <c r="FG35">
        <v>1121</v>
      </c>
      <c r="FH35" s="167" t="s">
        <v>233</v>
      </c>
      <c r="FJ35" t="str">
        <f>IFERROR(IF(VLOOKUP(C35,'ZALO-PAY'!$C$5:$E$67,2,FALSE)=0,"",VLOOKUP(C35,'ZALO-PAY'!$C$5:$E$67,2,FALSE)),"")</f>
        <v/>
      </c>
      <c r="FK35" s="175" t="str">
        <f t="shared" si="16"/>
        <v/>
      </c>
      <c r="FS35" s="175" t="str">
        <f t="shared" si="17"/>
        <v/>
      </c>
      <c r="GF35" s="102" t="str">
        <f t="shared" si="18"/>
        <v/>
      </c>
      <c r="GH35" s="167" t="s">
        <v>368</v>
      </c>
      <c r="GI35" s="245" t="str">
        <f>IF(GO35&lt;&gt;"",IFERROR(VLOOKUP(C35,XANHSM!C35:G97,5,FALSE),""),"")</f>
        <v/>
      </c>
      <c r="GJ35" t="str">
        <f>IF(GO35&lt;&gt;"",IF(VLOOKUP(C35,XANHSM!$C$5:$G$67,4,FALSE)=0,"",VLOOKUP(C35,XANHSM!C35:G97,4,FALSE)),"")</f>
        <v/>
      </c>
      <c r="GL35">
        <v>1121</v>
      </c>
      <c r="GM35" s="167" t="s">
        <v>234</v>
      </c>
      <c r="GO35" t="str">
        <f>IFERROR(IF(VLOOKUP(C35,XANHSM!$C$5:$E$67,2,FALSE)=0,"",VLOOKUP(C35,XANHSM!$C$5:$E$67,2,FALSE)),"")</f>
        <v/>
      </c>
      <c r="GP35" s="175" t="str">
        <f t="shared" si="19"/>
        <v/>
      </c>
      <c r="GX35" t="str">
        <f t="shared" si="20"/>
        <v/>
      </c>
      <c r="HK35" s="102" t="str">
        <f t="shared" si="21"/>
        <v/>
      </c>
      <c r="HM35" s="167" t="s">
        <v>369</v>
      </c>
      <c r="HN35" s="245" t="str">
        <f>IF(HT35&lt;&gt;"",IFERROR(VLOOKUP(C35,'TIỀN MẶT'!$C$5:$J$67,7,FALSE),""),"")</f>
        <v/>
      </c>
      <c r="HO35" t="str">
        <f>IF(HT35&lt;&gt;"",IF(VLOOKUP(C35,'TIỀN MẶT'!$C$5:$J$67,8,FALSE)=0,"",VLOOKUP(C35,'TIỀN MẶT'!$C$5:$J$67,8,FALSE)),"")</f>
        <v/>
      </c>
      <c r="HQ35">
        <v>1121</v>
      </c>
      <c r="HR35" s="167" t="s">
        <v>235</v>
      </c>
      <c r="HT35" t="str">
        <f>IFERROR(IF(VLOOKUP(C35,'TIỀN MẶT'!$C$5:$H$67,4,FALSE)=0,"",VLOOKUP(C35,'TIỀN MẶT'!$C$5:$H$67,4,FALSE)),"")</f>
        <v/>
      </c>
      <c r="HU35" s="175" t="str">
        <f t="shared" si="22"/>
        <v/>
      </c>
      <c r="IC35" t="str">
        <f t="shared" si="23"/>
        <v/>
      </c>
      <c r="IP35" s="102" t="str">
        <f t="shared" si="24"/>
        <v/>
      </c>
      <c r="IR35" s="167" t="s">
        <v>370</v>
      </c>
      <c r="IS35" s="245" t="str">
        <f>IF(IY35&lt;&gt;"",IFERROR(VLOOKUP(C35,'TIỀN MẶT'!$C$5:$J$67,7,FALSE),""),"")</f>
        <v/>
      </c>
      <c r="IT35" t="str">
        <f>IF(IY35&lt;&gt;"",IF(VLOOKUP(C35,'TIỀN MẶT'!$C$5:$J$67,8,FALSE)=0,"",VLOOKUP(C35,'TIỀN MẶT'!$C$5:$J$67,8,FALSE)),"")</f>
        <v/>
      </c>
      <c r="IV35">
        <v>1121</v>
      </c>
      <c r="IW35" s="167" t="s">
        <v>236</v>
      </c>
      <c r="IY35" t="str">
        <f>IFERROR(IF(VLOOKUP(C35,'TIỀN MẶT'!$C$5:$H$67,5,FALSE)=0,"",VLOOKUP(C35,'TIỀN MẶT'!$C$5:$H$67,5,FALSE)),"")</f>
        <v/>
      </c>
      <c r="IZ35" s="175" t="str">
        <f t="shared" si="25"/>
        <v/>
      </c>
      <c r="JH35" t="str">
        <f t="shared" si="26"/>
        <v/>
      </c>
      <c r="JU35" s="102" t="str">
        <f t="shared" si="27"/>
        <v/>
      </c>
      <c r="JW35" s="167" t="s">
        <v>371</v>
      </c>
      <c r="JX35" s="249" t="str">
        <f>IF(KD35&lt;&gt;"",IFERROR(VLOOKUP(C35,'VN-PAY'!$C$5:$G$67,4,FALSE),""),"")</f>
        <v/>
      </c>
      <c r="JY35" s="228" t="str">
        <f>IF(KD35&lt;&gt;"",IFERROR(VLOOKUP(C35,'VN-PAY'!$C$5:$G$67,5,FALSE),""),"")</f>
        <v/>
      </c>
      <c r="KA35">
        <v>1121</v>
      </c>
      <c r="KB35" s="167" t="s">
        <v>237</v>
      </c>
      <c r="KD35" t="str">
        <f>IFERROR(IF(VLOOKUP(C35,'VN-PAY'!$C$5:$E$66,2,FALSE)=0,"",VLOOKUP(C35,'VN-PAY'!$C$5:$E$66,2,FALSE)),"")</f>
        <v/>
      </c>
      <c r="KE35" s="175" t="str">
        <f t="shared" si="28"/>
        <v/>
      </c>
      <c r="KM35" s="175" t="str">
        <f t="shared" si="29"/>
        <v/>
      </c>
      <c r="KZ35" s="102" t="str">
        <f t="shared" si="30"/>
        <v/>
      </c>
      <c r="LB35" s="167" t="s">
        <v>372</v>
      </c>
      <c r="LC35" s="245" t="str">
        <f>IF(LI35&lt;&gt;"",IFERROR(VLOOKUP(C35,SHOPEE!$C$5:$G$67,4,FALSE),""),"")</f>
        <v/>
      </c>
      <c r="LD35" t="str">
        <f>IF(LI35&lt;&gt;"",IFERROR(VLOOKUP(C35,SHOPEE!$C$5:$G$67,5,FALSE),""),"")</f>
        <v/>
      </c>
      <c r="LF35">
        <v>1121</v>
      </c>
      <c r="LG35" s="167" t="s">
        <v>238</v>
      </c>
      <c r="LI35" t="str">
        <f>IFERROR(IF(VLOOKUP(C35,SHOPEE!$C$5:$E$67,2,FALSE)=0,"",VLOOKUP(C35,SHOPEE!$C$5:$E$67,2,FALSE)),"")</f>
        <v/>
      </c>
      <c r="LJ35" s="175" t="str">
        <f t="shared" si="31"/>
        <v/>
      </c>
      <c r="LR35" s="175" t="str">
        <f t="shared" si="32"/>
        <v/>
      </c>
      <c r="ME35" s="102" t="str">
        <f t="shared" si="33"/>
        <v/>
      </c>
      <c r="MG35" s="167" t="s">
        <v>373</v>
      </c>
    </row>
    <row r="36" spans="1:345" ht="15.75" customHeight="1">
      <c r="A36" s="83">
        <f t="shared" si="0"/>
        <v>17</v>
      </c>
      <c r="B36" s="32" t="s">
        <v>576</v>
      </c>
      <c r="C36" s="90" t="s">
        <v>131</v>
      </c>
      <c r="D36" s="291">
        <v>58</v>
      </c>
      <c r="E36" s="266">
        <f>IF(K36&lt;&gt;"",IFERROR(VLOOKUP(C36,'TIỀN MẶT'!$C$5:$J$67,7,FALSE),""),"")</f>
        <v>45946</v>
      </c>
      <c r="F36" s="221" t="str">
        <f>IF(K36&lt;&gt;"",IF(VLOOKUP(C36,'TIỀN MẶT'!$C$5:$J$67,8,FALSE)=0,"",VLOOKUP(C36,'TIỀN MẶT'!$C$5:$J$67,8,FALSE)),"")</f>
        <v>CH 446THD NTM 15/10</v>
      </c>
      <c r="G36" s="99"/>
      <c r="H36" s="70">
        <v>1121</v>
      </c>
      <c r="I36" s="167" t="s">
        <v>360</v>
      </c>
      <c r="J36" s="60"/>
      <c r="K36" s="62">
        <f>IFERROR(IF(VLOOKUP(C36,'TIỀN MẶT'!$C$5:$H$67,3,FALSE)&amp;""="","",VLOOKUP(C36,'TIỀN MẶT'!$C$5:$H$67,3,FALSE)),"")</f>
        <v>6890000</v>
      </c>
      <c r="L36" s="59" t="str">
        <f t="shared" si="1"/>
        <v>Tiền doanh thu ngày 15/10/2025 chi nhánh 446TRẦN HƯNG ĐẠO</v>
      </c>
      <c r="M36" s="85"/>
      <c r="N36" s="86"/>
      <c r="O36" s="87"/>
      <c r="P36" s="88"/>
      <c r="Q36" s="88"/>
      <c r="R36" s="89"/>
      <c r="S36" s="89"/>
      <c r="T36" s="170" t="str">
        <f t="shared" si="2"/>
        <v>SCB-041</v>
      </c>
      <c r="U36" s="75"/>
      <c r="V36" s="73"/>
      <c r="W36" s="73"/>
      <c r="X36" s="73"/>
      <c r="Y36" s="2"/>
      <c r="Z36" s="2"/>
      <c r="AA36" s="2"/>
      <c r="AB36" s="31"/>
      <c r="AC36" s="96"/>
      <c r="AD36" s="96"/>
      <c r="AE36" s="96"/>
      <c r="AF36" s="96"/>
      <c r="AG36" s="95">
        <f t="shared" si="3"/>
        <v>45945</v>
      </c>
      <c r="AH36" s="70"/>
      <c r="AI36" s="167" t="s">
        <v>364</v>
      </c>
      <c r="AJ36" s="58"/>
      <c r="AK36" s="70"/>
      <c r="AL36" s="70"/>
      <c r="AM36" s="70">
        <v>1121</v>
      </c>
      <c r="AN36" s="167">
        <v>113102</v>
      </c>
      <c r="AO36" s="70"/>
      <c r="AP36" s="70"/>
      <c r="AQ36" s="97" t="str">
        <f t="shared" si="4"/>
        <v/>
      </c>
      <c r="AR36" s="30"/>
      <c r="AS36" s="30"/>
      <c r="AT36" s="30"/>
      <c r="AU36" s="30"/>
      <c r="AV36" s="30"/>
      <c r="AW36" s="30"/>
      <c r="AX36" s="30"/>
      <c r="AY36" s="70" t="str">
        <f t="shared" si="5"/>
        <v/>
      </c>
      <c r="AZ36" s="70"/>
      <c r="BA36" s="30"/>
      <c r="BB36" s="30"/>
      <c r="BC36" s="30"/>
      <c r="BD36" s="30"/>
      <c r="BE36" s="30"/>
      <c r="BF36" s="30"/>
      <c r="BG36" s="30"/>
      <c r="BH36" s="30"/>
      <c r="BI36" s="30"/>
      <c r="BJ36" s="30"/>
      <c r="BK36" s="30"/>
      <c r="BL36" s="95" t="str">
        <f t="shared" si="6"/>
        <v/>
      </c>
      <c r="BM36" s="30"/>
      <c r="BN36" s="167" t="s">
        <v>366</v>
      </c>
      <c r="BO36" s="258">
        <f>IF(BU36&lt;&gt;"",IFERROR(VLOOKUP(C36,MOMO!$C$5:$K$67,9,FALSE),""),"")</f>
        <v>45946</v>
      </c>
      <c r="BP36" s="153" t="str">
        <f>IF(BU36&lt;&gt;"",IFERROR(VLOOKUP(C36,MOMO!$C$5:$J$67,8,FALSE),""),"")</f>
        <v>CONG TY CP DICH VU DI DONG TRUC TUYEN MoMo TT DUONG THANH LONG tu 15/10/2025 den 15/10/2025. CT tu 0421000497559 CONG TY CP DICH VU DI DONG TRUC TUYEN toi 0961315526 CONG TY TNHH DUONG THANH LONG NHTMCP Sai gon Thuong Tin</v>
      </c>
      <c r="BR36">
        <v>1121</v>
      </c>
      <c r="BS36" s="101" t="s">
        <v>199</v>
      </c>
      <c r="BU36" s="133">
        <f>IFERROR(IF(VLOOKUP(C36,MOMO!$C$5:$E$67,3,FALSE)=0,"",VLOOKUP(C36,MOMO!$C$5:$E$67,3,FALSE)),"")</f>
        <v>1688533.5</v>
      </c>
      <c r="BV36" t="str">
        <f t="shared" si="7"/>
        <v>Tiền doanh thu ngày 15/10/2025 chi nhánh 446TRẦN HƯNG ĐẠO</v>
      </c>
      <c r="CD36" s="191" t="str">
        <f t="shared" si="8"/>
        <v>SCB-526</v>
      </c>
      <c r="CQ36" s="102">
        <f t="shared" si="9"/>
        <v>45945</v>
      </c>
      <c r="CS36" s="167" t="s">
        <v>230</v>
      </c>
      <c r="CT36" s="255">
        <f>IF(CZ36&lt;&gt;"",IFERROR(VLOOKUP(C36,GRAB!$C$5:$G$67,5,FALSE),""),"")</f>
        <v>45946</v>
      </c>
      <c r="CU36" s="153" t="str">
        <f>IFERROR(VLOOKUP(C36,GRAB!$C$5:$E$67,3,FALSE),"")</f>
        <v>Grab TT 75996826 2099024379518977 Ca Phe Muoi Chu Long Tran Hung Dao CKN 166979 - CONG TY TNHH GRAB - Ngan hang TMCP Cong Thuong Viet Nam</v>
      </c>
      <c r="CW36" s="172">
        <v>1121</v>
      </c>
      <c r="CX36" s="174" t="s">
        <v>367</v>
      </c>
      <c r="CZ36">
        <f>IFERROR(VLOOKUP(C36,GRAB!$C$5:$E$67,2,FALSE),"")</f>
        <v>3706200</v>
      </c>
      <c r="DA36" t="str">
        <f t="shared" si="10"/>
        <v>Tiền doanh thu ngày 15/10/2025 chi nhánh 446TRẦN HƯNG ĐẠO</v>
      </c>
      <c r="DI36" s="175" t="str">
        <f t="shared" si="11"/>
        <v>SCB-526</v>
      </c>
      <c r="DV36" s="102">
        <f t="shared" si="12"/>
        <v>45945</v>
      </c>
      <c r="DX36" s="167" t="s">
        <v>239</v>
      </c>
      <c r="DY36" s="245" t="str">
        <f>IF(EE36&lt;&gt;"",IFERROR(VLOOKUP(C36,BE!$C$5:$K$67,9,FALSE),""),"")</f>
        <v/>
      </c>
      <c r="DZ36" t="str">
        <f>IF(EE36&lt;&gt;"",IFERROR(VLOOKUP(C36,BE!$C$5:$J$67,8,FALSE),""),"")</f>
        <v/>
      </c>
      <c r="EB36">
        <v>1121</v>
      </c>
      <c r="EC36" s="167" t="s">
        <v>200</v>
      </c>
      <c r="EE36" t="str">
        <f>IFERROR(IF(VLOOKUP(C36,BE!C36:I98,4,FALSE)=0,"",VLOOKUP(C36,BE!C36:I98,4,FALSE)),"")</f>
        <v/>
      </c>
      <c r="EF36" s="175" t="str">
        <f t="shared" si="13"/>
        <v/>
      </c>
      <c r="EN36" s="175" t="str">
        <f t="shared" si="14"/>
        <v/>
      </c>
      <c r="FA36" s="102" t="str">
        <f t="shared" si="15"/>
        <v/>
      </c>
      <c r="FC36" s="167" t="s">
        <v>231</v>
      </c>
      <c r="FD36" s="245" t="str">
        <f>IF(FJ36&lt;&gt;"",IFERROR(VLOOKUP(C36,'ZALO-PAY'!$C$5:$G$67,4,FALSE),""),"")</f>
        <v/>
      </c>
      <c r="FE36" s="186" t="str">
        <f>IF(FJ36&lt;&gt;"",IFERROR(VLOOKUP(C36,'ZALO-PAY'!$C$5:$G$67,5,FALSE),""),"")</f>
        <v/>
      </c>
      <c r="FG36">
        <v>1121</v>
      </c>
      <c r="FH36" s="167" t="s">
        <v>233</v>
      </c>
      <c r="FJ36" t="str">
        <f>IFERROR(IF(VLOOKUP(C36,'ZALO-PAY'!$C$5:$E$67,2,FALSE)=0,"",VLOOKUP(C36,'ZALO-PAY'!$C$5:$E$67,2,FALSE)),"")</f>
        <v/>
      </c>
      <c r="FK36" s="175" t="str">
        <f t="shared" si="16"/>
        <v/>
      </c>
      <c r="FS36" s="175" t="str">
        <f t="shared" si="17"/>
        <v/>
      </c>
      <c r="GF36" s="102" t="str">
        <f t="shared" si="18"/>
        <v/>
      </c>
      <c r="GH36" s="167" t="s">
        <v>368</v>
      </c>
      <c r="GI36" s="245" t="str">
        <f>IF(GO36&lt;&gt;"",IFERROR(VLOOKUP(C36,XANHSM!C36:G98,5,FALSE),""),"")</f>
        <v/>
      </c>
      <c r="GJ36" t="str">
        <f>IF(GO36&lt;&gt;"",IF(VLOOKUP(C36,XANHSM!$C$5:$G$67,4,FALSE)=0,"",VLOOKUP(C36,XANHSM!C36:G98,4,FALSE)),"")</f>
        <v/>
      </c>
      <c r="GL36">
        <v>1121</v>
      </c>
      <c r="GM36" s="167" t="s">
        <v>234</v>
      </c>
      <c r="GO36" t="str">
        <f>IFERROR(IF(VLOOKUP(C36,XANHSM!$C$5:$E$67,2,FALSE)=0,"",VLOOKUP(C36,XANHSM!$C$5:$E$67,2,FALSE)),"")</f>
        <v/>
      </c>
      <c r="GP36" s="175" t="str">
        <f t="shared" si="19"/>
        <v/>
      </c>
      <c r="GX36" t="str">
        <f t="shared" si="20"/>
        <v/>
      </c>
      <c r="HK36" s="102" t="str">
        <f t="shared" si="21"/>
        <v/>
      </c>
      <c r="HM36" s="167" t="s">
        <v>369</v>
      </c>
      <c r="HN36" s="245" t="str">
        <f>IF(HT36&lt;&gt;"",IFERROR(VLOOKUP(C36,'TIỀN MẶT'!$C$5:$J$67,7,FALSE),""),"")</f>
        <v/>
      </c>
      <c r="HO36" t="str">
        <f>IF(HT36&lt;&gt;"",IF(VLOOKUP(C36,'TIỀN MẶT'!$C$5:$J$67,8,FALSE)=0,"",VLOOKUP(C36,'TIỀN MẶT'!$C$5:$J$67,8,FALSE)),"")</f>
        <v/>
      </c>
      <c r="HQ36">
        <v>1121</v>
      </c>
      <c r="HR36" s="167" t="s">
        <v>235</v>
      </c>
      <c r="HT36" t="str">
        <f>IFERROR(IF(VLOOKUP(C36,'TIỀN MẶT'!$C$5:$H$67,4,FALSE)=0,"",VLOOKUP(C36,'TIỀN MẶT'!$C$5:$H$67,4,FALSE)),"")</f>
        <v/>
      </c>
      <c r="HU36" s="175" t="str">
        <f t="shared" si="22"/>
        <v/>
      </c>
      <c r="IC36" t="str">
        <f t="shared" si="23"/>
        <v/>
      </c>
      <c r="IP36" s="102" t="str">
        <f t="shared" si="24"/>
        <v/>
      </c>
      <c r="IR36" s="167" t="s">
        <v>370</v>
      </c>
      <c r="IS36" s="245" t="str">
        <f>IF(IY36&lt;&gt;"",IFERROR(VLOOKUP(C36,'TIỀN MẶT'!$C$5:$J$67,7,FALSE),""),"")</f>
        <v/>
      </c>
      <c r="IT36" t="str">
        <f>IF(IY36&lt;&gt;"",IF(VLOOKUP(C36,'TIỀN MẶT'!$C$5:$J$67,8,FALSE)=0,"",VLOOKUP(C36,'TIỀN MẶT'!$C$5:$J$67,8,FALSE)),"")</f>
        <v/>
      </c>
      <c r="IV36">
        <v>1121</v>
      </c>
      <c r="IW36" s="167" t="s">
        <v>236</v>
      </c>
      <c r="IY36" t="str">
        <f>IFERROR(IF(VLOOKUP(C36,'TIỀN MẶT'!$C$5:$H$67,5,FALSE)=0,"",VLOOKUP(C36,'TIỀN MẶT'!$C$5:$H$67,5,FALSE)),"")</f>
        <v/>
      </c>
      <c r="IZ36" s="175" t="str">
        <f t="shared" si="25"/>
        <v/>
      </c>
      <c r="JH36" t="str">
        <f t="shared" si="26"/>
        <v/>
      </c>
      <c r="JU36" s="102" t="str">
        <f t="shared" si="27"/>
        <v/>
      </c>
      <c r="JW36" s="167" t="s">
        <v>371</v>
      </c>
      <c r="JX36" s="249" t="str">
        <f>IF(KD36&lt;&gt;"",IFERROR(VLOOKUP(C36,'VN-PAY'!$C$5:$G$67,4,FALSE),""),"")</f>
        <v/>
      </c>
      <c r="JY36" s="228" t="str">
        <f>IF(KD36&lt;&gt;"",IFERROR(VLOOKUP(C36,'VN-PAY'!$C$5:$G$67,5,FALSE),""),"")</f>
        <v/>
      </c>
      <c r="KA36">
        <v>1121</v>
      </c>
      <c r="KB36" s="167" t="s">
        <v>237</v>
      </c>
      <c r="KD36" t="str">
        <f>IFERROR(IF(VLOOKUP(C36,'VN-PAY'!$C$5:$E$66,2,FALSE)=0,"",VLOOKUP(C36,'VN-PAY'!$C$5:$E$66,2,FALSE)),"")</f>
        <v/>
      </c>
      <c r="KE36" s="175" t="str">
        <f t="shared" si="28"/>
        <v/>
      </c>
      <c r="KM36" s="175" t="str">
        <f t="shared" si="29"/>
        <v/>
      </c>
      <c r="KZ36" s="102" t="str">
        <f t="shared" si="30"/>
        <v/>
      </c>
      <c r="LB36" s="167" t="s">
        <v>372</v>
      </c>
      <c r="LC36" s="245">
        <f>IF(LI36&lt;&gt;"",IFERROR(VLOOKUP(C36,SHOPEE!$C$5:$G$67,4,FALSE),""),"")</f>
        <v>0</v>
      </c>
      <c r="LD36" t="str">
        <f>IF(LI36&lt;&gt;"",IFERROR(VLOOKUP(C36,SHOPEE!$C$5:$G$67,5,FALSE),""),"")</f>
        <v>SHOPEEPAY CHUYEN TIEN 1978597907100237824 ShopeeFood thanh toan tu dong 15 10 2025 10673813 CKN 135092 - MBBANK IBFT - Ngan hang TMCP Quan Doi</v>
      </c>
      <c r="LF36">
        <v>1121</v>
      </c>
      <c r="LG36" s="167" t="s">
        <v>238</v>
      </c>
      <c r="LI36">
        <f>IFERROR(IF(VLOOKUP(C36,SHOPEE!$C$5:$E$67,2,FALSE)=0,"",VLOOKUP(C36,SHOPEE!$C$5:$E$67,2,FALSE)),"")</f>
        <v>676038</v>
      </c>
      <c r="LJ36" s="175" t="str">
        <f t="shared" si="31"/>
        <v>Tiền doanh thu ngày 15/10/2025 chi nhánh 446TRẦN HƯNG ĐẠO</v>
      </c>
      <c r="LR36" s="175" t="str">
        <f t="shared" si="32"/>
        <v>SCB-526</v>
      </c>
      <c r="ME36" s="102">
        <f t="shared" si="33"/>
        <v>45945</v>
      </c>
      <c r="MG36" s="167" t="s">
        <v>373</v>
      </c>
    </row>
    <row r="37" spans="1:345" ht="15.75" customHeight="1">
      <c r="A37" s="83">
        <v>17</v>
      </c>
      <c r="B37" s="32" t="s">
        <v>577</v>
      </c>
      <c r="C37" s="90" t="s">
        <v>132</v>
      </c>
      <c r="D37" s="290">
        <v>63</v>
      </c>
      <c r="E37" s="266">
        <f>IF(K37&lt;&gt;"",IFERROR(VLOOKUP(C37,'TIỀN MẶT'!$C$5:$J$67,7,FALSE),""),"")</f>
        <v>45946</v>
      </c>
      <c r="F37" s="221" t="str">
        <f>IF(K37&lt;&gt;"",IF(VLOOKUP(C37,'TIỀN MẶT'!$C$5:$J$67,8,FALSE)=0,"",VLOOKUP(C37,'TIỀN MẶT'!$C$5:$J$67,8,FALSE)),"")</f>
        <v>CH.1.97CHL2-NTM 15/10</v>
      </c>
      <c r="G37" s="99"/>
      <c r="H37" s="70">
        <v>1121</v>
      </c>
      <c r="I37" s="167" t="s">
        <v>360</v>
      </c>
      <c r="J37" s="60"/>
      <c r="K37" s="62">
        <f>IFERROR(IF(VLOOKUP(C37,'TIỀN MẶT'!$C$5:$H$67,3,FALSE)&amp;""="","",VLOOKUP(C37,'TIỀN MẶT'!$C$5:$H$67,3,FALSE)),"")</f>
        <v>3833000</v>
      </c>
      <c r="L37" s="59" t="str">
        <f t="shared" si="1"/>
        <v>Tiền doanh thu ngày 15/10/2025 chi nhánh 197THUẬN AN</v>
      </c>
      <c r="M37" s="85"/>
      <c r="N37" s="86"/>
      <c r="O37" s="87"/>
      <c r="P37" s="88"/>
      <c r="Q37" s="88"/>
      <c r="R37" s="89"/>
      <c r="S37" s="89"/>
      <c r="T37" s="170" t="str">
        <f t="shared" si="2"/>
        <v>SCB-041</v>
      </c>
      <c r="U37" s="75"/>
      <c r="V37" s="73"/>
      <c r="W37" s="73"/>
      <c r="X37" s="73"/>
      <c r="Y37" s="2"/>
      <c r="Z37" s="2"/>
      <c r="AA37" s="2"/>
      <c r="AB37" s="31"/>
      <c r="AC37" s="96"/>
      <c r="AD37" s="96"/>
      <c r="AE37" s="96"/>
      <c r="AF37" s="96"/>
      <c r="AG37" s="95">
        <f t="shared" si="3"/>
        <v>45945</v>
      </c>
      <c r="AH37" s="70"/>
      <c r="AI37" s="167" t="s">
        <v>364</v>
      </c>
      <c r="AJ37" s="58"/>
      <c r="AK37" s="70"/>
      <c r="AL37" s="70"/>
      <c r="AM37" s="70">
        <v>1121</v>
      </c>
      <c r="AN37" s="167">
        <v>113102</v>
      </c>
      <c r="AO37" s="70"/>
      <c r="AP37" s="70"/>
      <c r="AQ37" s="97" t="str">
        <f t="shared" si="4"/>
        <v/>
      </c>
      <c r="AR37" s="30"/>
      <c r="AS37" s="30"/>
      <c r="AT37" s="30"/>
      <c r="AU37" s="30"/>
      <c r="AV37" s="30"/>
      <c r="AW37" s="30"/>
      <c r="AX37" s="30"/>
      <c r="AY37" s="70" t="str">
        <f t="shared" si="5"/>
        <v/>
      </c>
      <c r="AZ37" s="70"/>
      <c r="BA37" s="30"/>
      <c r="BB37" s="30"/>
      <c r="BC37" s="30"/>
      <c r="BD37" s="30"/>
      <c r="BE37" s="30"/>
      <c r="BF37" s="30"/>
      <c r="BG37" s="30"/>
      <c r="BH37" s="30"/>
      <c r="BI37" s="30"/>
      <c r="BJ37" s="30"/>
      <c r="BK37" s="30"/>
      <c r="BL37" s="95" t="str">
        <f t="shared" si="6"/>
        <v/>
      </c>
      <c r="BM37" s="30"/>
      <c r="BN37" s="167" t="s">
        <v>366</v>
      </c>
      <c r="BO37" s="258" t="str">
        <f>IF(BU37&lt;&gt;"",IFERROR(VLOOKUP(C37,MOMO!$C$5:$K$67,9,FALSE),""),"")</f>
        <v/>
      </c>
      <c r="BP37" s="153" t="str">
        <f>IF(BU37&lt;&gt;"",IFERROR(VLOOKUP(C37,MOMO!$C$5:$J$67,8,FALSE),""),"")</f>
        <v/>
      </c>
      <c r="BR37">
        <v>1121</v>
      </c>
      <c r="BS37" s="101" t="s">
        <v>199</v>
      </c>
      <c r="BU37" s="133" t="str">
        <f>IFERROR(IF(VLOOKUP(C37,MOMO!$C$5:$E$67,3,FALSE)=0,"",VLOOKUP(C37,MOMO!$C$5:$E$67,3,FALSE)),"")</f>
        <v/>
      </c>
      <c r="BV37" t="str">
        <f t="shared" si="7"/>
        <v/>
      </c>
      <c r="CD37" s="191" t="str">
        <f t="shared" si="8"/>
        <v/>
      </c>
      <c r="CQ37" s="102" t="str">
        <f t="shared" si="9"/>
        <v/>
      </c>
      <c r="CS37" s="167" t="s">
        <v>230</v>
      </c>
      <c r="CT37" s="255">
        <f>IF(CZ37&lt;&gt;"",IFERROR(VLOOKUP(C37,GRAB!$C$5:$G$67,5,FALSE),""),"")</f>
        <v>45946</v>
      </c>
      <c r="CU37" s="153" t="str">
        <f>IFERROR(VLOOKUP(C37,GRAB!$C$5:$E$67,3,FALSE),"")</f>
        <v>Grab TT 76001089 2174484220129281 Ca Phe Muoi Chu Long Thuan An CKN 171854 - CONG TY TNHH GRAB - Ngan hang TMCP Cong Thuong Viet Nam</v>
      </c>
      <c r="CW37" s="172">
        <v>1121</v>
      </c>
      <c r="CX37" s="174" t="s">
        <v>367</v>
      </c>
      <c r="CZ37">
        <f>IFERROR(VLOOKUP(C37,GRAB!$C$5:$E$67,2,FALSE),"")</f>
        <v>4987813</v>
      </c>
      <c r="DA37" t="str">
        <f t="shared" si="10"/>
        <v>Tiền doanh thu ngày 15/10/2025 chi nhánh 197THUẬN AN</v>
      </c>
      <c r="DI37" s="175" t="str">
        <f t="shared" si="11"/>
        <v>SCB-526</v>
      </c>
      <c r="DV37" s="102">
        <f t="shared" si="12"/>
        <v>45945</v>
      </c>
      <c r="DX37" s="167" t="s">
        <v>239</v>
      </c>
      <c r="DY37" s="245" t="str">
        <f>IF(EE37&lt;&gt;"",IFERROR(VLOOKUP(C37,BE!$C$5:$K$67,9,FALSE),""),"")</f>
        <v/>
      </c>
      <c r="DZ37" t="str">
        <f>IF(EE37&lt;&gt;"",IFERROR(VLOOKUP(C37,BE!$C$5:$J$67,8,FALSE),""),"")</f>
        <v/>
      </c>
      <c r="EB37">
        <v>1121</v>
      </c>
      <c r="EC37" s="167" t="s">
        <v>200</v>
      </c>
      <c r="EE37" t="str">
        <f>IFERROR(IF(VLOOKUP(C37,BE!C37:I99,4,FALSE)=0,"",VLOOKUP(C37,BE!C37:I99,4,FALSE)),"")</f>
        <v/>
      </c>
      <c r="EF37" s="175" t="str">
        <f t="shared" si="13"/>
        <v/>
      </c>
      <c r="EN37" s="175" t="str">
        <f t="shared" si="14"/>
        <v/>
      </c>
      <c r="FA37" s="102" t="str">
        <f t="shared" si="15"/>
        <v/>
      </c>
      <c r="FC37" s="167" t="s">
        <v>231</v>
      </c>
      <c r="FD37" s="245">
        <f>IF(FJ37&lt;&gt;"",IFERROR(VLOOKUP(C37,'ZALO-PAY'!$C$5:$G$67,4,FALSE),""),"")</f>
        <v>45946</v>
      </c>
      <c r="FE37" s="186" t="str">
        <f>IF(FJ37&lt;&gt;"",IFERROR(VLOOKUP(C37,'ZALO-PAY'!$C$5:$G$67,5,FALSE),""),"")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37">
        <v>1121</v>
      </c>
      <c r="FH37" s="167" t="s">
        <v>233</v>
      </c>
      <c r="FJ37">
        <f>IFERROR(IF(VLOOKUP(C37,'ZALO-PAY'!$C$5:$E$67,2,FALSE)=0,"",VLOOKUP(C37,'ZALO-PAY'!$C$5:$E$67,2,FALSE)),"")</f>
        <v>871175</v>
      </c>
      <c r="FK37" s="175" t="str">
        <f t="shared" si="16"/>
        <v>Tiền doanh thu ngày 15/10/2025 chi nhánh 197THUẬN AN</v>
      </c>
      <c r="FS37" s="175" t="str">
        <f t="shared" si="17"/>
        <v>SCB-526</v>
      </c>
      <c r="GF37" s="102">
        <f t="shared" si="18"/>
        <v>45945</v>
      </c>
      <c r="GH37" s="167" t="s">
        <v>368</v>
      </c>
      <c r="GI37" s="245" t="str">
        <f>IF(GO37&lt;&gt;"",IFERROR(VLOOKUP(C37,XANHSM!C37:G99,5,FALSE),""),"")</f>
        <v/>
      </c>
      <c r="GJ37" t="str">
        <f>IF(GO37&lt;&gt;"",IF(VLOOKUP(C37,XANHSM!$C$5:$G$67,4,FALSE)=0,"",VLOOKUP(C37,XANHSM!C37:G99,4,FALSE)),"")</f>
        <v/>
      </c>
      <c r="GL37">
        <v>1121</v>
      </c>
      <c r="GM37" s="167" t="s">
        <v>234</v>
      </c>
      <c r="GO37" t="str">
        <f>IFERROR(IF(VLOOKUP(C37,XANHSM!$C$5:$E$67,2,FALSE)=0,"",VLOOKUP(C37,XANHSM!$C$5:$E$67,2,FALSE)),"")</f>
        <v/>
      </c>
      <c r="GP37" s="175" t="str">
        <f t="shared" si="19"/>
        <v/>
      </c>
      <c r="GX37" t="str">
        <f t="shared" si="20"/>
        <v/>
      </c>
      <c r="HK37" s="102" t="str">
        <f t="shared" si="21"/>
        <v/>
      </c>
      <c r="HM37" s="167" t="s">
        <v>369</v>
      </c>
      <c r="HN37" s="245" t="str">
        <f>IF(HT37&lt;&gt;"",IFERROR(VLOOKUP(C37,'TIỀN MẶT'!$C$5:$J$67,7,FALSE),""),"")</f>
        <v/>
      </c>
      <c r="HO37" t="str">
        <f>IF(HT37&lt;&gt;"",IF(VLOOKUP(C37,'TIỀN MẶT'!$C$5:$J$67,8,FALSE)=0,"",VLOOKUP(C37,'TIỀN MẶT'!$C$5:$J$67,8,FALSE)),"")</f>
        <v/>
      </c>
      <c r="HQ37">
        <v>1121</v>
      </c>
      <c r="HR37" s="167" t="s">
        <v>235</v>
      </c>
      <c r="HT37" t="str">
        <f>IFERROR(IF(VLOOKUP(C37,'TIỀN MẶT'!$C$5:$H$67,4,FALSE)=0,"",VLOOKUP(C37,'TIỀN MẶT'!$C$5:$H$67,4,FALSE)),"")</f>
        <v/>
      </c>
      <c r="HU37" s="175" t="str">
        <f t="shared" si="22"/>
        <v/>
      </c>
      <c r="IC37" t="str">
        <f t="shared" si="23"/>
        <v/>
      </c>
      <c r="IP37" s="102" t="str">
        <f t="shared" si="24"/>
        <v/>
      </c>
      <c r="IR37" s="167" t="s">
        <v>370</v>
      </c>
      <c r="IS37" s="245" t="str">
        <f>IF(IY37&lt;&gt;"",IFERROR(VLOOKUP(C37,'TIỀN MẶT'!$C$5:$J$67,7,FALSE),""),"")</f>
        <v/>
      </c>
      <c r="IT37" t="str">
        <f>IF(IY37&lt;&gt;"",IF(VLOOKUP(C37,'TIỀN MẶT'!$C$5:$J$67,8,FALSE)=0,"",VLOOKUP(C37,'TIỀN MẶT'!$C$5:$J$67,8,FALSE)),"")</f>
        <v/>
      </c>
      <c r="IV37">
        <v>1121</v>
      </c>
      <c r="IW37" s="167" t="s">
        <v>236</v>
      </c>
      <c r="IY37" t="str">
        <f>IFERROR(IF(VLOOKUP(C37,'TIỀN MẶT'!$C$5:$H$67,5,FALSE)=0,"",VLOOKUP(C37,'TIỀN MẶT'!$C$5:$H$67,5,FALSE)),"")</f>
        <v/>
      </c>
      <c r="IZ37" s="175" t="str">
        <f t="shared" si="25"/>
        <v/>
      </c>
      <c r="JH37" t="str">
        <f t="shared" si="26"/>
        <v/>
      </c>
      <c r="JU37" s="102" t="str">
        <f t="shared" si="27"/>
        <v/>
      </c>
      <c r="JW37" s="167" t="s">
        <v>371</v>
      </c>
      <c r="JX37" s="249" t="str">
        <f>IF(KD37&lt;&gt;"",IFERROR(VLOOKUP(C37,'VN-PAY'!$C$5:$G$67,4,FALSE),""),"")</f>
        <v/>
      </c>
      <c r="JY37" s="228" t="str">
        <f>IF(KD37&lt;&gt;"",IFERROR(VLOOKUP(C37,'VN-PAY'!$C$5:$G$67,5,FALSE),""),"")</f>
        <v/>
      </c>
      <c r="KA37">
        <v>1121</v>
      </c>
      <c r="KB37" s="167" t="s">
        <v>237</v>
      </c>
      <c r="KD37" t="str">
        <f>IFERROR(IF(VLOOKUP(C37,'VN-PAY'!$C$5:$E$66,2,FALSE)=0,"",VLOOKUP(C37,'VN-PAY'!$C$5:$E$66,2,FALSE)),"")</f>
        <v/>
      </c>
      <c r="KE37" s="175" t="str">
        <f t="shared" si="28"/>
        <v/>
      </c>
      <c r="KM37" s="175" t="str">
        <f t="shared" si="29"/>
        <v/>
      </c>
      <c r="KZ37" s="102" t="str">
        <f t="shared" si="30"/>
        <v/>
      </c>
      <c r="LB37" s="167" t="s">
        <v>372</v>
      </c>
      <c r="LC37" s="245">
        <f>IF(LI37&lt;&gt;"",IFERROR(VLOOKUP(C37,SHOPEE!$C$5:$G$67,4,FALSE),""),"")</f>
        <v>0</v>
      </c>
      <c r="LD37" t="str">
        <f>IF(LI37&lt;&gt;"",IFERROR(VLOOKUP(C37,SHOPEE!$C$5:$G$67,5,FALSE),""),"")</f>
        <v>SHOPEEPAY CHUYEN TIEN 1978597907100237824 ShopeeFood thanh toan tu dong 15 10 2025 10673813 CKN 135092 - MBBANK IBFT - Ngan hang TMCP Quan Doi</v>
      </c>
      <c r="LF37">
        <v>1121</v>
      </c>
      <c r="LG37" s="167" t="s">
        <v>238</v>
      </c>
      <c r="LI37">
        <f>IFERROR(IF(VLOOKUP(C37,SHOPEE!$C$5:$E$67,2,FALSE)=0,"",VLOOKUP(C37,SHOPEE!$C$5:$E$67,2,FALSE)),"")</f>
        <v>1482295</v>
      </c>
      <c r="LJ37" s="175" t="str">
        <f t="shared" si="31"/>
        <v>Tiền doanh thu ngày 15/10/2025 chi nhánh 197THUẬN AN</v>
      </c>
      <c r="LR37" s="175" t="str">
        <f t="shared" si="32"/>
        <v>SCB-526</v>
      </c>
      <c r="ME37" s="102">
        <f t="shared" si="33"/>
        <v>45945</v>
      </c>
      <c r="MG37" s="167" t="s">
        <v>373</v>
      </c>
    </row>
    <row r="38" spans="1:345" ht="15.75" customHeight="1">
      <c r="A38" s="83">
        <f t="shared" si="0"/>
        <v>18</v>
      </c>
      <c r="B38" s="32" t="s">
        <v>578</v>
      </c>
      <c r="C38" s="90" t="s">
        <v>133</v>
      </c>
      <c r="D38" s="291">
        <v>54</v>
      </c>
      <c r="E38" s="266">
        <f>IF(K38&lt;&gt;"",IFERROR(VLOOKUP(C38,'TIỀN MẶT'!$C$5:$J$67,7,FALSE),""),"")</f>
        <v>45946</v>
      </c>
      <c r="F38" s="221" t="str">
        <f>IF(K38&lt;&gt;"",IF(VLOOKUP(C38,'TIỀN MẶT'!$C$5:$J$67,8,FALSE)=0,"",VLOOKUP(C38,'TIỀN MẶT'!$C$5:$J$67,8,FALSE)),"")</f>
        <v>NGUYEN PHAN DAI PHUC NGUYEN PHAN DAI PHUC.075089026384.CH 2162QL1A.NTM15/10.8943401 ;8943401.NT.TK.NGOAIACB.12941404, DUONG THI NHUNG, 0777691041, SG Thuong Tin CN Sai Gon, TP Ho Chi Minh.</v>
      </c>
      <c r="G38" s="99"/>
      <c r="H38" s="70">
        <v>1121</v>
      </c>
      <c r="I38" s="167" t="s">
        <v>360</v>
      </c>
      <c r="J38" s="60"/>
      <c r="K38" s="62">
        <f>IFERROR(IF(VLOOKUP(C38,'TIỀN MẶT'!$C$5:$H$67,3,FALSE)&amp;""="","",VLOOKUP(C38,'TIỀN MẶT'!$C$5:$H$67,3,FALSE)),"")</f>
        <v>7436000</v>
      </c>
      <c r="L38" s="59" t="str">
        <f t="shared" si="1"/>
        <v>Tiền doanh thu ngày 15/10/2025 chi nhánh 2162TRẢNG BOM</v>
      </c>
      <c r="M38" s="85"/>
      <c r="N38" s="86"/>
      <c r="O38" s="87"/>
      <c r="P38" s="88"/>
      <c r="Q38" s="88"/>
      <c r="R38" s="89"/>
      <c r="S38" s="89"/>
      <c r="T38" s="170" t="str">
        <f t="shared" si="2"/>
        <v>SCB-041</v>
      </c>
      <c r="U38" s="75"/>
      <c r="V38" s="73"/>
      <c r="W38" s="73"/>
      <c r="X38" s="73"/>
      <c r="Y38" s="2"/>
      <c r="Z38" s="2"/>
      <c r="AA38" s="2"/>
      <c r="AB38" s="31"/>
      <c r="AC38" s="96"/>
      <c r="AD38" s="96"/>
      <c r="AE38" s="96"/>
      <c r="AF38" s="96"/>
      <c r="AG38" s="95">
        <f t="shared" si="3"/>
        <v>45945</v>
      </c>
      <c r="AH38" s="70"/>
      <c r="AI38" s="167" t="s">
        <v>364</v>
      </c>
      <c r="AJ38" s="58"/>
      <c r="AK38" s="70"/>
      <c r="AL38" s="70"/>
      <c r="AM38" s="70">
        <v>1121</v>
      </c>
      <c r="AN38" s="167">
        <v>113102</v>
      </c>
      <c r="AO38" s="70"/>
      <c r="AP38" s="70"/>
      <c r="AQ38" s="97" t="str">
        <f t="shared" si="4"/>
        <v/>
      </c>
      <c r="AR38" s="30"/>
      <c r="AS38" s="30"/>
      <c r="AT38" s="30"/>
      <c r="AU38" s="30"/>
      <c r="AV38" s="30"/>
      <c r="AW38" s="30"/>
      <c r="AX38" s="30"/>
      <c r="AY38" s="70" t="str">
        <f t="shared" si="5"/>
        <v/>
      </c>
      <c r="AZ38" s="70"/>
      <c r="BA38" s="30"/>
      <c r="BB38" s="30"/>
      <c r="BC38" s="30"/>
      <c r="BD38" s="30"/>
      <c r="BE38" s="30"/>
      <c r="BF38" s="30"/>
      <c r="BG38" s="30"/>
      <c r="BH38" s="30"/>
      <c r="BI38" s="30"/>
      <c r="BJ38" s="30"/>
      <c r="BK38" s="30"/>
      <c r="BL38" s="95" t="str">
        <f t="shared" si="6"/>
        <v/>
      </c>
      <c r="BM38" s="30"/>
      <c r="BN38" s="167" t="s">
        <v>366</v>
      </c>
      <c r="BO38" s="258">
        <f>IF(BU38&lt;&gt;"",IFERROR(VLOOKUP(C38,MOMO!$C$5:$K$67,9,FALSE),""),"")</f>
        <v>45946</v>
      </c>
      <c r="BP38" s="153" t="str">
        <f>IF(BU38&lt;&gt;"",IFERROR(VLOOKUP(C38,MOMO!$C$5:$J$67,8,FALSE),""),"")</f>
        <v>CONG TY CP DICH VU DI DONG TRUC TUYEN MoMo TT DUONG THANH LONG tu 15/10/2025 den 15/10/2025. CT tu 0421000497559 CONG TY CP DICH VU DI DONG TRUC TUYEN toi 0961315526 CONG TY TNHH DUONG THANH LONG NHTMCP Sai gon Thuong Tin</v>
      </c>
      <c r="BR38">
        <v>1121</v>
      </c>
      <c r="BS38" s="101" t="s">
        <v>199</v>
      </c>
      <c r="BU38" s="133">
        <f>IFERROR(IF(VLOOKUP(C38,MOMO!$C$5:$E$67,3,FALSE)=0,"",VLOOKUP(C38,MOMO!$C$5:$E$67,3,FALSE)),"")</f>
        <v>1283909.5</v>
      </c>
      <c r="BV38" t="str">
        <f t="shared" si="7"/>
        <v>Tiền doanh thu ngày 15/10/2025 chi nhánh 2162TRẢNG BOM</v>
      </c>
      <c r="CD38" s="191" t="str">
        <f t="shared" si="8"/>
        <v>SCB-526</v>
      </c>
      <c r="CQ38" s="102">
        <f t="shared" si="9"/>
        <v>45945</v>
      </c>
      <c r="CS38" s="167" t="s">
        <v>230</v>
      </c>
      <c r="CT38" s="255">
        <f>IF(CZ38&lt;&gt;"",IFERROR(VLOOKUP(C38,GRAB!$C$5:$G$67,5,FALSE),""),"")</f>
        <v>45946</v>
      </c>
      <c r="CU38" s="153" t="str">
        <f>IFERROR(VLOOKUP(C38,GRAB!$C$5:$E$67,3,FALSE),"")</f>
        <v>Grab TT 76002369 2188237116418049 TRAM DUNG CHAN CHU LONG TRANG BOM CKN 172795 - CONG TY TNHH GRAB - Ngan hang TMCP Cong Thuong Viet Nam</v>
      </c>
      <c r="CW38" s="172">
        <v>1121</v>
      </c>
      <c r="CX38" s="174" t="s">
        <v>367</v>
      </c>
      <c r="CZ38">
        <f>IFERROR(VLOOKUP(C38,GRAB!$C$5:$E$67,2,FALSE),"")</f>
        <v>755083</v>
      </c>
      <c r="DA38" t="str">
        <f t="shared" si="10"/>
        <v>Tiền doanh thu ngày 15/10/2025 chi nhánh 2162TRẢNG BOM</v>
      </c>
      <c r="DI38" s="175" t="str">
        <f t="shared" si="11"/>
        <v>SCB-526</v>
      </c>
      <c r="DV38" s="102">
        <f t="shared" si="12"/>
        <v>45945</v>
      </c>
      <c r="DX38" s="167" t="s">
        <v>239</v>
      </c>
      <c r="DY38" s="245" t="str">
        <f>IF(EE38&lt;&gt;"",IFERROR(VLOOKUP(C38,BE!$C$5:$K$67,9,FALSE),""),"")</f>
        <v/>
      </c>
      <c r="DZ38" t="str">
        <f>IF(EE38&lt;&gt;"",IFERROR(VLOOKUP(C38,BE!$C$5:$J$67,8,FALSE),""),"")</f>
        <v/>
      </c>
      <c r="EB38">
        <v>1121</v>
      </c>
      <c r="EC38" s="167" t="s">
        <v>200</v>
      </c>
      <c r="EE38" t="str">
        <f>IFERROR(IF(VLOOKUP(C38,BE!C38:I100,4,FALSE)=0,"",VLOOKUP(C38,BE!C38:I100,4,FALSE)),"")</f>
        <v/>
      </c>
      <c r="EF38" s="175" t="str">
        <f t="shared" si="13"/>
        <v/>
      </c>
      <c r="EN38" s="175" t="str">
        <f t="shared" si="14"/>
        <v/>
      </c>
      <c r="FA38" s="102" t="str">
        <f t="shared" si="15"/>
        <v/>
      </c>
      <c r="FC38" s="167" t="s">
        <v>231</v>
      </c>
      <c r="FD38" s="245" t="str">
        <f>IF(FJ38&lt;&gt;"",IFERROR(VLOOKUP(C38,'ZALO-PAY'!$C$5:$G$67,4,FALSE),""),"")</f>
        <v/>
      </c>
      <c r="FE38" s="186" t="str">
        <f>IF(FJ38&lt;&gt;"",IFERROR(VLOOKUP(C38,'ZALO-PAY'!$C$5:$G$67,5,FALSE),""),"")</f>
        <v/>
      </c>
      <c r="FG38">
        <v>1121</v>
      </c>
      <c r="FH38" s="167" t="s">
        <v>233</v>
      </c>
      <c r="FJ38" t="str">
        <f>IFERROR(IF(VLOOKUP(C38,'ZALO-PAY'!$C$5:$E$67,2,FALSE)=0,"",VLOOKUP(C38,'ZALO-PAY'!$C$5:$E$67,2,FALSE)),"")</f>
        <v/>
      </c>
      <c r="FK38" s="175" t="str">
        <f t="shared" si="16"/>
        <v/>
      </c>
      <c r="FS38" s="175" t="str">
        <f t="shared" si="17"/>
        <v/>
      </c>
      <c r="GF38" s="102" t="str">
        <f t="shared" si="18"/>
        <v/>
      </c>
      <c r="GH38" s="167" t="s">
        <v>368</v>
      </c>
      <c r="GI38" s="245" t="str">
        <f>IF(GO38&lt;&gt;"",IFERROR(VLOOKUP(C38,XANHSM!C38:G100,5,FALSE),""),"")</f>
        <v/>
      </c>
      <c r="GJ38" t="str">
        <f>IF(GO38&lt;&gt;"",IF(VLOOKUP(C38,XANHSM!$C$5:$G$67,4,FALSE)=0,"",VLOOKUP(C38,XANHSM!C38:G100,4,FALSE)),"")</f>
        <v/>
      </c>
      <c r="GL38">
        <v>1121</v>
      </c>
      <c r="GM38" s="167" t="s">
        <v>234</v>
      </c>
      <c r="GO38" t="str">
        <f>IFERROR(IF(VLOOKUP(C38,XANHSM!$C$5:$E$67,2,FALSE)=0,"",VLOOKUP(C38,XANHSM!$C$5:$E$67,2,FALSE)),"")</f>
        <v/>
      </c>
      <c r="GP38" s="175" t="str">
        <f t="shared" si="19"/>
        <v/>
      </c>
      <c r="GX38" t="str">
        <f t="shared" si="20"/>
        <v/>
      </c>
      <c r="HK38" s="102" t="str">
        <f t="shared" si="21"/>
        <v/>
      </c>
      <c r="HM38" s="167" t="s">
        <v>369</v>
      </c>
      <c r="HN38" s="245" t="str">
        <f>IF(HT38&lt;&gt;"",IFERROR(VLOOKUP(C38,'TIỀN MẶT'!$C$5:$J$67,7,FALSE),""),"")</f>
        <v/>
      </c>
      <c r="HO38" t="str">
        <f>IF(HT38&lt;&gt;"",IF(VLOOKUP(C38,'TIỀN MẶT'!$C$5:$J$67,8,FALSE)=0,"",VLOOKUP(C38,'TIỀN MẶT'!$C$5:$J$67,8,FALSE)),"")</f>
        <v/>
      </c>
      <c r="HQ38">
        <v>1121</v>
      </c>
      <c r="HR38" s="167" t="s">
        <v>235</v>
      </c>
      <c r="HT38" t="str">
        <f>IFERROR(IF(VLOOKUP(C38,'TIỀN MẶT'!$C$5:$H$67,4,FALSE)=0,"",VLOOKUP(C38,'TIỀN MẶT'!$C$5:$H$67,4,FALSE)),"")</f>
        <v/>
      </c>
      <c r="HU38" s="175" t="str">
        <f t="shared" si="22"/>
        <v/>
      </c>
      <c r="IC38" t="str">
        <f t="shared" si="23"/>
        <v/>
      </c>
      <c r="IP38" s="102" t="str">
        <f t="shared" si="24"/>
        <v/>
      </c>
      <c r="IR38" s="167" t="s">
        <v>370</v>
      </c>
      <c r="IS38" s="245" t="str">
        <f>IF(IY38&lt;&gt;"",IFERROR(VLOOKUP(C38,'TIỀN MẶT'!$C$5:$J$67,7,FALSE),""),"")</f>
        <v/>
      </c>
      <c r="IT38" t="str">
        <f>IF(IY38&lt;&gt;"",IF(VLOOKUP(C38,'TIỀN MẶT'!$C$5:$J$67,8,FALSE)=0,"",VLOOKUP(C38,'TIỀN MẶT'!$C$5:$J$67,8,FALSE)),"")</f>
        <v/>
      </c>
      <c r="IV38">
        <v>1121</v>
      </c>
      <c r="IW38" s="167" t="s">
        <v>236</v>
      </c>
      <c r="IY38" t="str">
        <f>IFERROR(IF(VLOOKUP(C38,'TIỀN MẶT'!$C$5:$H$67,5,FALSE)=0,"",VLOOKUP(C38,'TIỀN MẶT'!$C$5:$H$67,5,FALSE)),"")</f>
        <v/>
      </c>
      <c r="IZ38" s="175" t="str">
        <f t="shared" si="25"/>
        <v/>
      </c>
      <c r="JH38" t="str">
        <f t="shared" si="26"/>
        <v/>
      </c>
      <c r="JU38" s="102" t="str">
        <f t="shared" si="27"/>
        <v/>
      </c>
      <c r="JW38" s="167" t="s">
        <v>371</v>
      </c>
      <c r="JX38" s="249" t="str">
        <f>IF(KD38&lt;&gt;"",IFERROR(VLOOKUP(C38,'VN-PAY'!$C$5:$G$67,4,FALSE),""),"")</f>
        <v/>
      </c>
      <c r="JY38" s="228" t="str">
        <f>IF(KD38&lt;&gt;"",IFERROR(VLOOKUP(C38,'VN-PAY'!$C$5:$G$67,5,FALSE),""),"")</f>
        <v/>
      </c>
      <c r="KA38">
        <v>1121</v>
      </c>
      <c r="KB38" s="167" t="s">
        <v>237</v>
      </c>
      <c r="KD38" t="str">
        <f>IFERROR(IF(VLOOKUP(C38,'VN-PAY'!$C$5:$E$66,2,FALSE)=0,"",VLOOKUP(C38,'VN-PAY'!$C$5:$E$66,2,FALSE)),"")</f>
        <v/>
      </c>
      <c r="KE38" s="175" t="str">
        <f t="shared" si="28"/>
        <v/>
      </c>
      <c r="KM38" s="175" t="str">
        <f t="shared" si="29"/>
        <v/>
      </c>
      <c r="KZ38" s="102" t="str">
        <f t="shared" si="30"/>
        <v/>
      </c>
      <c r="LB38" s="167" t="s">
        <v>372</v>
      </c>
      <c r="LC38" s="245" t="str">
        <f>IF(LI38&lt;&gt;"",IFERROR(VLOOKUP(C38,SHOPEE!$C$5:$G$67,4,FALSE),""),"")</f>
        <v/>
      </c>
      <c r="LD38" t="str">
        <f>IF(LI38&lt;&gt;"",IFERROR(VLOOKUP(C38,SHOPEE!$C$5:$G$67,5,FALSE),""),"")</f>
        <v/>
      </c>
      <c r="LF38">
        <v>1121</v>
      </c>
      <c r="LG38" s="167" t="s">
        <v>238</v>
      </c>
      <c r="LI38" t="str">
        <f>IFERROR(IF(VLOOKUP(C38,SHOPEE!$C$5:$E$67,2,FALSE)=0,"",VLOOKUP(C38,SHOPEE!$C$5:$E$67,2,FALSE)),"")</f>
        <v/>
      </c>
      <c r="LJ38" s="175" t="str">
        <f t="shared" si="31"/>
        <v/>
      </c>
      <c r="LR38" s="175" t="str">
        <f t="shared" si="32"/>
        <v/>
      </c>
      <c r="ME38" s="102" t="str">
        <f t="shared" si="33"/>
        <v/>
      </c>
      <c r="MG38" s="167" t="s">
        <v>373</v>
      </c>
    </row>
    <row r="39" spans="1:345" ht="15.75" customHeight="1">
      <c r="A39" s="83">
        <v>18</v>
      </c>
      <c r="B39" s="32" t="s">
        <v>579</v>
      </c>
      <c r="C39" s="90" t="s">
        <v>134</v>
      </c>
      <c r="D39" s="291">
        <v>47</v>
      </c>
      <c r="E39" s="266">
        <f>IF(K39&lt;&gt;"",IFERROR(VLOOKUP(C39,'TIỀN MẶT'!$C$5:$J$67,7,FALSE),""),"")</f>
        <v>45946</v>
      </c>
      <c r="F39" s="221" t="str">
        <f>IF(K39&lt;&gt;"",IF(VLOOKUP(C39,'TIỀN MẶT'!$C$5:$J$67,8,FALSE)=0,"",VLOOKUP(C39,'TIỀN MẶT'!$C$5:$J$67,8,FALSE)),"")</f>
        <v>CH.77.7AKVH-NTM 15.10</v>
      </c>
      <c r="G39" s="99"/>
      <c r="H39" s="70">
        <v>1121</v>
      </c>
      <c r="I39" s="167" t="s">
        <v>360</v>
      </c>
      <c r="J39" s="60"/>
      <c r="K39" s="62">
        <f>IFERROR(IF(VLOOKUP(C39,'TIỀN MẶT'!$C$5:$H$67,3,FALSE)&amp;""="","",VLOOKUP(C39,'TIỀN MẶT'!$C$5:$H$67,3,FALSE)),"")</f>
        <v>5822000</v>
      </c>
      <c r="L39" s="59" t="str">
        <f t="shared" si="1"/>
        <v>Tiền doanh thu ngày 15/10/2025 chi nhánh 77LONG THÀNH</v>
      </c>
      <c r="M39" s="85"/>
      <c r="N39" s="86"/>
      <c r="O39" s="87"/>
      <c r="P39" s="88"/>
      <c r="Q39" s="88"/>
      <c r="R39" s="89"/>
      <c r="S39" s="89"/>
      <c r="T39" s="170" t="str">
        <f t="shared" si="2"/>
        <v>SCB-041</v>
      </c>
      <c r="U39" s="75"/>
      <c r="V39" s="73"/>
      <c r="W39" s="73"/>
      <c r="X39" s="73"/>
      <c r="Y39" s="2"/>
      <c r="Z39" s="2"/>
      <c r="AA39" s="2"/>
      <c r="AB39" s="31"/>
      <c r="AC39" s="96"/>
      <c r="AD39" s="96"/>
      <c r="AE39" s="96"/>
      <c r="AF39" s="96"/>
      <c r="AG39" s="95">
        <f t="shared" si="3"/>
        <v>45945</v>
      </c>
      <c r="AH39" s="70"/>
      <c r="AI39" s="167" t="s">
        <v>364</v>
      </c>
      <c r="AJ39" s="58"/>
      <c r="AK39" s="70"/>
      <c r="AL39" s="70"/>
      <c r="AM39" s="70">
        <v>1121</v>
      </c>
      <c r="AN39" s="167">
        <v>113102</v>
      </c>
      <c r="AO39" s="70"/>
      <c r="AP39" s="70"/>
      <c r="AQ39" s="97" t="str">
        <f t="shared" si="4"/>
        <v/>
      </c>
      <c r="AR39" s="30"/>
      <c r="AS39" s="30"/>
      <c r="AT39" s="30"/>
      <c r="AU39" s="30"/>
      <c r="AV39" s="30"/>
      <c r="AW39" s="30"/>
      <c r="AX39" s="30"/>
      <c r="AY39" s="70" t="str">
        <f t="shared" si="5"/>
        <v/>
      </c>
      <c r="AZ39" s="70"/>
      <c r="BA39" s="30"/>
      <c r="BB39" s="30"/>
      <c r="BC39" s="30"/>
      <c r="BD39" s="30"/>
      <c r="BE39" s="30"/>
      <c r="BF39" s="30"/>
      <c r="BG39" s="30"/>
      <c r="BH39" s="30"/>
      <c r="BI39" s="30"/>
      <c r="BJ39" s="30"/>
      <c r="BK39" s="30"/>
      <c r="BL39" s="95" t="str">
        <f t="shared" si="6"/>
        <v/>
      </c>
      <c r="BM39" s="30"/>
      <c r="BN39" s="167" t="s">
        <v>366</v>
      </c>
      <c r="BO39" s="258">
        <f>IF(BU39&lt;&gt;"",IFERROR(VLOOKUP(C39,MOMO!$C$5:$K$67,9,FALSE),""),"")</f>
        <v>45946</v>
      </c>
      <c r="BP39" s="153" t="str">
        <f>IF(BU39&lt;&gt;"",IFERROR(VLOOKUP(C39,MOMO!$C$5:$J$67,8,FALSE),""),"")</f>
        <v>CONG TY CP DICH VU DI DONG TRUC TUYEN MoMo TT DUONG THANH LONG tu 15/10/2025 den 15/10/2025. CT tu 0421000497559 CONG TY CP DICH VU DI DONG TRUC TUYEN toi 0961315526 CONG TY TNHH DUONG THANH LONG NHTMCP Sai gon Thuong Tin</v>
      </c>
      <c r="BR39">
        <v>1121</v>
      </c>
      <c r="BS39" s="101" t="s">
        <v>199</v>
      </c>
      <c r="BU39" s="133">
        <f>IFERROR(IF(VLOOKUP(C39,MOMO!$C$5:$E$67,3,FALSE)=0,"",VLOOKUP(C39,MOMO!$C$5:$E$67,3,FALSE)),"")</f>
        <v>579133.5</v>
      </c>
      <c r="BV39" t="str">
        <f t="shared" si="7"/>
        <v>Tiền doanh thu ngày 15/10/2025 chi nhánh 77LONG THÀNH</v>
      </c>
      <c r="CD39" s="191" t="str">
        <f t="shared" si="8"/>
        <v>SCB-526</v>
      </c>
      <c r="CQ39" s="102">
        <f t="shared" si="9"/>
        <v>45945</v>
      </c>
      <c r="CS39" s="167" t="s">
        <v>230</v>
      </c>
      <c r="CT39" s="255">
        <f>IF(CZ39&lt;&gt;"",IFERROR(VLOOKUP(C39,GRAB!$C$5:$G$67,5,FALSE),""),"")</f>
        <v>45946</v>
      </c>
      <c r="CU39" s="153" t="str">
        <f>IFERROR(VLOOKUP(C39,GRAB!$C$5:$E$67,3,FALSE),"")</f>
        <v>Grab TT 76001525 2184010105673729 Ca Phe Muoi Chu Long Long Thanh CKN 172369 - CONG TY TNHH GRAB - Ngan hang TMCP Cong Thuong Viet Nam</v>
      </c>
      <c r="CW39" s="172">
        <v>1121</v>
      </c>
      <c r="CX39" s="174" t="s">
        <v>367</v>
      </c>
      <c r="CZ39">
        <f>IFERROR(VLOOKUP(C39,GRAB!$C$5:$E$67,2,FALSE),"")</f>
        <v>2577242</v>
      </c>
      <c r="DA39" t="str">
        <f t="shared" si="10"/>
        <v>Tiền doanh thu ngày 15/10/2025 chi nhánh 77LONG THÀNH</v>
      </c>
      <c r="DI39" s="175" t="str">
        <f t="shared" si="11"/>
        <v>SCB-526</v>
      </c>
      <c r="DV39" s="102">
        <f t="shared" si="12"/>
        <v>45945</v>
      </c>
      <c r="DX39" s="167" t="s">
        <v>239</v>
      </c>
      <c r="DY39" s="245" t="str">
        <f>IF(EE39&lt;&gt;"",IFERROR(VLOOKUP(C39,BE!$C$5:$K$67,9,FALSE),""),"")</f>
        <v/>
      </c>
      <c r="DZ39" t="str">
        <f>IF(EE39&lt;&gt;"",IFERROR(VLOOKUP(C39,BE!$C$5:$J$67,8,FALSE),""),"")</f>
        <v/>
      </c>
      <c r="EB39">
        <v>1121</v>
      </c>
      <c r="EC39" s="167" t="s">
        <v>200</v>
      </c>
      <c r="EE39" t="str">
        <f>IFERROR(IF(VLOOKUP(C39,BE!C39:I101,4,FALSE)=0,"",VLOOKUP(C39,BE!C39:I101,4,FALSE)),"")</f>
        <v/>
      </c>
      <c r="EF39" s="175" t="str">
        <f t="shared" si="13"/>
        <v/>
      </c>
      <c r="EN39" s="175" t="str">
        <f t="shared" si="14"/>
        <v/>
      </c>
      <c r="FA39" s="102" t="str">
        <f t="shared" si="15"/>
        <v/>
      </c>
      <c r="FC39" s="167" t="s">
        <v>231</v>
      </c>
      <c r="FD39" s="245" t="str">
        <f>IF(FJ39&lt;&gt;"",IFERROR(VLOOKUP(C39,'ZALO-PAY'!$C$5:$G$67,4,FALSE),""),"")</f>
        <v/>
      </c>
      <c r="FE39" s="186" t="str">
        <f>IF(FJ39&lt;&gt;"",IFERROR(VLOOKUP(C39,'ZALO-PAY'!$C$5:$G$67,5,FALSE),""),"")</f>
        <v/>
      </c>
      <c r="FG39">
        <v>1121</v>
      </c>
      <c r="FH39" s="167" t="s">
        <v>233</v>
      </c>
      <c r="FJ39" t="str">
        <f>IFERROR(IF(VLOOKUP(C39,'ZALO-PAY'!$C$5:$E$67,2,FALSE)=0,"",VLOOKUP(C39,'ZALO-PAY'!$C$5:$E$67,2,FALSE)),"")</f>
        <v/>
      </c>
      <c r="FK39" s="175" t="str">
        <f t="shared" si="16"/>
        <v/>
      </c>
      <c r="FS39" s="175" t="str">
        <f t="shared" si="17"/>
        <v/>
      </c>
      <c r="GF39" s="102" t="str">
        <f t="shared" si="18"/>
        <v/>
      </c>
      <c r="GH39" s="167" t="s">
        <v>368</v>
      </c>
      <c r="GI39" s="245" t="str">
        <f>IF(GO39&lt;&gt;"",IFERROR(VLOOKUP(C39,XANHSM!C39:G101,5,FALSE),""),"")</f>
        <v/>
      </c>
      <c r="GJ39" t="str">
        <f>IF(GO39&lt;&gt;"",IF(VLOOKUP(C39,XANHSM!$C$5:$G$67,4,FALSE)=0,"",VLOOKUP(C39,XANHSM!C39:G101,4,FALSE)),"")</f>
        <v/>
      </c>
      <c r="GL39">
        <v>1121</v>
      </c>
      <c r="GM39" s="167" t="s">
        <v>234</v>
      </c>
      <c r="GO39" t="str">
        <f>IFERROR(IF(VLOOKUP(C39,XANHSM!$C$5:$E$67,2,FALSE)=0,"",VLOOKUP(C39,XANHSM!$C$5:$E$67,2,FALSE)),"")</f>
        <v/>
      </c>
      <c r="GP39" s="175" t="str">
        <f t="shared" si="19"/>
        <v/>
      </c>
      <c r="GX39" t="str">
        <f t="shared" si="20"/>
        <v/>
      </c>
      <c r="HK39" s="102" t="str">
        <f t="shared" si="21"/>
        <v/>
      </c>
      <c r="HM39" s="167" t="s">
        <v>369</v>
      </c>
      <c r="HN39" s="245" t="str">
        <f>IF(HT39&lt;&gt;"",IFERROR(VLOOKUP(C39,'TIỀN MẶT'!$C$5:$J$67,7,FALSE),""),"")</f>
        <v/>
      </c>
      <c r="HO39" t="str">
        <f>IF(HT39&lt;&gt;"",IF(VLOOKUP(C39,'TIỀN MẶT'!$C$5:$J$67,8,FALSE)=0,"",VLOOKUP(C39,'TIỀN MẶT'!$C$5:$J$67,8,FALSE)),"")</f>
        <v/>
      </c>
      <c r="HQ39">
        <v>1121</v>
      </c>
      <c r="HR39" s="167" t="s">
        <v>235</v>
      </c>
      <c r="HT39" t="str">
        <f>IFERROR(IF(VLOOKUP(C39,'TIỀN MẶT'!$C$5:$H$67,4,FALSE)=0,"",VLOOKUP(C39,'TIỀN MẶT'!$C$5:$H$67,4,FALSE)),"")</f>
        <v/>
      </c>
      <c r="HU39" s="175" t="str">
        <f t="shared" si="22"/>
        <v/>
      </c>
      <c r="IC39" t="str">
        <f t="shared" si="23"/>
        <v/>
      </c>
      <c r="IP39" s="102" t="str">
        <f t="shared" si="24"/>
        <v/>
      </c>
      <c r="IR39" s="167" t="s">
        <v>370</v>
      </c>
      <c r="IS39" s="245" t="str">
        <f>IF(IY39&lt;&gt;"",IFERROR(VLOOKUP(C39,'TIỀN MẶT'!$C$5:$J$67,7,FALSE),""),"")</f>
        <v/>
      </c>
      <c r="IT39" t="str">
        <f>IF(IY39&lt;&gt;"",IF(VLOOKUP(C39,'TIỀN MẶT'!$C$5:$J$67,8,FALSE)=0,"",VLOOKUP(C39,'TIỀN MẶT'!$C$5:$J$67,8,FALSE)),"")</f>
        <v/>
      </c>
      <c r="IV39">
        <v>1121</v>
      </c>
      <c r="IW39" s="167" t="s">
        <v>236</v>
      </c>
      <c r="IY39" t="str">
        <f>IFERROR(IF(VLOOKUP(C39,'TIỀN MẶT'!$C$5:$H$67,5,FALSE)=0,"",VLOOKUP(C39,'TIỀN MẶT'!$C$5:$H$67,5,FALSE)),"")</f>
        <v/>
      </c>
      <c r="IZ39" s="175" t="str">
        <f t="shared" si="25"/>
        <v/>
      </c>
      <c r="JH39" t="str">
        <f t="shared" si="26"/>
        <v/>
      </c>
      <c r="JU39" s="102" t="str">
        <f t="shared" si="27"/>
        <v/>
      </c>
      <c r="JW39" s="167" t="s">
        <v>371</v>
      </c>
      <c r="JX39" s="249" t="str">
        <f>IF(KD39&lt;&gt;"",IFERROR(VLOOKUP(C39,'VN-PAY'!$C$5:$G$67,4,FALSE),""),"")</f>
        <v/>
      </c>
      <c r="JY39" s="228" t="str">
        <f>IF(KD39&lt;&gt;"",IFERROR(VLOOKUP(C39,'VN-PAY'!$C$5:$G$67,5,FALSE),""),"")</f>
        <v/>
      </c>
      <c r="KA39">
        <v>1121</v>
      </c>
      <c r="KB39" s="167" t="s">
        <v>237</v>
      </c>
      <c r="KD39" t="str">
        <f>IFERROR(IF(VLOOKUP(C39,'VN-PAY'!$C$5:$E$66,2,FALSE)=0,"",VLOOKUP(C39,'VN-PAY'!$C$5:$E$66,2,FALSE)),"")</f>
        <v/>
      </c>
      <c r="KE39" s="175" t="str">
        <f t="shared" si="28"/>
        <v/>
      </c>
      <c r="KM39" s="175" t="str">
        <f t="shared" si="29"/>
        <v/>
      </c>
      <c r="KZ39" s="102" t="str">
        <f t="shared" si="30"/>
        <v/>
      </c>
      <c r="LB39" s="167" t="s">
        <v>372</v>
      </c>
      <c r="LC39" s="245" t="str">
        <f>IF(LI39&lt;&gt;"",IFERROR(VLOOKUP(C39,SHOPEE!$C$5:$G$67,4,FALSE),""),"")</f>
        <v/>
      </c>
      <c r="LD39" t="str">
        <f>IF(LI39&lt;&gt;"",IFERROR(VLOOKUP(C39,SHOPEE!$C$5:$G$67,5,FALSE),""),"")</f>
        <v/>
      </c>
      <c r="LF39">
        <v>1121</v>
      </c>
      <c r="LG39" s="167" t="s">
        <v>238</v>
      </c>
      <c r="LI39" t="str">
        <f>IFERROR(IF(VLOOKUP(C39,SHOPEE!$C$5:$E$67,2,FALSE)=0,"",VLOOKUP(C39,SHOPEE!$C$5:$E$67,2,FALSE)),"")</f>
        <v/>
      </c>
      <c r="LJ39" s="175" t="str">
        <f t="shared" si="31"/>
        <v/>
      </c>
      <c r="LR39" s="175" t="str">
        <f t="shared" si="32"/>
        <v/>
      </c>
      <c r="ME39" s="102" t="str">
        <f t="shared" si="33"/>
        <v/>
      </c>
      <c r="MG39" s="167" t="s">
        <v>373</v>
      </c>
    </row>
    <row r="40" spans="1:345" ht="15.75" customHeight="1">
      <c r="A40" s="83">
        <f t="shared" si="0"/>
        <v>19</v>
      </c>
      <c r="B40" s="32" t="s">
        <v>580</v>
      </c>
      <c r="C40" s="90" t="s">
        <v>135</v>
      </c>
      <c r="D40" s="291">
        <v>59</v>
      </c>
      <c r="E40" s="266">
        <f>IF(K40&lt;&gt;"",IFERROR(VLOOKUP(C40,'TIỀN MẶT'!$C$5:$J$67,7,FALSE),""),"")</f>
        <v>45946</v>
      </c>
      <c r="F40" s="221" t="str">
        <f>IF(K40&lt;&gt;"",IF(VLOOKUP(C40,'TIỀN MẶT'!$C$5:$J$67,8,FALSE)=0,"",VLOOKUP(C40,'TIỀN MẶT'!$C$5:$J$67,8,FALSE)),"")</f>
        <v>TM.204HHG-NTM ngay 15-10 FT25289280070690 CKN 108802 - VND-TGTT-HO CAO DUY MINH - Ngan hang TMCP Ky thuong Viet Nam</v>
      </c>
      <c r="G40" s="99"/>
      <c r="H40" s="70">
        <v>1121</v>
      </c>
      <c r="I40" s="167" t="s">
        <v>360</v>
      </c>
      <c r="J40" s="60"/>
      <c r="K40" s="62">
        <f>IFERROR(IF(VLOOKUP(C40,'TIỀN MẶT'!$C$5:$H$67,3,FALSE)&amp;""="","",VLOOKUP(C40,'TIỀN MẶT'!$C$5:$H$67,3,FALSE)),"")</f>
        <v>11269000</v>
      </c>
      <c r="L40" s="59" t="str">
        <f t="shared" si="1"/>
        <v>Tiền doanh thu ngày 15/10/2025 chi nhánh 204HÀ HUY GIÁP</v>
      </c>
      <c r="M40" s="85"/>
      <c r="N40" s="86"/>
      <c r="O40" s="87"/>
      <c r="P40" s="88"/>
      <c r="Q40" s="88"/>
      <c r="R40" s="89"/>
      <c r="S40" s="89"/>
      <c r="T40" s="170" t="str">
        <f t="shared" si="2"/>
        <v>SCB-041</v>
      </c>
      <c r="U40" s="75"/>
      <c r="V40" s="73"/>
      <c r="W40" s="73"/>
      <c r="X40" s="73"/>
      <c r="Y40" s="2"/>
      <c r="Z40" s="2"/>
      <c r="AA40" s="2"/>
      <c r="AB40" s="31"/>
      <c r="AC40" s="96"/>
      <c r="AD40" s="96"/>
      <c r="AE40" s="96"/>
      <c r="AF40" s="96"/>
      <c r="AG40" s="95">
        <f t="shared" si="3"/>
        <v>45945</v>
      </c>
      <c r="AH40" s="70"/>
      <c r="AI40" s="167" t="s">
        <v>364</v>
      </c>
      <c r="AJ40" s="58"/>
      <c r="AK40" s="70"/>
      <c r="AL40" s="70"/>
      <c r="AM40" s="70">
        <v>1121</v>
      </c>
      <c r="AN40" s="167">
        <v>113102</v>
      </c>
      <c r="AO40" s="70"/>
      <c r="AP40" s="70"/>
      <c r="AQ40" s="97" t="str">
        <f t="shared" si="4"/>
        <v/>
      </c>
      <c r="AR40" s="30"/>
      <c r="AS40" s="30"/>
      <c r="AT40" s="30"/>
      <c r="AU40" s="30"/>
      <c r="AV40" s="30"/>
      <c r="AW40" s="30"/>
      <c r="AX40" s="30"/>
      <c r="AY40" s="70" t="str">
        <f t="shared" si="5"/>
        <v/>
      </c>
      <c r="AZ40" s="70"/>
      <c r="BA40" s="30"/>
      <c r="BB40" s="30"/>
      <c r="BC40" s="30"/>
      <c r="BD40" s="30"/>
      <c r="BE40" s="30"/>
      <c r="BF40" s="30"/>
      <c r="BG40" s="30"/>
      <c r="BH40" s="30"/>
      <c r="BI40" s="30"/>
      <c r="BJ40" s="30"/>
      <c r="BK40" s="30"/>
      <c r="BL40" s="95" t="str">
        <f t="shared" si="6"/>
        <v/>
      </c>
      <c r="BM40" s="30"/>
      <c r="BN40" s="167" t="s">
        <v>366</v>
      </c>
      <c r="BO40" s="258">
        <f>IF(BU40&lt;&gt;"",IFERROR(VLOOKUP(C40,MOMO!$C$5:$K$67,9,FALSE),""),"")</f>
        <v>45946</v>
      </c>
      <c r="BP40" s="153" t="str">
        <f>IF(BU40&lt;&gt;"",IFERROR(VLOOKUP(C40,MOMO!$C$5:$J$67,8,FALSE),""),"")</f>
        <v>CONG TY CP DICH VU DI DONG TRUC TUYEN MoMo TT DUONG THANH LONG tu 15/10/2025 den 15/10/2025. CT tu 0421000497559 CONG TY CP DICH VU DI DONG TRUC TUYEN toi 0961315526 CONG TY TNHH DUONG THANH LONG NHTMCP Sai gon Thuong Tin</v>
      </c>
      <c r="BR40">
        <v>1121</v>
      </c>
      <c r="BS40" s="101" t="s">
        <v>199</v>
      </c>
      <c r="BU40" s="133">
        <f>IFERROR(IF(VLOOKUP(C40,MOMO!$C$5:$E$67,3,FALSE)=0,"",VLOOKUP(C40,MOMO!$C$5:$E$67,3,FALSE)),"")</f>
        <v>2316481</v>
      </c>
      <c r="BV40" t="str">
        <f t="shared" si="7"/>
        <v>Tiền doanh thu ngày 15/10/2025 chi nhánh 204HÀ HUY GIÁP</v>
      </c>
      <c r="CD40" s="191" t="str">
        <f t="shared" si="8"/>
        <v>SCB-526</v>
      </c>
      <c r="CQ40" s="102">
        <f t="shared" si="9"/>
        <v>45945</v>
      </c>
      <c r="CS40" s="167" t="s">
        <v>230</v>
      </c>
      <c r="CT40" s="255">
        <f>IF(CZ40&lt;&gt;"",IFERROR(VLOOKUP(C40,GRAB!$C$5:$G$67,5,FALSE),""),"")</f>
        <v>45946</v>
      </c>
      <c r="CU40" s="153" t="str">
        <f>IFERROR(VLOOKUP(C40,GRAB!$C$5:$E$67,3,FALSE),"")</f>
        <v>Grab TT 76002290 2184010097293313 Ca Phe Muoi Chu Long Bien Hoa CKN 172744 - CONG TY TNHH GRAB - Ngan hang TMCP Cong Thuong Viet Nam</v>
      </c>
      <c r="CW40" s="172">
        <v>1121</v>
      </c>
      <c r="CX40" s="174" t="s">
        <v>367</v>
      </c>
      <c r="CZ40">
        <f>IFERROR(VLOOKUP(C40,GRAB!$C$5:$E$67,2,FALSE),"")</f>
        <v>1044669</v>
      </c>
      <c r="DA40" t="str">
        <f t="shared" si="10"/>
        <v>Tiền doanh thu ngày 15/10/2025 chi nhánh 204HÀ HUY GIÁP</v>
      </c>
      <c r="DI40" s="175" t="str">
        <f t="shared" si="11"/>
        <v>SCB-526</v>
      </c>
      <c r="DV40" s="102">
        <f t="shared" si="12"/>
        <v>45945</v>
      </c>
      <c r="DX40" s="167" t="s">
        <v>239</v>
      </c>
      <c r="DY40" s="245" t="str">
        <f>IF(EE40&lt;&gt;"",IFERROR(VLOOKUP(C40,BE!$C$5:$K$67,9,FALSE),""),"")</f>
        <v/>
      </c>
      <c r="DZ40" t="str">
        <f>IF(EE40&lt;&gt;"",IFERROR(VLOOKUP(C40,BE!$C$5:$J$67,8,FALSE),""),"")</f>
        <v/>
      </c>
      <c r="EB40">
        <v>1121</v>
      </c>
      <c r="EC40" s="167" t="s">
        <v>200</v>
      </c>
      <c r="EE40" t="str">
        <f>IFERROR(IF(VLOOKUP(C40,BE!C40:I102,4,FALSE)=0,"",VLOOKUP(C40,BE!C40:I102,4,FALSE)),"")</f>
        <v/>
      </c>
      <c r="EF40" s="175" t="str">
        <f t="shared" si="13"/>
        <v/>
      </c>
      <c r="EN40" s="175" t="str">
        <f t="shared" si="14"/>
        <v/>
      </c>
      <c r="FA40" s="102" t="str">
        <f t="shared" si="15"/>
        <v/>
      </c>
      <c r="FC40" s="167" t="s">
        <v>231</v>
      </c>
      <c r="FD40" s="245" t="str">
        <f>IF(FJ40&lt;&gt;"",IFERROR(VLOOKUP(C40,'ZALO-PAY'!$C$5:$G$67,4,FALSE),""),"")</f>
        <v/>
      </c>
      <c r="FE40" s="186" t="str">
        <f>IF(FJ40&lt;&gt;"",IFERROR(VLOOKUP(C40,'ZALO-PAY'!$C$5:$G$67,5,FALSE),""),"")</f>
        <v/>
      </c>
      <c r="FG40">
        <v>1121</v>
      </c>
      <c r="FH40" s="167" t="s">
        <v>233</v>
      </c>
      <c r="FJ40" t="str">
        <f>IFERROR(IF(VLOOKUP(C40,'ZALO-PAY'!$C$5:$E$67,2,FALSE)=0,"",VLOOKUP(C40,'ZALO-PAY'!$C$5:$E$67,2,FALSE)),"")</f>
        <v/>
      </c>
      <c r="FK40" s="175" t="str">
        <f t="shared" si="16"/>
        <v/>
      </c>
      <c r="FS40" s="175" t="str">
        <f t="shared" si="17"/>
        <v/>
      </c>
      <c r="GF40" s="102" t="str">
        <f t="shared" si="18"/>
        <v/>
      </c>
      <c r="GH40" s="167" t="s">
        <v>368</v>
      </c>
      <c r="GI40" s="245" t="str">
        <f>IF(GO40&lt;&gt;"",IFERROR(VLOOKUP(C40,XANHSM!C40:G102,5,FALSE),""),"")</f>
        <v/>
      </c>
      <c r="GJ40" t="str">
        <f>IF(GO40&lt;&gt;"",IF(VLOOKUP(C40,XANHSM!$C$5:$G$67,4,FALSE)=0,"",VLOOKUP(C40,XANHSM!C40:G102,4,FALSE)),"")</f>
        <v/>
      </c>
      <c r="GL40">
        <v>1121</v>
      </c>
      <c r="GM40" s="167" t="s">
        <v>234</v>
      </c>
      <c r="GO40" t="str">
        <f>IFERROR(IF(VLOOKUP(C40,XANHSM!$C$5:$E$67,2,FALSE)=0,"",VLOOKUP(C40,XANHSM!$C$5:$E$67,2,FALSE)),"")</f>
        <v/>
      </c>
      <c r="GP40" s="175" t="str">
        <f t="shared" si="19"/>
        <v/>
      </c>
      <c r="GX40" t="str">
        <f t="shared" si="20"/>
        <v/>
      </c>
      <c r="HK40" s="102" t="str">
        <f t="shared" si="21"/>
        <v/>
      </c>
      <c r="HM40" s="167" t="s">
        <v>369</v>
      </c>
      <c r="HN40" s="245" t="str">
        <f>IF(HT40&lt;&gt;"",IFERROR(VLOOKUP(C40,'TIỀN MẶT'!$C$5:$J$67,7,FALSE),""),"")</f>
        <v/>
      </c>
      <c r="HO40" t="str">
        <f>IF(HT40&lt;&gt;"",IF(VLOOKUP(C40,'TIỀN MẶT'!$C$5:$J$67,8,FALSE)=0,"",VLOOKUP(C40,'TIỀN MẶT'!$C$5:$J$67,8,FALSE)),"")</f>
        <v/>
      </c>
      <c r="HQ40">
        <v>1121</v>
      </c>
      <c r="HR40" s="167" t="s">
        <v>235</v>
      </c>
      <c r="HT40" t="str">
        <f>IFERROR(IF(VLOOKUP(C40,'TIỀN MẶT'!$C$5:$H$67,4,FALSE)=0,"",VLOOKUP(C40,'TIỀN MẶT'!$C$5:$H$67,4,FALSE)),"")</f>
        <v/>
      </c>
      <c r="HU40" s="175" t="str">
        <f t="shared" si="22"/>
        <v/>
      </c>
      <c r="IC40" t="str">
        <f t="shared" si="23"/>
        <v/>
      </c>
      <c r="IP40" s="102" t="str">
        <f t="shared" si="24"/>
        <v/>
      </c>
      <c r="IR40" s="167" t="s">
        <v>370</v>
      </c>
      <c r="IS40" s="245" t="str">
        <f>IF(IY40&lt;&gt;"",IFERROR(VLOOKUP(C40,'TIỀN MẶT'!$C$5:$J$67,7,FALSE),""),"")</f>
        <v/>
      </c>
      <c r="IT40" t="str">
        <f>IF(IY40&lt;&gt;"",IF(VLOOKUP(C40,'TIỀN MẶT'!$C$5:$J$67,8,FALSE)=0,"",VLOOKUP(C40,'TIỀN MẶT'!$C$5:$J$67,8,FALSE)),"")</f>
        <v/>
      </c>
      <c r="IV40">
        <v>1121</v>
      </c>
      <c r="IW40" s="167" t="s">
        <v>236</v>
      </c>
      <c r="IY40" t="str">
        <f>IFERROR(IF(VLOOKUP(C40,'TIỀN MẶT'!$C$5:$H$67,5,FALSE)=0,"",VLOOKUP(C40,'TIỀN MẶT'!$C$5:$H$67,5,FALSE)),"")</f>
        <v/>
      </c>
      <c r="IZ40" s="175" t="str">
        <f t="shared" si="25"/>
        <v/>
      </c>
      <c r="JH40" t="str">
        <f t="shared" si="26"/>
        <v/>
      </c>
      <c r="JU40" s="102" t="str">
        <f t="shared" si="27"/>
        <v/>
      </c>
      <c r="JW40" s="167" t="s">
        <v>371</v>
      </c>
      <c r="JX40" s="249" t="str">
        <f>IF(KD40&lt;&gt;"",IFERROR(VLOOKUP(C40,'VN-PAY'!$C$5:$G$67,4,FALSE),""),"")</f>
        <v/>
      </c>
      <c r="JY40" s="228" t="str">
        <f>IF(KD40&lt;&gt;"",IFERROR(VLOOKUP(C40,'VN-PAY'!$C$5:$G$67,5,FALSE),""),"")</f>
        <v/>
      </c>
      <c r="KA40">
        <v>1121</v>
      </c>
      <c r="KB40" s="167" t="s">
        <v>237</v>
      </c>
      <c r="KD40" t="str">
        <f>IFERROR(IF(VLOOKUP(C40,'VN-PAY'!$C$5:$E$66,2,FALSE)=0,"",VLOOKUP(C40,'VN-PAY'!$C$5:$E$66,2,FALSE)),"")</f>
        <v/>
      </c>
      <c r="KE40" s="175" t="str">
        <f t="shared" si="28"/>
        <v/>
      </c>
      <c r="KM40" s="175" t="str">
        <f t="shared" si="29"/>
        <v/>
      </c>
      <c r="KZ40" s="102" t="str">
        <f t="shared" si="30"/>
        <v/>
      </c>
      <c r="LB40" s="167" t="s">
        <v>372</v>
      </c>
      <c r="LC40" s="245">
        <f>IF(LI40&lt;&gt;"",IFERROR(VLOOKUP(C40,SHOPEE!$C$5:$G$67,4,FALSE),""),"")</f>
        <v>0</v>
      </c>
      <c r="LD40" t="str">
        <f>IF(LI40&lt;&gt;"",IFERROR(VLOOKUP(C40,SHOPEE!$C$5:$G$67,5,FALSE),""),"")</f>
        <v>SHOPEEPAY CHUYEN TIEN 1978597907100237824 ShopeeFood thanh toan tu dong 15 10 2025 10673813 CKN 135092 - MBBANK IBFT - Ngan hang TMCP Quan Doi</v>
      </c>
      <c r="LF40">
        <v>1121</v>
      </c>
      <c r="LG40" s="167" t="s">
        <v>238</v>
      </c>
      <c r="LI40">
        <f>IFERROR(IF(VLOOKUP(C40,SHOPEE!$C$5:$E$67,2,FALSE)=0,"",VLOOKUP(C40,SHOPEE!$C$5:$E$67,2,FALSE)),"")</f>
        <v>3141753</v>
      </c>
      <c r="LJ40" s="175" t="str">
        <f t="shared" si="31"/>
        <v>Tiền doanh thu ngày 15/10/2025 chi nhánh 204HÀ HUY GIÁP</v>
      </c>
      <c r="LR40" s="175" t="str">
        <f t="shared" si="32"/>
        <v>SCB-526</v>
      </c>
      <c r="ME40" s="102">
        <f t="shared" si="33"/>
        <v>45945</v>
      </c>
      <c r="MG40" s="167" t="s">
        <v>373</v>
      </c>
    </row>
    <row r="41" spans="1:345" ht="15.75" customHeight="1">
      <c r="A41" s="83">
        <v>19</v>
      </c>
      <c r="B41" s="32" t="s">
        <v>581</v>
      </c>
      <c r="C41" s="90" t="s">
        <v>136</v>
      </c>
      <c r="D41" s="290">
        <v>61</v>
      </c>
      <c r="E41" s="266">
        <f>IF(K41&lt;&gt;"",IFERROR(VLOOKUP(C41,'TIỀN MẶT'!$C$5:$J$67,7,FALSE),""),"")</f>
        <v>45946</v>
      </c>
      <c r="F41" s="221" t="str">
        <f>IF(K41&lt;&gt;"",IF(VLOOKUP(C41,'TIỀN MẶT'!$C$5:$J$67,8,FALSE)=0,"",VLOOKUP(C41,'TIỀN MẶT'!$C$5:$J$67,8,FALSE)),"")</f>
        <v>CH.32 THD NTM NGAY 15/10/2025</v>
      </c>
      <c r="G41" s="99"/>
      <c r="H41" s="70">
        <v>1121</v>
      </c>
      <c r="I41" s="167" t="s">
        <v>360</v>
      </c>
      <c r="J41" s="60"/>
      <c r="K41" s="62">
        <f>IFERROR(IF(VLOOKUP(C41,'TIỀN MẶT'!$C$5:$H$67,3,FALSE)&amp;""="","",VLOOKUP(C41,'TIỀN MẶT'!$C$5:$H$67,3,FALSE)),"")</f>
        <v>2852000</v>
      </c>
      <c r="L41" s="59" t="str">
        <f t="shared" si="1"/>
        <v>Tiền doanh thu ngày 15/10/2025 chi nhánh 32PHAN THIẾT</v>
      </c>
      <c r="M41" s="85"/>
      <c r="N41" s="86"/>
      <c r="O41" s="87"/>
      <c r="P41" s="88"/>
      <c r="Q41" s="88"/>
      <c r="R41" s="89"/>
      <c r="S41" s="89"/>
      <c r="T41" s="170" t="str">
        <f t="shared" si="2"/>
        <v>SCB-041</v>
      </c>
      <c r="U41" s="75"/>
      <c r="V41" s="73"/>
      <c r="W41" s="73"/>
      <c r="X41" s="73"/>
      <c r="Y41" s="2"/>
      <c r="Z41" s="2"/>
      <c r="AA41" s="2"/>
      <c r="AB41" s="31"/>
      <c r="AC41" s="96"/>
      <c r="AD41" s="96"/>
      <c r="AE41" s="96"/>
      <c r="AF41" s="96"/>
      <c r="AG41" s="95">
        <f t="shared" si="3"/>
        <v>45945</v>
      </c>
      <c r="AH41" s="70"/>
      <c r="AI41" s="167" t="s">
        <v>364</v>
      </c>
      <c r="AJ41" s="58"/>
      <c r="AK41" s="70"/>
      <c r="AL41" s="70"/>
      <c r="AM41" s="70">
        <v>1121</v>
      </c>
      <c r="AN41" s="167">
        <v>113102</v>
      </c>
      <c r="AO41" s="70"/>
      <c r="AP41" s="70"/>
      <c r="AQ41" s="97" t="str">
        <f t="shared" si="4"/>
        <v/>
      </c>
      <c r="AR41" s="30"/>
      <c r="AS41" s="30"/>
      <c r="AT41" s="30"/>
      <c r="AU41" s="30"/>
      <c r="AV41" s="30"/>
      <c r="AW41" s="30"/>
      <c r="AX41" s="30"/>
      <c r="AY41" s="70" t="str">
        <f t="shared" si="5"/>
        <v/>
      </c>
      <c r="AZ41" s="70"/>
      <c r="BA41" s="30"/>
      <c r="BB41" s="30"/>
      <c r="BC41" s="30"/>
      <c r="BD41" s="30"/>
      <c r="BE41" s="30"/>
      <c r="BF41" s="30"/>
      <c r="BG41" s="30"/>
      <c r="BH41" s="30"/>
      <c r="BI41" s="30"/>
      <c r="BJ41" s="30"/>
      <c r="BK41" s="30"/>
      <c r="BL41" s="95" t="str">
        <f t="shared" si="6"/>
        <v/>
      </c>
      <c r="BM41" s="30"/>
      <c r="BN41" s="167" t="s">
        <v>366</v>
      </c>
      <c r="BO41" s="258">
        <f>IF(BU41&lt;&gt;"",IFERROR(VLOOKUP(C41,MOMO!$C$5:$K$67,9,FALSE),""),"")</f>
        <v>45946</v>
      </c>
      <c r="BP41" s="153" t="str">
        <f>IF(BU41&lt;&gt;"",IFERROR(VLOOKUP(C41,MOMO!$C$5:$J$67,8,FALSE),""),"")</f>
        <v>CONG TY CP DICH VU DI DONG TRUC TUYEN MoMo TT DUONG THANH LONG tu 15/10/2025 den 15/10/2025. CT tu 0421000497559 CONG TY CP DICH VU DI DONG TRUC TUYEN toi 0961315526 CONG TY TNHH DUONG THANH LONG NHTMCP Sai gon Thuong Tin</v>
      </c>
      <c r="BR41">
        <v>1121</v>
      </c>
      <c r="BS41" s="101" t="s">
        <v>199</v>
      </c>
      <c r="BU41" s="133">
        <f>IFERROR(IF(VLOOKUP(C41,MOMO!$C$5:$E$67,3,FALSE)=0,"",VLOOKUP(C41,MOMO!$C$5:$E$67,3,FALSE)),"")</f>
        <v>35802</v>
      </c>
      <c r="BV41" t="str">
        <f t="shared" si="7"/>
        <v>Tiền doanh thu ngày 15/10/2025 chi nhánh 32PHAN THIẾT</v>
      </c>
      <c r="CD41" s="191" t="str">
        <f t="shared" si="8"/>
        <v>SCB-526</v>
      </c>
      <c r="CQ41" s="102">
        <f t="shared" si="9"/>
        <v>45945</v>
      </c>
      <c r="CS41" s="167" t="s">
        <v>230</v>
      </c>
      <c r="CT41" s="255">
        <f>IF(CZ41&lt;&gt;"",IFERROR(VLOOKUP(C41,GRAB!$C$5:$G$67,5,FALSE),""),"")</f>
        <v>45946</v>
      </c>
      <c r="CU41" s="153" t="str">
        <f>IFERROR(VLOOKUP(C41,GRAB!$C$5:$E$67,3,FALSE),"")</f>
        <v>Grab TT 76001705 2184010097295361 Ca Phe Muoi Chu Long Phan Thiet CKN 173228 - CONG TY TNHH GRAB - Ngan hang TMCP Cong Thuong Viet Nam</v>
      </c>
      <c r="CW41" s="172">
        <v>1121</v>
      </c>
      <c r="CX41" s="174" t="s">
        <v>367</v>
      </c>
      <c r="CZ41">
        <f>IFERROR(VLOOKUP(C41,GRAB!$C$5:$E$67,2,FALSE),"")</f>
        <v>264727</v>
      </c>
      <c r="DA41" t="str">
        <f t="shared" si="10"/>
        <v>Tiền doanh thu ngày 15/10/2025 chi nhánh 32PHAN THIẾT</v>
      </c>
      <c r="DI41" s="175" t="str">
        <f t="shared" si="11"/>
        <v>SCB-526</v>
      </c>
      <c r="DV41" s="102">
        <f t="shared" si="12"/>
        <v>45945</v>
      </c>
      <c r="DX41" s="167" t="s">
        <v>239</v>
      </c>
      <c r="DY41" s="245" t="str">
        <f>IF(EE41&lt;&gt;"",IFERROR(VLOOKUP(C41,BE!$C$5:$K$67,9,FALSE),""),"")</f>
        <v/>
      </c>
      <c r="DZ41" t="str">
        <f>IF(EE41&lt;&gt;"",IFERROR(VLOOKUP(C41,BE!$C$5:$J$67,8,FALSE),""),"")</f>
        <v/>
      </c>
      <c r="EB41">
        <v>1121</v>
      </c>
      <c r="EC41" s="167" t="s">
        <v>200</v>
      </c>
      <c r="EE41" t="str">
        <f>IFERROR(IF(VLOOKUP(C41,BE!C41:I103,4,FALSE)=0,"",VLOOKUP(C41,BE!C41:I103,4,FALSE)),"")</f>
        <v/>
      </c>
      <c r="EF41" s="175" t="str">
        <f t="shared" si="13"/>
        <v/>
      </c>
      <c r="EN41" s="175" t="str">
        <f t="shared" si="14"/>
        <v/>
      </c>
      <c r="FA41" s="102" t="str">
        <f t="shared" si="15"/>
        <v/>
      </c>
      <c r="FC41" s="167" t="s">
        <v>231</v>
      </c>
      <c r="FD41" s="245">
        <f>IF(FJ41&lt;&gt;"",IFERROR(VLOOKUP(C41,'ZALO-PAY'!$C$5:$G$67,4,FALSE),""),"")</f>
        <v>45946</v>
      </c>
      <c r="FE41" s="186" t="str">
        <f>IF(FJ41&lt;&gt;"",IFERROR(VLOOKUP(C41,'ZALO-PAY'!$C$5:$G$67,5,FALSE),""),"")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41">
        <v>1121</v>
      </c>
      <c r="FH41" s="167" t="s">
        <v>233</v>
      </c>
      <c r="FJ41">
        <f>IFERROR(IF(VLOOKUP(C41,'ZALO-PAY'!$C$5:$E$67,2,FALSE)=0,"",VLOOKUP(C41,'ZALO-PAY'!$C$5:$E$67,2,FALSE)),"")</f>
        <v>771729</v>
      </c>
      <c r="FK41" s="175" t="str">
        <f t="shared" si="16"/>
        <v>Tiền doanh thu ngày 15/10/2025 chi nhánh 32PHAN THIẾT</v>
      </c>
      <c r="FS41" s="175" t="str">
        <f t="shared" si="17"/>
        <v>SCB-526</v>
      </c>
      <c r="GF41" s="102">
        <f t="shared" si="18"/>
        <v>45945</v>
      </c>
      <c r="GH41" s="167" t="s">
        <v>368</v>
      </c>
      <c r="GI41" s="245" t="str">
        <f>IF(GO41&lt;&gt;"",IFERROR(VLOOKUP(C41,XANHSM!C41:G103,5,FALSE),""),"")</f>
        <v/>
      </c>
      <c r="GJ41" t="str">
        <f>IF(GO41&lt;&gt;"",IF(VLOOKUP(C41,XANHSM!$C$5:$G$67,4,FALSE)=0,"",VLOOKUP(C41,XANHSM!C41:G103,4,FALSE)),"")</f>
        <v/>
      </c>
      <c r="GL41">
        <v>1121</v>
      </c>
      <c r="GM41" s="167" t="s">
        <v>234</v>
      </c>
      <c r="GO41" t="str">
        <f>IFERROR(IF(VLOOKUP(C41,XANHSM!$C$5:$E$67,2,FALSE)=0,"",VLOOKUP(C41,XANHSM!$C$5:$E$67,2,FALSE)),"")</f>
        <v/>
      </c>
      <c r="GP41" s="175" t="str">
        <f t="shared" si="19"/>
        <v/>
      </c>
      <c r="GX41" t="str">
        <f t="shared" si="20"/>
        <v/>
      </c>
      <c r="HK41" s="102" t="str">
        <f t="shared" si="21"/>
        <v/>
      </c>
      <c r="HM41" s="167" t="s">
        <v>369</v>
      </c>
      <c r="HN41" s="245" t="str">
        <f>IF(HT41&lt;&gt;"",IFERROR(VLOOKUP(C41,'TIỀN MẶT'!$C$5:$J$67,7,FALSE),""),"")</f>
        <v/>
      </c>
      <c r="HO41" t="str">
        <f>IF(HT41&lt;&gt;"",IF(VLOOKUP(C41,'TIỀN MẶT'!$C$5:$J$67,8,FALSE)=0,"",VLOOKUP(C41,'TIỀN MẶT'!$C$5:$J$67,8,FALSE)),"")</f>
        <v/>
      </c>
      <c r="HQ41">
        <v>1121</v>
      </c>
      <c r="HR41" s="167" t="s">
        <v>235</v>
      </c>
      <c r="HT41" t="str">
        <f>IFERROR(IF(VLOOKUP(C41,'TIỀN MẶT'!$C$5:$H$67,4,FALSE)=0,"",VLOOKUP(C41,'TIỀN MẶT'!$C$5:$H$67,4,FALSE)),"")</f>
        <v/>
      </c>
      <c r="HU41" s="175" t="str">
        <f t="shared" si="22"/>
        <v/>
      </c>
      <c r="IC41" t="str">
        <f t="shared" si="23"/>
        <v/>
      </c>
      <c r="IP41" s="102" t="str">
        <f t="shared" si="24"/>
        <v/>
      </c>
      <c r="IR41" s="167" t="s">
        <v>370</v>
      </c>
      <c r="IS41" s="245" t="str">
        <f>IF(IY41&lt;&gt;"",IFERROR(VLOOKUP(C41,'TIỀN MẶT'!$C$5:$J$67,7,FALSE),""),"")</f>
        <v/>
      </c>
      <c r="IT41" t="str">
        <f>IF(IY41&lt;&gt;"",IF(VLOOKUP(C41,'TIỀN MẶT'!$C$5:$J$67,8,FALSE)=0,"",VLOOKUP(C41,'TIỀN MẶT'!$C$5:$J$67,8,FALSE)),"")</f>
        <v/>
      </c>
      <c r="IV41">
        <v>1121</v>
      </c>
      <c r="IW41" s="167" t="s">
        <v>236</v>
      </c>
      <c r="IY41" t="str">
        <f>IFERROR(IF(VLOOKUP(C41,'TIỀN MẶT'!$C$5:$H$67,5,FALSE)=0,"",VLOOKUP(C41,'TIỀN MẶT'!$C$5:$H$67,5,FALSE)),"")</f>
        <v/>
      </c>
      <c r="IZ41" s="175" t="str">
        <f t="shared" si="25"/>
        <v/>
      </c>
      <c r="JH41" t="str">
        <f t="shared" si="26"/>
        <v/>
      </c>
      <c r="JU41" s="102" t="str">
        <f t="shared" si="27"/>
        <v/>
      </c>
      <c r="JW41" s="167" t="s">
        <v>371</v>
      </c>
      <c r="JX41" s="249" t="str">
        <f>IF(KD41&lt;&gt;"",IFERROR(VLOOKUP(C41,'VN-PAY'!$C$5:$G$67,4,FALSE),""),"")</f>
        <v/>
      </c>
      <c r="JY41" s="228" t="str">
        <f>IF(KD41&lt;&gt;"",IFERROR(VLOOKUP(C41,'VN-PAY'!$C$5:$G$67,5,FALSE),""),"")</f>
        <v/>
      </c>
      <c r="KA41">
        <v>1121</v>
      </c>
      <c r="KB41" s="167" t="s">
        <v>237</v>
      </c>
      <c r="KD41" t="str">
        <f>IFERROR(IF(VLOOKUP(C41,'VN-PAY'!$C$5:$E$66,2,FALSE)=0,"",VLOOKUP(C41,'VN-PAY'!$C$5:$E$66,2,FALSE)),"")</f>
        <v/>
      </c>
      <c r="KE41" s="175" t="str">
        <f t="shared" si="28"/>
        <v/>
      </c>
      <c r="KM41" s="175" t="str">
        <f t="shared" si="29"/>
        <v/>
      </c>
      <c r="KZ41" s="102" t="str">
        <f t="shared" si="30"/>
        <v/>
      </c>
      <c r="LB41" s="167" t="s">
        <v>372</v>
      </c>
      <c r="LC41" s="245">
        <f>IF(LI41&lt;&gt;"",IFERROR(VLOOKUP(C41,SHOPEE!$C$5:$G$67,4,FALSE),""),"")</f>
        <v>0</v>
      </c>
      <c r="LD41" t="str">
        <f>IF(LI41&lt;&gt;"",IFERROR(VLOOKUP(C41,SHOPEE!$C$5:$G$67,5,FALSE),""),"")</f>
        <v>SHOPEEPAY CHUYEN TIEN 1978597907100237824 ShopeeFood thanh toan tu dong 15 10 2025 10673813 CKN 135092 - MBBANK IBFT - Ngan hang TMCP Quan Doi</v>
      </c>
      <c r="LF41">
        <v>1121</v>
      </c>
      <c r="LG41" s="167" t="s">
        <v>238</v>
      </c>
      <c r="LI41">
        <f>IFERROR(IF(VLOOKUP(C41,SHOPEE!$C$5:$E$67,2,FALSE)=0,"",VLOOKUP(C41,SHOPEE!$C$5:$E$67,2,FALSE)),"")</f>
        <v>1692829</v>
      </c>
      <c r="LJ41" s="175" t="str">
        <f t="shared" si="31"/>
        <v>Tiền doanh thu ngày 15/10/2025 chi nhánh 32PHAN THIẾT</v>
      </c>
      <c r="LR41" s="175" t="str">
        <f t="shared" si="32"/>
        <v>SCB-526</v>
      </c>
      <c r="ME41" s="102">
        <f t="shared" si="33"/>
        <v>45945</v>
      </c>
      <c r="MG41" s="167" t="s">
        <v>373</v>
      </c>
    </row>
    <row r="42" spans="1:345" ht="15.75" customHeight="1">
      <c r="A42" s="83">
        <f t="shared" si="0"/>
        <v>20</v>
      </c>
      <c r="B42" s="32" t="s">
        <v>582</v>
      </c>
      <c r="C42" s="90" t="s">
        <v>137</v>
      </c>
      <c r="D42" s="291">
        <v>68</v>
      </c>
      <c r="E42" s="266">
        <f>IF(K42&lt;&gt;"",IFERROR(VLOOKUP(C42,'TIỀN MẶT'!$C$5:$J$67,7,FALSE),""),"")</f>
        <v>45946</v>
      </c>
      <c r="F42" s="221" t="str">
        <f>IF(K42&lt;&gt;"",IF(VLOOKUP(C42,'TIỀN MẶT'!$C$5:$J$67,8,FALSE)=0,"",VLOOKUP(C42,'TIỀN MẶT'!$C$5:$J$67,8,FALSE)),"")</f>
        <v>CH884PRD -NTM NGAY 15/10</v>
      </c>
      <c r="G42" s="99"/>
      <c r="H42" s="70">
        <v>1121</v>
      </c>
      <c r="I42" s="167" t="s">
        <v>360</v>
      </c>
      <c r="J42" s="60"/>
      <c r="K42" s="62">
        <f>IFERROR(IF(VLOOKUP(C42,'TIỀN MẶT'!$C$5:$H$67,3,FALSE)&amp;""="","",VLOOKUP(C42,'TIỀN MẶT'!$C$5:$H$67,3,FALSE)),"")</f>
        <v>6905000</v>
      </c>
      <c r="L42" s="59" t="str">
        <f t="shared" si="1"/>
        <v>Tiền doanh thu ngày 15/10/2025 chi nhánh 884BÌNH PHƯỚC</v>
      </c>
      <c r="M42" s="85"/>
      <c r="N42" s="86"/>
      <c r="O42" s="87"/>
      <c r="P42" s="88"/>
      <c r="Q42" s="88"/>
      <c r="R42" s="89"/>
      <c r="S42" s="89"/>
      <c r="T42" s="170" t="str">
        <f t="shared" si="2"/>
        <v>SCB-041</v>
      </c>
      <c r="U42" s="75"/>
      <c r="V42" s="73"/>
      <c r="W42" s="73"/>
      <c r="X42" s="73"/>
      <c r="Y42" s="2"/>
      <c r="Z42" s="2"/>
      <c r="AA42" s="2"/>
      <c r="AB42" s="31"/>
      <c r="AC42" s="96"/>
      <c r="AD42" s="96"/>
      <c r="AE42" s="96"/>
      <c r="AF42" s="96"/>
      <c r="AG42" s="95">
        <f t="shared" si="3"/>
        <v>45945</v>
      </c>
      <c r="AH42" s="70"/>
      <c r="AI42" s="167" t="s">
        <v>364</v>
      </c>
      <c r="AJ42" s="58"/>
      <c r="AK42" s="70"/>
      <c r="AL42" s="70"/>
      <c r="AM42" s="70">
        <v>1121</v>
      </c>
      <c r="AN42" s="167">
        <v>113102</v>
      </c>
      <c r="AO42" s="70"/>
      <c r="AP42" s="70"/>
      <c r="AQ42" s="97" t="str">
        <f t="shared" si="4"/>
        <v/>
      </c>
      <c r="AR42" s="30"/>
      <c r="AS42" s="30"/>
      <c r="AT42" s="30"/>
      <c r="AU42" s="30"/>
      <c r="AV42" s="30"/>
      <c r="AW42" s="30"/>
      <c r="AX42" s="30"/>
      <c r="AY42" s="70" t="str">
        <f t="shared" si="5"/>
        <v/>
      </c>
      <c r="AZ42" s="70"/>
      <c r="BA42" s="30"/>
      <c r="BB42" s="30"/>
      <c r="BC42" s="30"/>
      <c r="BD42" s="30"/>
      <c r="BE42" s="30"/>
      <c r="BF42" s="30"/>
      <c r="BG42" s="30"/>
      <c r="BH42" s="30"/>
      <c r="BI42" s="30"/>
      <c r="BJ42" s="30"/>
      <c r="BK42" s="30"/>
      <c r="BL42" s="95" t="str">
        <f t="shared" si="6"/>
        <v/>
      </c>
      <c r="BM42" s="30"/>
      <c r="BN42" s="167" t="s">
        <v>366</v>
      </c>
      <c r="BO42" s="258">
        <f>IF(BU42&lt;&gt;"",IFERROR(VLOOKUP(C42,MOMO!$C$5:$K$67,9,FALSE),""),"")</f>
        <v>45946</v>
      </c>
      <c r="BP42" s="153" t="str">
        <f>IF(BU42&lt;&gt;"",IFERROR(VLOOKUP(C42,MOMO!$C$5:$J$67,8,FALSE),""),"")</f>
        <v>CONG TY CP DICH VU DI DONG TRUC TUYEN MoMo TT DUONG THANH LONG tu 15/10/2025 den 15/10/2025. CT tu 0421000497559 CONG TY CP DICH VU DI DONG TRUC TUYEN toi 0961315526 CONG TY TNHH DUONG THANH LONG NHTMCP Sai gon Thuong Tin</v>
      </c>
      <c r="BR42">
        <v>1121</v>
      </c>
      <c r="BS42" s="101" t="s">
        <v>199</v>
      </c>
      <c r="BU42" s="133">
        <f>IFERROR(IF(VLOOKUP(C42,MOMO!$C$5:$E$67,3,FALSE)=0,"",VLOOKUP(C42,MOMO!$C$5:$E$67,3,FALSE)),"")</f>
        <v>1691298</v>
      </c>
      <c r="BV42" t="str">
        <f t="shared" si="7"/>
        <v>Tiền doanh thu ngày 15/10/2025 chi nhánh 884BÌNH PHƯỚC</v>
      </c>
      <c r="CD42" s="191" t="str">
        <f t="shared" si="8"/>
        <v>SCB-526</v>
      </c>
      <c r="CQ42" s="102">
        <f t="shared" si="9"/>
        <v>45945</v>
      </c>
      <c r="CS42" s="167" t="s">
        <v>230</v>
      </c>
      <c r="CT42" s="255">
        <f>IF(CZ42&lt;&gt;"",IFERROR(VLOOKUP(C42,GRAB!$C$5:$G$67,5,FALSE),""),"")</f>
        <v>45946</v>
      </c>
      <c r="CU42" s="153" t="str">
        <f>IFERROR(VLOOKUP(C42,GRAB!$C$5:$E$67,3,FALSE),"")</f>
        <v/>
      </c>
      <c r="CW42" s="172">
        <v>1121</v>
      </c>
      <c r="CX42" s="174" t="s">
        <v>367</v>
      </c>
      <c r="CZ42">
        <f>IFERROR(VLOOKUP(C42,GRAB!$C$5:$E$67,2,FALSE),"")</f>
        <v>65097</v>
      </c>
      <c r="DA42" t="str">
        <f t="shared" si="10"/>
        <v>Tiền doanh thu ngày 15/10/2025 chi nhánh 884BÌNH PHƯỚC</v>
      </c>
      <c r="DI42" s="175" t="str">
        <f t="shared" si="11"/>
        <v>SCB-526</v>
      </c>
      <c r="DV42" s="102">
        <f t="shared" si="12"/>
        <v>45945</v>
      </c>
      <c r="DX42" s="167" t="s">
        <v>239</v>
      </c>
      <c r="DY42" s="245" t="str">
        <f>IF(EE42&lt;&gt;"",IFERROR(VLOOKUP(C42,BE!$C$5:$K$67,9,FALSE),""),"")</f>
        <v/>
      </c>
      <c r="DZ42" t="str">
        <f>IF(EE42&lt;&gt;"",IFERROR(VLOOKUP(C42,BE!$C$5:$J$67,8,FALSE),""),"")</f>
        <v/>
      </c>
      <c r="EB42">
        <v>1121</v>
      </c>
      <c r="EC42" s="167" t="s">
        <v>200</v>
      </c>
      <c r="EE42" t="str">
        <f>IFERROR(IF(VLOOKUP(C42,BE!C42:I104,4,FALSE)=0,"",VLOOKUP(C42,BE!C42:I104,4,FALSE)),"")</f>
        <v/>
      </c>
      <c r="EF42" s="175" t="str">
        <f t="shared" si="13"/>
        <v/>
      </c>
      <c r="EN42" s="175" t="str">
        <f t="shared" si="14"/>
        <v/>
      </c>
      <c r="FA42" s="102" t="str">
        <f t="shared" si="15"/>
        <v/>
      </c>
      <c r="FC42" s="167" t="s">
        <v>231</v>
      </c>
      <c r="FD42" s="245" t="str">
        <f>IF(FJ42&lt;&gt;"",IFERROR(VLOOKUP(C42,'ZALO-PAY'!$C$5:$G$67,4,FALSE),""),"")</f>
        <v/>
      </c>
      <c r="FE42" s="186" t="str">
        <f>IF(FJ42&lt;&gt;"",IFERROR(VLOOKUP(C42,'ZALO-PAY'!$C$5:$G$67,5,FALSE),""),"")</f>
        <v/>
      </c>
      <c r="FG42">
        <v>1121</v>
      </c>
      <c r="FH42" s="167" t="s">
        <v>233</v>
      </c>
      <c r="FJ42" t="str">
        <f>IFERROR(IF(VLOOKUP(C42,'ZALO-PAY'!$C$5:$E$67,2,FALSE)=0,"",VLOOKUP(C42,'ZALO-PAY'!$C$5:$E$67,2,FALSE)),"")</f>
        <v/>
      </c>
      <c r="FK42" s="175" t="str">
        <f t="shared" si="16"/>
        <v/>
      </c>
      <c r="FS42" s="175" t="str">
        <f t="shared" si="17"/>
        <v/>
      </c>
      <c r="GF42" s="102" t="str">
        <f t="shared" si="18"/>
        <v/>
      </c>
      <c r="GH42" s="167" t="s">
        <v>368</v>
      </c>
      <c r="GI42" s="245" t="str">
        <f>IF(GO42&lt;&gt;"",IFERROR(VLOOKUP(C42,XANHSM!C42:G104,5,FALSE),""),"")</f>
        <v/>
      </c>
      <c r="GJ42" t="str">
        <f>IF(GO42&lt;&gt;"",IF(VLOOKUP(C42,XANHSM!$C$5:$G$67,4,FALSE)=0,"",VLOOKUP(C42,XANHSM!C42:G104,4,FALSE)),"")</f>
        <v/>
      </c>
      <c r="GL42">
        <v>1121</v>
      </c>
      <c r="GM42" s="167" t="s">
        <v>234</v>
      </c>
      <c r="GO42" t="str">
        <f>IFERROR(IF(VLOOKUP(C42,XANHSM!$C$5:$E$67,2,FALSE)=0,"",VLOOKUP(C42,XANHSM!$C$5:$E$67,2,FALSE)),"")</f>
        <v/>
      </c>
      <c r="GP42" s="175" t="str">
        <f t="shared" si="19"/>
        <v/>
      </c>
      <c r="GX42" t="str">
        <f t="shared" si="20"/>
        <v/>
      </c>
      <c r="HK42" s="102" t="str">
        <f t="shared" si="21"/>
        <v/>
      </c>
      <c r="HM42" s="167" t="s">
        <v>369</v>
      </c>
      <c r="HN42" s="245">
        <f>IF(HT42&lt;&gt;"",IFERROR(VLOOKUP(C42,'TIỀN MẶT'!$C$5:$J$67,7,FALSE),""),"")</f>
        <v>45946</v>
      </c>
      <c r="HO42" t="str">
        <f>IF(HT42&lt;&gt;"",IF(VLOOKUP(C42,'TIỀN MẶT'!$C$5:$J$67,8,FALSE)=0,"",VLOOKUP(C42,'TIỀN MẶT'!$C$5:$J$67,8,FALSE)),"")</f>
        <v>CH884PRD -NTM NGAY 15/10</v>
      </c>
      <c r="HQ42">
        <v>1121</v>
      </c>
      <c r="HR42" s="167" t="s">
        <v>235</v>
      </c>
      <c r="HT42">
        <f>IFERROR(IF(VLOOKUP(C42,'TIỀN MẶT'!$C$5:$H$67,4,FALSE)=0,"",VLOOKUP(C42,'TIỀN MẶT'!$C$5:$H$67,4,FALSE)),"")</f>
        <v>25200</v>
      </c>
      <c r="HU42" s="175" t="str">
        <f t="shared" si="22"/>
        <v>Tiền doanh thu ngày 15/10/2025 chi nhánh 884BÌNH PHƯỚC</v>
      </c>
      <c r="IC42" t="str">
        <f t="shared" si="23"/>
        <v>SCB-041</v>
      </c>
      <c r="IP42" s="102">
        <f t="shared" si="24"/>
        <v>45945</v>
      </c>
      <c r="IR42" s="167" t="s">
        <v>370</v>
      </c>
      <c r="IS42" s="245" t="str">
        <f>IF(IY42&lt;&gt;"",IFERROR(VLOOKUP(C42,'TIỀN MẶT'!$C$5:$J$67,7,FALSE),""),"")</f>
        <v/>
      </c>
      <c r="IT42" t="str">
        <f>IF(IY42&lt;&gt;"",IF(VLOOKUP(C42,'TIỀN MẶT'!$C$5:$J$67,8,FALSE)=0,"",VLOOKUP(C42,'TIỀN MẶT'!$C$5:$J$67,8,FALSE)),"")</f>
        <v/>
      </c>
      <c r="IV42">
        <v>1121</v>
      </c>
      <c r="IW42" s="167" t="s">
        <v>236</v>
      </c>
      <c r="IY42" t="str">
        <f>IFERROR(IF(VLOOKUP(C42,'TIỀN MẶT'!$C$5:$H$67,5,FALSE)=0,"",VLOOKUP(C42,'TIỀN MẶT'!$C$5:$H$67,5,FALSE)),"")</f>
        <v/>
      </c>
      <c r="IZ42" s="175" t="str">
        <f t="shared" si="25"/>
        <v/>
      </c>
      <c r="JH42" t="str">
        <f t="shared" si="26"/>
        <v/>
      </c>
      <c r="JU42" s="102" t="str">
        <f t="shared" si="27"/>
        <v/>
      </c>
      <c r="JW42" s="167" t="s">
        <v>371</v>
      </c>
      <c r="JX42" s="249" t="str">
        <f>IF(KD42&lt;&gt;"",IFERROR(VLOOKUP(C42,'VN-PAY'!$C$5:$G$67,4,FALSE),""),"")</f>
        <v/>
      </c>
      <c r="JY42" s="228" t="str">
        <f>IF(KD42&lt;&gt;"",IFERROR(VLOOKUP(C42,'VN-PAY'!$C$5:$G$67,5,FALSE),""),"")</f>
        <v/>
      </c>
      <c r="KA42">
        <v>1121</v>
      </c>
      <c r="KB42" s="167" t="s">
        <v>237</v>
      </c>
      <c r="KD42" t="str">
        <f>IFERROR(IF(VLOOKUP(C42,'VN-PAY'!$C$5:$E$66,2,FALSE)=0,"",VLOOKUP(C42,'VN-PAY'!$C$5:$E$66,2,FALSE)),"")</f>
        <v/>
      </c>
      <c r="KE42" s="175" t="str">
        <f t="shared" si="28"/>
        <v/>
      </c>
      <c r="KM42" s="175" t="str">
        <f t="shared" si="29"/>
        <v/>
      </c>
      <c r="KZ42" s="102" t="str">
        <f t="shared" si="30"/>
        <v/>
      </c>
      <c r="LB42" s="167" t="s">
        <v>372</v>
      </c>
      <c r="LC42" s="245">
        <f>IF(LI42&lt;&gt;"",IFERROR(VLOOKUP(C42,SHOPEE!$C$5:$G$67,4,FALSE),""),"")</f>
        <v>0</v>
      </c>
      <c r="LD42" t="str">
        <f>IF(LI42&lt;&gt;"",IFERROR(VLOOKUP(C42,SHOPEE!$C$5:$G$67,5,FALSE),""),"")</f>
        <v>SHOPEEPAY CHUYEN TIEN 1978597907100237824 ShopeeFood thanh toan tu dong 15 10 2025 10673813 CKN 135092 - MBBANK IBFT - Ngan hang TMCP Quan Doi</v>
      </c>
      <c r="LF42">
        <v>1121</v>
      </c>
      <c r="LG42" s="167" t="s">
        <v>238</v>
      </c>
      <c r="LI42">
        <f>IFERROR(IF(VLOOKUP(C42,SHOPEE!$C$5:$E$67,2,FALSE)=0,"",VLOOKUP(C42,SHOPEE!$C$5:$E$67,2,FALSE)),"")</f>
        <v>304066</v>
      </c>
      <c r="LJ42" s="175" t="str">
        <f t="shared" si="31"/>
        <v>Tiền doanh thu ngày 15/10/2025 chi nhánh 884BÌNH PHƯỚC</v>
      </c>
      <c r="LR42" s="175" t="str">
        <f t="shared" si="32"/>
        <v>SCB-526</v>
      </c>
      <c r="ME42" s="102">
        <f t="shared" si="33"/>
        <v>45945</v>
      </c>
      <c r="MG42" s="167" t="s">
        <v>373</v>
      </c>
    </row>
    <row r="43" spans="1:345" ht="15.75" customHeight="1">
      <c r="A43" s="83">
        <v>20</v>
      </c>
      <c r="B43" s="32" t="s">
        <v>583</v>
      </c>
      <c r="C43" s="84" t="s">
        <v>138</v>
      </c>
      <c r="D43" s="290">
        <v>80</v>
      </c>
      <c r="E43" s="266">
        <f>IF(K43&lt;&gt;"",IFERROR(VLOOKUP(C43,'TIỀN MẶT'!$C$5:$J$67,7,FALSE),""),"")</f>
        <v>45946</v>
      </c>
      <c r="F43" s="221" t="str">
        <f>IF(K43&lt;&gt;"",IF(VLOOKUP(C43,'TIỀN MẶT'!$C$5:$J$67,8,FALSE)=0,"",VLOOKUP(C43,'TIỀN MẶT'!$C$5:$J$67,8,FALSE)),"")</f>
        <v>CH 615 CMT 8 BR-NTM NGAY 15/10/2025</v>
      </c>
      <c r="G43" s="99"/>
      <c r="H43" s="70">
        <v>1121</v>
      </c>
      <c r="I43" s="167" t="s">
        <v>360</v>
      </c>
      <c r="J43" s="60"/>
      <c r="K43" s="62">
        <f>IFERROR(IF(VLOOKUP(C43,'TIỀN MẶT'!$C$5:$H$67,3,FALSE)&amp;""="","",VLOOKUP(C43,'TIỀN MẶT'!$C$5:$H$67,3,FALSE)),"")</f>
        <v>3161000</v>
      </c>
      <c r="L43" s="59" t="str">
        <f t="shared" si="1"/>
        <v>Tiền doanh thu ngày 15/10/2025 chi nhánh 615CMT8BÀ RỊA</v>
      </c>
      <c r="M43" s="85"/>
      <c r="N43" s="86"/>
      <c r="O43" s="87"/>
      <c r="P43" s="88"/>
      <c r="Q43" s="88"/>
      <c r="R43" s="89"/>
      <c r="S43" s="89"/>
      <c r="T43" s="170" t="str">
        <f t="shared" si="2"/>
        <v>SCB-041</v>
      </c>
      <c r="U43" s="75"/>
      <c r="V43" s="73"/>
      <c r="W43" s="73"/>
      <c r="X43" s="73"/>
      <c r="Y43" s="2"/>
      <c r="Z43" s="2"/>
      <c r="AA43" s="2"/>
      <c r="AB43" s="31"/>
      <c r="AC43" s="96"/>
      <c r="AD43" s="96"/>
      <c r="AE43" s="96"/>
      <c r="AF43" s="96"/>
      <c r="AG43" s="95">
        <f t="shared" si="3"/>
        <v>45945</v>
      </c>
      <c r="AH43" s="70"/>
      <c r="AI43" s="167" t="s">
        <v>364</v>
      </c>
      <c r="AJ43" s="58"/>
      <c r="AK43" s="70"/>
      <c r="AL43" s="70"/>
      <c r="AM43" s="70">
        <v>1121</v>
      </c>
      <c r="AN43" s="167">
        <v>113102</v>
      </c>
      <c r="AO43" s="70"/>
      <c r="AP43" s="70"/>
      <c r="AQ43" s="97" t="str">
        <f t="shared" si="4"/>
        <v/>
      </c>
      <c r="AR43" s="30"/>
      <c r="AS43" s="30"/>
      <c r="AT43" s="30"/>
      <c r="AU43" s="30"/>
      <c r="AV43" s="30"/>
      <c r="AW43" s="30"/>
      <c r="AX43" s="30"/>
      <c r="AY43" s="70" t="str">
        <f t="shared" si="5"/>
        <v/>
      </c>
      <c r="AZ43" s="70"/>
      <c r="BA43" s="30"/>
      <c r="BB43" s="30"/>
      <c r="BC43" s="30"/>
      <c r="BD43" s="30"/>
      <c r="BE43" s="30"/>
      <c r="BF43" s="30"/>
      <c r="BG43" s="30"/>
      <c r="BH43" s="30"/>
      <c r="BI43" s="30"/>
      <c r="BJ43" s="30"/>
      <c r="BK43" s="30"/>
      <c r="BL43" s="95" t="str">
        <f t="shared" si="6"/>
        <v/>
      </c>
      <c r="BM43" s="30"/>
      <c r="BN43" s="167" t="s">
        <v>366</v>
      </c>
      <c r="BO43" s="258" t="str">
        <f>IF(BU43&lt;&gt;"",IFERROR(VLOOKUP(C43,MOMO!$C$5:$K$67,9,FALSE),""),"")</f>
        <v/>
      </c>
      <c r="BP43" s="153" t="str">
        <f>IF(BU43&lt;&gt;"",IFERROR(VLOOKUP(C43,MOMO!$C$5:$J$67,8,FALSE),""),"")</f>
        <v/>
      </c>
      <c r="BR43">
        <v>1121</v>
      </c>
      <c r="BS43" s="101" t="s">
        <v>199</v>
      </c>
      <c r="BU43" s="133" t="str">
        <f>IFERROR(IF(VLOOKUP(C43,MOMO!$C$5:$E$67,3,FALSE)=0,"",VLOOKUP(C43,MOMO!$C$5:$E$67,3,FALSE)),"")</f>
        <v/>
      </c>
      <c r="BV43" t="str">
        <f t="shared" si="7"/>
        <v/>
      </c>
      <c r="CD43" s="191" t="str">
        <f t="shared" si="8"/>
        <v/>
      </c>
      <c r="CQ43" s="102" t="str">
        <f t="shared" si="9"/>
        <v/>
      </c>
      <c r="CS43" s="167" t="s">
        <v>230</v>
      </c>
      <c r="CT43" s="255">
        <f>IF(CZ43&lt;&gt;"",IFERROR(VLOOKUP(C43,GRAB!$C$5:$G$67,5,FALSE),""),"")</f>
        <v>45946</v>
      </c>
      <c r="CU43" s="153" t="str">
        <f>IFERROR(VLOOKUP(C43,GRAB!$C$5:$E$67,3,FALSE),"")</f>
        <v>Grab TT 76001774 2184010097305601 Ca Phe Muoi Chu Long Ba Ria CKN 172510 - CONG TY TNHH GRAB - Ngan hang TMCP Cong Thuong Viet Nam</v>
      </c>
      <c r="CW43" s="172">
        <v>1121</v>
      </c>
      <c r="CX43" s="174" t="s">
        <v>367</v>
      </c>
      <c r="CZ43">
        <f>IFERROR(VLOOKUP(C43,GRAB!$C$5:$E$67,2,FALSE),"")</f>
        <v>76387</v>
      </c>
      <c r="DA43" t="str">
        <f t="shared" si="10"/>
        <v>Tiền doanh thu ngày 15/10/2025 chi nhánh 615CMT8BÀ RỊA</v>
      </c>
      <c r="DI43" s="175" t="str">
        <f t="shared" si="11"/>
        <v>SCB-526</v>
      </c>
      <c r="DV43" s="102">
        <f t="shared" si="12"/>
        <v>45945</v>
      </c>
      <c r="DX43" s="167" t="s">
        <v>239</v>
      </c>
      <c r="DY43" s="245" t="str">
        <f>IF(EE43&lt;&gt;"",IFERROR(VLOOKUP(C43,BE!$C$5:$K$67,9,FALSE),""),"")</f>
        <v/>
      </c>
      <c r="DZ43" t="str">
        <f>IF(EE43&lt;&gt;"",IFERROR(VLOOKUP(C43,BE!$C$5:$J$67,8,FALSE),""),"")</f>
        <v/>
      </c>
      <c r="EB43">
        <v>1121</v>
      </c>
      <c r="EC43" s="167" t="s">
        <v>200</v>
      </c>
      <c r="EE43" t="str">
        <f>IFERROR(IF(VLOOKUP(C43,BE!C43:I105,4,FALSE)=0,"",VLOOKUP(C43,BE!C43:I105,4,FALSE)),"")</f>
        <v/>
      </c>
      <c r="EF43" s="175" t="str">
        <f t="shared" si="13"/>
        <v/>
      </c>
      <c r="EN43" s="175" t="str">
        <f t="shared" si="14"/>
        <v/>
      </c>
      <c r="FA43" s="102" t="str">
        <f t="shared" si="15"/>
        <v/>
      </c>
      <c r="FC43" s="167" t="s">
        <v>231</v>
      </c>
      <c r="FD43" s="245">
        <f>IF(FJ43&lt;&gt;"",IFERROR(VLOOKUP(C43,'ZALO-PAY'!$C$5:$G$67,4,FALSE),""),"")</f>
        <v>45946</v>
      </c>
      <c r="FE43" s="186" t="str">
        <f>IF(FJ43&lt;&gt;"",IFERROR(VLOOKUP(C43,'ZALO-PAY'!$C$5:$G$67,5,FALSE),""),"")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43">
        <v>1121</v>
      </c>
      <c r="FH43" s="167" t="s">
        <v>233</v>
      </c>
      <c r="FJ43">
        <f>IFERROR(IF(VLOOKUP(C43,'ZALO-PAY'!$C$5:$E$67,2,FALSE)=0,"",VLOOKUP(C43,'ZALO-PAY'!$C$5:$E$67,2,FALSE)),"")</f>
        <v>196909</v>
      </c>
      <c r="FK43" s="175" t="str">
        <f t="shared" si="16"/>
        <v>Tiền doanh thu ngày 15/10/2025 chi nhánh 615CMT8BÀ RỊA</v>
      </c>
      <c r="FS43" s="175" t="str">
        <f t="shared" si="17"/>
        <v>SCB-526</v>
      </c>
      <c r="GF43" s="102">
        <f t="shared" si="18"/>
        <v>45945</v>
      </c>
      <c r="GH43" s="167" t="s">
        <v>368</v>
      </c>
      <c r="GI43" s="245" t="str">
        <f>IF(GO43&lt;&gt;"",IFERROR(VLOOKUP(C43,XANHSM!C43:G105,5,FALSE),""),"")</f>
        <v/>
      </c>
      <c r="GJ43" t="str">
        <f>IF(GO43&lt;&gt;"",IF(VLOOKUP(C43,XANHSM!$C$5:$G$67,4,FALSE)=0,"",VLOOKUP(C43,XANHSM!C43:G105,4,FALSE)),"")</f>
        <v/>
      </c>
      <c r="GL43">
        <v>1121</v>
      </c>
      <c r="GM43" s="167" t="s">
        <v>234</v>
      </c>
      <c r="GO43" t="str">
        <f>IFERROR(IF(VLOOKUP(C43,XANHSM!$C$5:$E$67,2,FALSE)=0,"",VLOOKUP(C43,XANHSM!$C$5:$E$67,2,FALSE)),"")</f>
        <v/>
      </c>
      <c r="GP43" s="175" t="str">
        <f t="shared" si="19"/>
        <v/>
      </c>
      <c r="GX43" t="str">
        <f t="shared" si="20"/>
        <v/>
      </c>
      <c r="HK43" s="102" t="str">
        <f t="shared" si="21"/>
        <v/>
      </c>
      <c r="HM43" s="167" t="s">
        <v>369</v>
      </c>
      <c r="HN43" s="245">
        <f>IF(HT43&lt;&gt;"",IFERROR(VLOOKUP(C43,'TIỀN MẶT'!$C$5:$J$67,7,FALSE),""),"")</f>
        <v>45946</v>
      </c>
      <c r="HO43" t="str">
        <f>IF(HT43&lt;&gt;"",IF(VLOOKUP(C43,'TIỀN MẶT'!$C$5:$J$67,8,FALSE)=0,"",VLOOKUP(C43,'TIỀN MẶT'!$C$5:$J$67,8,FALSE)),"")</f>
        <v>CH 615 CMT 8 BR-NTM NGAY 15/10/2025</v>
      </c>
      <c r="HQ43">
        <v>1121</v>
      </c>
      <c r="HR43" s="167" t="s">
        <v>235</v>
      </c>
      <c r="HT43">
        <f>IFERROR(IF(VLOOKUP(C43,'TIỀN MẶT'!$C$5:$H$67,4,FALSE)=0,"",VLOOKUP(C43,'TIỀN MẶT'!$C$5:$H$67,4,FALSE)),"")</f>
        <v>199800</v>
      </c>
      <c r="HU43" s="175" t="str">
        <f t="shared" si="22"/>
        <v>Tiền doanh thu ngày 15/10/2025 chi nhánh 615CMT8BÀ RỊA</v>
      </c>
      <c r="IC43" t="str">
        <f t="shared" si="23"/>
        <v>SCB-041</v>
      </c>
      <c r="IP43" s="102">
        <f t="shared" si="24"/>
        <v>45945</v>
      </c>
      <c r="IR43" s="167" t="s">
        <v>370</v>
      </c>
      <c r="IS43" s="245" t="str">
        <f>IF(IY43&lt;&gt;"",IFERROR(VLOOKUP(C43,'TIỀN MẶT'!$C$5:$J$67,7,FALSE),""),"")</f>
        <v/>
      </c>
      <c r="IT43" t="str">
        <f>IF(IY43&lt;&gt;"",IF(VLOOKUP(C43,'TIỀN MẶT'!$C$5:$J$67,8,FALSE)=0,"",VLOOKUP(C43,'TIỀN MẶT'!$C$5:$J$67,8,FALSE)),"")</f>
        <v/>
      </c>
      <c r="IV43">
        <v>1121</v>
      </c>
      <c r="IW43" s="167" t="s">
        <v>236</v>
      </c>
      <c r="IY43" t="str">
        <f>IFERROR(IF(VLOOKUP(C43,'TIỀN MẶT'!$C$5:$H$67,5,FALSE)=0,"",VLOOKUP(C43,'TIỀN MẶT'!$C$5:$H$67,5,FALSE)),"")</f>
        <v/>
      </c>
      <c r="IZ43" s="175" t="str">
        <f t="shared" si="25"/>
        <v/>
      </c>
      <c r="JH43" t="str">
        <f t="shared" si="26"/>
        <v/>
      </c>
      <c r="JU43" s="102" t="str">
        <f t="shared" si="27"/>
        <v/>
      </c>
      <c r="JW43" s="167" t="s">
        <v>371</v>
      </c>
      <c r="JX43" s="249">
        <f>IF(KD43&lt;&gt;"",IFERROR(VLOOKUP(C43,'VN-PAY'!$C$5:$G$67,4,FALSE),""),"")</f>
        <v>0</v>
      </c>
      <c r="JY43" s="228" t="str">
        <f>IF(KD43&lt;&gt;"",IFERROR(VLOOKUP(C43,'VN-PAY'!$C$5:$G$67,5,FALSE),""),"")</f>
        <v>CT CP GIAI PHAP THANH TOAN VIET NAM VNPAY TT 643117 CA PHE MUOI CHU LONG DV QR Offline ngay 15.10.25; CT CP GIAI PHAP THANH TOAN VIET NAM VNPAY TT 643117 CA PHE MUOI CHU LONG DV QR Offline ngay 15.10.25</v>
      </c>
      <c r="KA43">
        <v>1121</v>
      </c>
      <c r="KB43" s="167" t="s">
        <v>237</v>
      </c>
      <c r="KD43">
        <f>IFERROR(IF(VLOOKUP(C43,'VN-PAY'!$C$5:$E$66,2,FALSE)=0,"",VLOOKUP(C43,'VN-PAY'!$C$5:$E$66,2,FALSE)),"")</f>
        <v>450006</v>
      </c>
      <c r="KE43" s="175" t="str">
        <f t="shared" si="28"/>
        <v>Tiền doanh thu ngày 15/10/2025 chi nhánh 615CMT8BÀ RỊA</v>
      </c>
      <c r="KM43" s="175" t="str">
        <f t="shared" si="29"/>
        <v>SCB-526</v>
      </c>
      <c r="KZ43" s="102">
        <f t="shared" si="30"/>
        <v>45945</v>
      </c>
      <c r="LB43" s="167" t="s">
        <v>372</v>
      </c>
      <c r="LC43" s="245">
        <f>IF(LI43&lt;&gt;"",IFERROR(VLOOKUP(C43,SHOPEE!$C$5:$G$67,4,FALSE),""),"")</f>
        <v>0</v>
      </c>
      <c r="LD43" t="str">
        <f>IF(LI43&lt;&gt;"",IFERROR(VLOOKUP(C43,SHOPEE!$C$5:$G$67,5,FALSE),""),"")</f>
        <v>SHOPEEPAY CHUYEN TIEN 1978597907100237824 ShopeeFood thanh toan tu dong 15 10 2025 10673813 CKN 135092 - MBBANK IBFT - Ngan hang TMCP Quan Doi</v>
      </c>
      <c r="LF43">
        <v>1121</v>
      </c>
      <c r="LG43" s="167" t="s">
        <v>238</v>
      </c>
      <c r="LI43">
        <f>IFERROR(IF(VLOOKUP(C43,SHOPEE!$C$5:$E$67,2,FALSE)=0,"",VLOOKUP(C43,SHOPEE!$C$5:$E$67,2,FALSE)),"")</f>
        <v>16599</v>
      </c>
      <c r="LJ43" s="175" t="str">
        <f t="shared" si="31"/>
        <v>Tiền doanh thu ngày 15/10/2025 chi nhánh 615CMT8BÀ RỊA</v>
      </c>
      <c r="LR43" s="175" t="str">
        <f t="shared" si="32"/>
        <v>SCB-526</v>
      </c>
      <c r="ME43" s="102">
        <f t="shared" si="33"/>
        <v>45945</v>
      </c>
      <c r="MG43" s="167" t="s">
        <v>373</v>
      </c>
    </row>
    <row r="44" spans="1:345" ht="15.75" customHeight="1">
      <c r="A44" s="83">
        <f t="shared" si="0"/>
        <v>21</v>
      </c>
      <c r="B44" s="32" t="s">
        <v>584</v>
      </c>
      <c r="C44" s="90" t="s">
        <v>139</v>
      </c>
      <c r="D44" s="291">
        <v>70</v>
      </c>
      <c r="E44" s="266">
        <f>IF(K44&lt;&gt;"",IFERROR(VLOOKUP(C44,'TIỀN MẶT'!$C$5:$J$67,7,FALSE),""),"")</f>
        <v>45946</v>
      </c>
      <c r="F44" s="221" t="str">
        <f>IF(K44&lt;&gt;"",IF(VLOOKUP(C44,'TIỀN MẶT'!$C$5:$J$67,8,FALSE)=0,"",VLOOKUP(C44,'TIỀN MẶT'!$C$5:$J$67,8,FALSE)),"")</f>
        <v>EWX864283157 CH.102HHT- NTM ngay 15.10.2025</v>
      </c>
      <c r="G44" s="99"/>
      <c r="H44" s="70">
        <v>1121</v>
      </c>
      <c r="I44" s="167" t="s">
        <v>360</v>
      </c>
      <c r="J44" s="60"/>
      <c r="K44" s="62">
        <f>IFERROR(IF(VLOOKUP(C44,'TIỀN MẶT'!$C$5:$H$67,3,FALSE)&amp;""="","",VLOOKUP(C44,'TIỀN MẶT'!$C$5:$H$67,3,FALSE)),"")</f>
        <v>5497000</v>
      </c>
      <c r="L44" s="59" t="str">
        <f t="shared" si="1"/>
        <v>Tiền doanh thu ngày 15/10/2025 chi nhánh 102HOÀNG HOA THÁM</v>
      </c>
      <c r="M44" s="85"/>
      <c r="N44" s="86"/>
      <c r="O44" s="87"/>
      <c r="P44" s="88"/>
      <c r="Q44" s="88"/>
      <c r="R44" s="89"/>
      <c r="S44" s="89"/>
      <c r="T44" s="170" t="str">
        <f t="shared" si="2"/>
        <v>SCB-041</v>
      </c>
      <c r="U44" s="75"/>
      <c r="V44" s="73"/>
      <c r="W44" s="73"/>
      <c r="X44" s="73"/>
      <c r="Y44" s="2"/>
      <c r="Z44" s="2"/>
      <c r="AA44" s="2"/>
      <c r="AB44" s="31"/>
      <c r="AC44" s="96"/>
      <c r="AD44" s="96"/>
      <c r="AE44" s="96"/>
      <c r="AF44" s="96"/>
      <c r="AG44" s="95">
        <f t="shared" si="3"/>
        <v>45945</v>
      </c>
      <c r="AH44" s="70"/>
      <c r="AI44" s="167" t="s">
        <v>364</v>
      </c>
      <c r="AJ44" s="58"/>
      <c r="AK44" s="70"/>
      <c r="AL44" s="70"/>
      <c r="AM44" s="70">
        <v>1121</v>
      </c>
      <c r="AN44" s="167">
        <v>113102</v>
      </c>
      <c r="AO44" s="70"/>
      <c r="AP44" s="70"/>
      <c r="AQ44" s="97" t="str">
        <f t="shared" si="4"/>
        <v/>
      </c>
      <c r="AR44" s="30"/>
      <c r="AS44" s="30"/>
      <c r="AT44" s="30"/>
      <c r="AU44" s="30"/>
      <c r="AV44" s="30"/>
      <c r="AW44" s="30"/>
      <c r="AX44" s="30"/>
      <c r="AY44" s="70" t="str">
        <f t="shared" si="5"/>
        <v/>
      </c>
      <c r="AZ44" s="70"/>
      <c r="BA44" s="30"/>
      <c r="BB44" s="30"/>
      <c r="BC44" s="30"/>
      <c r="BD44" s="30"/>
      <c r="BE44" s="30"/>
      <c r="BF44" s="30"/>
      <c r="BG44" s="30"/>
      <c r="BH44" s="30"/>
      <c r="BI44" s="30"/>
      <c r="BJ44" s="30"/>
      <c r="BK44" s="30"/>
      <c r="BL44" s="95" t="str">
        <f t="shared" si="6"/>
        <v/>
      </c>
      <c r="BM44" s="30"/>
      <c r="BN44" s="167" t="s">
        <v>366</v>
      </c>
      <c r="BO44" s="258">
        <f>IF(BU44&lt;&gt;"",IFERROR(VLOOKUP(C44,MOMO!$C$5:$K$67,9,FALSE),""),"")</f>
        <v>45946</v>
      </c>
      <c r="BP44" s="153" t="str">
        <f>IF(BU44&lt;&gt;"",IFERROR(VLOOKUP(C44,MOMO!$C$5:$J$67,8,FALSE),""),"")</f>
        <v>CONG TY CP DICH VU DI DONG TRUC TUYEN MoMo TT DUONG THANH LONG tu 15/10/2025 den 15/10/2025. CT tu 0421000497559 CONG TY CP DICH VU DI DONG TRUC TUYEN toi 0961315526 CONG TY TNHH DUONG THANH LONG NHTMCP Sai gon Thuong Tin</v>
      </c>
      <c r="BR44">
        <v>1121</v>
      </c>
      <c r="BS44" s="101" t="s">
        <v>199</v>
      </c>
      <c r="BU44" s="133">
        <f>IFERROR(IF(VLOOKUP(C44,MOMO!$C$5:$E$67,3,FALSE)=0,"",VLOOKUP(C44,MOMO!$C$5:$E$67,3,FALSE)),"")</f>
        <v>237360</v>
      </c>
      <c r="BV44" t="str">
        <f t="shared" si="7"/>
        <v>Tiền doanh thu ngày 15/10/2025 chi nhánh 102HOÀNG HOA THÁM</v>
      </c>
      <c r="CD44" s="191" t="str">
        <f t="shared" si="8"/>
        <v>SCB-526</v>
      </c>
      <c r="CQ44" s="102">
        <f t="shared" si="9"/>
        <v>45945</v>
      </c>
      <c r="CS44" s="167" t="s">
        <v>230</v>
      </c>
      <c r="CT44" s="255">
        <f>IF(CZ44&lt;&gt;"",IFERROR(VLOOKUP(C44,GRAB!$C$5:$G$67,5,FALSE),""),"")</f>
        <v>45946</v>
      </c>
      <c r="CU44" s="153" t="str">
        <f>IFERROR(VLOOKUP(C44,GRAB!$C$5:$E$67,3,FALSE),"")</f>
        <v>Grab TT 76001959 2184010097321985 Ca Phe Muoi Chu Long Vung Tau CKN 173381 - CONG TY TNHH GRAB - Ngan hang TMCP Cong Thuong Viet Nam</v>
      </c>
      <c r="CW44" s="172">
        <v>1121</v>
      </c>
      <c r="CX44" s="174" t="s">
        <v>367</v>
      </c>
      <c r="CZ44">
        <f>IFERROR(VLOOKUP(C44,GRAB!$C$5:$E$67,2,FALSE),"")</f>
        <v>1377163</v>
      </c>
      <c r="DA44" t="str">
        <f t="shared" si="10"/>
        <v>Tiền doanh thu ngày 15/10/2025 chi nhánh 102HOÀNG HOA THÁM</v>
      </c>
      <c r="DI44" s="175" t="str">
        <f t="shared" si="11"/>
        <v>SCB-526</v>
      </c>
      <c r="DV44" s="102">
        <f t="shared" si="12"/>
        <v>45945</v>
      </c>
      <c r="DX44" s="167" t="s">
        <v>239</v>
      </c>
      <c r="DY44" s="245" t="str">
        <f>IF(EE44&lt;&gt;"",IFERROR(VLOOKUP(C44,BE!$C$5:$K$67,9,FALSE),""),"")</f>
        <v/>
      </c>
      <c r="DZ44" t="str">
        <f>IF(EE44&lt;&gt;"",IFERROR(VLOOKUP(C44,BE!$C$5:$J$67,8,FALSE),""),"")</f>
        <v/>
      </c>
      <c r="EB44">
        <v>1121</v>
      </c>
      <c r="EC44" s="167" t="s">
        <v>200</v>
      </c>
      <c r="EE44" t="str">
        <f>IFERROR(IF(VLOOKUP(C44,BE!C44:I106,4,FALSE)=0,"",VLOOKUP(C44,BE!C44:I106,4,FALSE)),"")</f>
        <v/>
      </c>
      <c r="EF44" s="175" t="str">
        <f t="shared" si="13"/>
        <v/>
      </c>
      <c r="EN44" s="175" t="str">
        <f t="shared" si="14"/>
        <v/>
      </c>
      <c r="FA44" s="102" t="str">
        <f t="shared" si="15"/>
        <v/>
      </c>
      <c r="FC44" s="167" t="s">
        <v>231</v>
      </c>
      <c r="FD44" s="245" t="str">
        <f>IF(FJ44&lt;&gt;"",IFERROR(VLOOKUP(C44,'ZALO-PAY'!$C$5:$G$67,4,FALSE),""),"")</f>
        <v/>
      </c>
      <c r="FE44" s="186" t="str">
        <f>IF(FJ44&lt;&gt;"",IFERROR(VLOOKUP(C44,'ZALO-PAY'!$C$5:$G$67,5,FALSE),""),"")</f>
        <v/>
      </c>
      <c r="FG44">
        <v>1121</v>
      </c>
      <c r="FH44" s="167" t="s">
        <v>233</v>
      </c>
      <c r="FJ44" t="str">
        <f>IFERROR(IF(VLOOKUP(C44,'ZALO-PAY'!$C$5:$E$67,2,FALSE)=0,"",VLOOKUP(C44,'ZALO-PAY'!$C$5:$E$67,2,FALSE)),"")</f>
        <v/>
      </c>
      <c r="FK44" s="175" t="str">
        <f t="shared" si="16"/>
        <v/>
      </c>
      <c r="FS44" s="175" t="str">
        <f t="shared" si="17"/>
        <v/>
      </c>
      <c r="GF44" s="102" t="str">
        <f t="shared" si="18"/>
        <v/>
      </c>
      <c r="GH44" s="167" t="s">
        <v>368</v>
      </c>
      <c r="GI44" s="245" t="str">
        <f>IF(GO44&lt;&gt;"",IFERROR(VLOOKUP(C44,XANHSM!C44:G106,5,FALSE),""),"")</f>
        <v/>
      </c>
      <c r="GJ44" t="str">
        <f>IF(GO44&lt;&gt;"",IF(VLOOKUP(C44,XANHSM!$C$5:$G$67,4,FALSE)=0,"",VLOOKUP(C44,XANHSM!C44:G106,4,FALSE)),"")</f>
        <v/>
      </c>
      <c r="GL44">
        <v>1121</v>
      </c>
      <c r="GM44" s="167" t="s">
        <v>234</v>
      </c>
      <c r="GO44" t="str">
        <f>IFERROR(IF(VLOOKUP(C44,XANHSM!$C$5:$E$67,2,FALSE)=0,"",VLOOKUP(C44,XANHSM!$C$5:$E$67,2,FALSE)),"")</f>
        <v/>
      </c>
      <c r="GP44" s="175" t="str">
        <f t="shared" si="19"/>
        <v/>
      </c>
      <c r="GX44" t="str">
        <f t="shared" si="20"/>
        <v/>
      </c>
      <c r="HK44" s="102" t="str">
        <f t="shared" si="21"/>
        <v/>
      </c>
      <c r="HM44" s="167" t="s">
        <v>369</v>
      </c>
      <c r="HN44" s="245" t="str">
        <f>IF(HT44&lt;&gt;"",IFERROR(VLOOKUP(C44,'TIỀN MẶT'!$C$5:$J$67,7,FALSE),""),"")</f>
        <v/>
      </c>
      <c r="HO44" t="str">
        <f>IF(HT44&lt;&gt;"",IF(VLOOKUP(C44,'TIỀN MẶT'!$C$5:$J$67,8,FALSE)=0,"",VLOOKUP(C44,'TIỀN MẶT'!$C$5:$J$67,8,FALSE)),"")</f>
        <v/>
      </c>
      <c r="HQ44">
        <v>1121</v>
      </c>
      <c r="HR44" s="167" t="s">
        <v>235</v>
      </c>
      <c r="HT44" t="str">
        <f>IFERROR(IF(VLOOKUP(C44,'TIỀN MẶT'!$C$5:$H$67,4,FALSE)=0,"",VLOOKUP(C44,'TIỀN MẶT'!$C$5:$H$67,4,FALSE)),"")</f>
        <v/>
      </c>
      <c r="HU44" s="175" t="str">
        <f t="shared" si="22"/>
        <v/>
      </c>
      <c r="IC44" t="str">
        <f t="shared" si="23"/>
        <v/>
      </c>
      <c r="IP44" s="102" t="str">
        <f t="shared" si="24"/>
        <v/>
      </c>
      <c r="IR44" s="167" t="s">
        <v>370</v>
      </c>
      <c r="IS44" s="245" t="str">
        <f>IF(IY44&lt;&gt;"",IFERROR(VLOOKUP(C44,'TIỀN MẶT'!$C$5:$J$67,7,FALSE),""),"")</f>
        <v/>
      </c>
      <c r="IT44" t="str">
        <f>IF(IY44&lt;&gt;"",IF(VLOOKUP(C44,'TIỀN MẶT'!$C$5:$J$67,8,FALSE)=0,"",VLOOKUP(C44,'TIỀN MẶT'!$C$5:$J$67,8,FALSE)),"")</f>
        <v/>
      </c>
      <c r="IV44">
        <v>1121</v>
      </c>
      <c r="IW44" s="167" t="s">
        <v>236</v>
      </c>
      <c r="IY44" t="str">
        <f>IFERROR(IF(VLOOKUP(C44,'TIỀN MẶT'!$C$5:$H$67,5,FALSE)=0,"",VLOOKUP(C44,'TIỀN MẶT'!$C$5:$H$67,5,FALSE)),"")</f>
        <v/>
      </c>
      <c r="IZ44" s="175" t="str">
        <f t="shared" si="25"/>
        <v/>
      </c>
      <c r="JH44" t="str">
        <f t="shared" si="26"/>
        <v/>
      </c>
      <c r="JU44" s="102" t="str">
        <f t="shared" si="27"/>
        <v/>
      </c>
      <c r="JW44" s="167" t="s">
        <v>371</v>
      </c>
      <c r="JX44" s="249">
        <f>IF(KD44&lt;&gt;"",IFERROR(VLOOKUP(C44,'VN-PAY'!$C$5:$G$67,4,FALSE),""),"")</f>
        <v>0</v>
      </c>
      <c r="JY44" s="228" t="str">
        <f>IF(KD44&lt;&gt;"",IFERROR(VLOOKUP(C44,'VN-PAY'!$C$5:$G$67,5,FALSE),""),"")</f>
        <v>CT CP GIAI PHAP THANH TOAN VIET NAM VNPAY TT 643117 CA PHE MUOI CHU LONG DV QR Offline ngay 15.10.25; CT CP GIAI PHAP THANH TOAN VIET NAM VNPAY TT 643117 CA PHE MUOI CHU LONG DV QR Offline ngay 15.10.25</v>
      </c>
      <c r="KA44">
        <v>1121</v>
      </c>
      <c r="KB44" s="167" t="s">
        <v>237</v>
      </c>
      <c r="KD44">
        <f>IFERROR(IF(VLOOKUP(C44,'VN-PAY'!$C$5:$E$66,2,FALSE)=0,"",VLOOKUP(C44,'VN-PAY'!$C$5:$E$66,2,FALSE)),"")</f>
        <v>906948</v>
      </c>
      <c r="KE44" s="175" t="str">
        <f t="shared" si="28"/>
        <v>Tiền doanh thu ngày 15/10/2025 chi nhánh 102HOÀNG HOA THÁM</v>
      </c>
      <c r="KM44" s="175" t="str">
        <f t="shared" si="29"/>
        <v>SCB-526</v>
      </c>
      <c r="KZ44" s="102">
        <f t="shared" si="30"/>
        <v>45945</v>
      </c>
      <c r="LB44" s="167" t="s">
        <v>372</v>
      </c>
      <c r="LC44" s="245">
        <f>IF(LI44&lt;&gt;"",IFERROR(VLOOKUP(C44,SHOPEE!$C$5:$G$67,4,FALSE),""),"")</f>
        <v>0</v>
      </c>
      <c r="LD44" t="str">
        <f>IF(LI44&lt;&gt;"",IFERROR(VLOOKUP(C44,SHOPEE!$C$5:$G$67,5,FALSE),""),"")</f>
        <v>SHOPEEPAY CHUYEN TIEN 1978597907100237824 ShopeeFood thanh toan tu dong 15 10 2025 10673813 CKN 135092 - MBBANK IBFT - Ngan hang TMCP Quan Doi</v>
      </c>
      <c r="LF44">
        <v>1121</v>
      </c>
      <c r="LG44" s="167" t="s">
        <v>238</v>
      </c>
      <c r="LI44">
        <f>IFERROR(IF(VLOOKUP(C44,SHOPEE!$C$5:$E$67,2,FALSE)=0,"",VLOOKUP(C44,SHOPEE!$C$5:$E$67,2,FALSE)),"")</f>
        <v>720249</v>
      </c>
      <c r="LJ44" s="175" t="str">
        <f t="shared" si="31"/>
        <v>Tiền doanh thu ngày 15/10/2025 chi nhánh 102HOÀNG HOA THÁM</v>
      </c>
      <c r="LR44" s="175" t="str">
        <f t="shared" si="32"/>
        <v>SCB-526</v>
      </c>
      <c r="ME44" s="102">
        <f t="shared" si="33"/>
        <v>45945</v>
      </c>
      <c r="MG44" s="167" t="s">
        <v>373</v>
      </c>
    </row>
    <row r="45" spans="1:345" ht="15.75" customHeight="1">
      <c r="A45" s="83">
        <v>21</v>
      </c>
      <c r="B45" s="32" t="s">
        <v>585</v>
      </c>
      <c r="C45" s="90" t="s">
        <v>140</v>
      </c>
      <c r="D45" s="291">
        <v>88</v>
      </c>
      <c r="E45" s="266">
        <f>IF(K45&lt;&gt;"",IFERROR(VLOOKUP(C45,'TIỀN MẶT'!$C$5:$J$67,7,FALSE),""),"")</f>
        <v>45946</v>
      </c>
      <c r="F45" s="221" t="str">
        <f>IF(K45&lt;&gt;"",IF(VLOOKUP(C45,'TIỀN MẶT'!$C$5:$J$67,8,FALSE)=0,"",VLOOKUP(C45,'TIỀN MẶT'!$C$5:$J$67,8,FALSE)),"")</f>
        <v>CH.330TD ntm 15.10 FT25289455350810 CKN 026996 - VND-TGTT-NGUYEN KHANH HUYEN - Ngan hang TMCP Ky thuong Viet Nam</v>
      </c>
      <c r="G45" s="99"/>
      <c r="H45" s="70">
        <v>1121</v>
      </c>
      <c r="I45" s="167" t="s">
        <v>360</v>
      </c>
      <c r="J45" s="60"/>
      <c r="K45" s="62">
        <f>IFERROR(IF(VLOOKUP(C45,'TIỀN MẶT'!$C$5:$H$67,3,FALSE)&amp;""="","",VLOOKUP(C45,'TIỀN MẶT'!$C$5:$H$67,3,FALSE)),"")</f>
        <v>10901000</v>
      </c>
      <c r="L45" s="59" t="str">
        <f t="shared" si="1"/>
        <v>Tiền doanh thu ngày 15/10/2025 chi nhánh 330TRƯƠNG ĐỊNH</v>
      </c>
      <c r="M45" s="85"/>
      <c r="N45" s="86"/>
      <c r="O45" s="87"/>
      <c r="P45" s="88"/>
      <c r="Q45" s="88"/>
      <c r="R45" s="89"/>
      <c r="S45" s="89"/>
      <c r="T45" s="170" t="str">
        <f t="shared" si="2"/>
        <v>SCB-041</v>
      </c>
      <c r="U45" s="75"/>
      <c r="V45" s="73"/>
      <c r="W45" s="73"/>
      <c r="X45" s="73"/>
      <c r="Y45" s="2"/>
      <c r="Z45" s="2"/>
      <c r="AA45" s="2"/>
      <c r="AB45" s="31"/>
      <c r="AC45" s="96"/>
      <c r="AD45" s="96"/>
      <c r="AE45" s="96"/>
      <c r="AF45" s="96"/>
      <c r="AG45" s="95">
        <f t="shared" si="3"/>
        <v>45945</v>
      </c>
      <c r="AH45" s="70"/>
      <c r="AI45" s="167" t="s">
        <v>364</v>
      </c>
      <c r="AJ45" s="58"/>
      <c r="AK45" s="70"/>
      <c r="AL45" s="70"/>
      <c r="AM45" s="70">
        <v>1121</v>
      </c>
      <c r="AN45" s="167">
        <v>113102</v>
      </c>
      <c r="AO45" s="70"/>
      <c r="AP45" s="70"/>
      <c r="AQ45" s="97" t="str">
        <f t="shared" si="4"/>
        <v/>
      </c>
      <c r="AR45" s="30"/>
      <c r="AS45" s="30"/>
      <c r="AT45" s="30"/>
      <c r="AU45" s="30"/>
      <c r="AV45" s="30"/>
      <c r="AW45" s="30"/>
      <c r="AX45" s="30"/>
      <c r="AY45" s="70" t="str">
        <f t="shared" si="5"/>
        <v/>
      </c>
      <c r="AZ45" s="70"/>
      <c r="BA45" s="30"/>
      <c r="BB45" s="30"/>
      <c r="BC45" s="30"/>
      <c r="BD45" s="30"/>
      <c r="BE45" s="30"/>
      <c r="BF45" s="30"/>
      <c r="BG45" s="30"/>
      <c r="BH45" s="30"/>
      <c r="BI45" s="30"/>
      <c r="BJ45" s="30"/>
      <c r="BK45" s="30"/>
      <c r="BL45" s="95" t="str">
        <f t="shared" si="6"/>
        <v/>
      </c>
      <c r="BM45" s="30"/>
      <c r="BN45" s="167" t="s">
        <v>366</v>
      </c>
      <c r="BO45" s="258">
        <f>IF(BU45&lt;&gt;"",IFERROR(VLOOKUP(C45,MOMO!$C$5:$K$67,9,FALSE),""),"")</f>
        <v>45946</v>
      </c>
      <c r="BP45" s="153" t="str">
        <f>IF(BU45&lt;&gt;"",IFERROR(VLOOKUP(C45,MOMO!$C$5:$J$67,8,FALSE),""),"")</f>
        <v>CONG TY CP DICH VU DI DONG TRUC TUYEN MoMo TT DUONG THANH LONG tu 15/10/2025 den 15/10/2025. CT tu 0421000497559 CONG TY CP DICH VU DI DONG TRUC TUYEN toi 0961315526 CONG TY TNHH DUONG THANH LONG NHTMCP Sai gon Thuong Tin</v>
      </c>
      <c r="BR45">
        <v>1121</v>
      </c>
      <c r="BS45" s="101" t="s">
        <v>199</v>
      </c>
      <c r="BU45" s="133">
        <f>IFERROR(IF(VLOOKUP(C45,MOMO!$C$5:$E$67,3,FALSE)=0,"",VLOOKUP(C45,MOMO!$C$5:$E$67,3,FALSE)),"")</f>
        <v>10299440.5</v>
      </c>
      <c r="BV45" t="str">
        <f t="shared" si="7"/>
        <v>Tiền doanh thu ngày 15/10/2025 chi nhánh 330TRƯƠNG ĐỊNH</v>
      </c>
      <c r="CD45" s="191" t="str">
        <f t="shared" si="8"/>
        <v>SCB-526</v>
      </c>
      <c r="CQ45" s="102">
        <f t="shared" si="9"/>
        <v>45945</v>
      </c>
      <c r="CS45" s="167" t="s">
        <v>230</v>
      </c>
      <c r="CT45" s="255">
        <f>IF(CZ45&lt;&gt;"",IFERROR(VLOOKUP(C45,GRAB!$C$5:$G$67,5,FALSE),""),"")</f>
        <v>45946</v>
      </c>
      <c r="CU45" s="153" t="str">
        <f>IFERROR(VLOOKUP(C45,GRAB!$C$5:$E$67,3,FALSE),"")</f>
        <v>Grab TT 75997136 2103520463896577 Ca Phe Muoi Chu Long TRUONG DINH CKN 168141 - CONG TY TNHH GRAB - Ngan hang TMCP Cong Thuong Viet Nam</v>
      </c>
      <c r="CW45" s="172">
        <v>1121</v>
      </c>
      <c r="CX45" s="174" t="s">
        <v>367</v>
      </c>
      <c r="CZ45">
        <f>IFERROR(VLOOKUP(C45,GRAB!$C$5:$E$67,2,FALSE),"")</f>
        <v>5194292</v>
      </c>
      <c r="DA45" t="str">
        <f t="shared" si="10"/>
        <v>Tiền doanh thu ngày 15/10/2025 chi nhánh 330TRƯƠNG ĐỊNH</v>
      </c>
      <c r="DI45" s="175" t="str">
        <f t="shared" si="11"/>
        <v>SCB-526</v>
      </c>
      <c r="DV45" s="102">
        <f t="shared" si="12"/>
        <v>45945</v>
      </c>
      <c r="DX45" s="167" t="s">
        <v>239</v>
      </c>
      <c r="DY45" s="245">
        <f>IF(EE45&lt;&gt;"",IFERROR(VLOOKUP(C45,BE!$C$5:$K$67,9,FALSE),""),"")</f>
        <v>45947</v>
      </c>
      <c r="DZ45" t="str">
        <f>IF(EE45&lt;&gt;"",IFERROR(VLOOKUP(C45,BE!$C$5:$J$67,8,FALSE),""),"")</f>
        <v>CONG TY CO PHAN BE GROUP 3016340 beFood thanh toan ky15102025</v>
      </c>
      <c r="EB45">
        <v>1121</v>
      </c>
      <c r="EC45" s="167" t="s">
        <v>200</v>
      </c>
      <c r="EE45">
        <f>IFERROR(IF(VLOOKUP(C45,BE!C45:I107,4,FALSE)=0,"",VLOOKUP(C45,BE!C45:I107,4,FALSE)),"")</f>
        <v>1827750</v>
      </c>
      <c r="EF45" s="175" t="str">
        <f t="shared" si="13"/>
        <v>Tiền doanh thu ngày 15/10/2025 chi nhánh 330TRƯƠNG ĐỊNH</v>
      </c>
      <c r="EN45" s="175" t="str">
        <f t="shared" si="14"/>
        <v>SCB-526</v>
      </c>
      <c r="FA45" s="102">
        <f t="shared" si="15"/>
        <v>45945</v>
      </c>
      <c r="FC45" s="167" t="s">
        <v>231</v>
      </c>
      <c r="FD45" s="245" t="str">
        <f>IF(FJ45&lt;&gt;"",IFERROR(VLOOKUP(C45,'ZALO-PAY'!$C$5:$G$67,4,FALSE),""),"")</f>
        <v/>
      </c>
      <c r="FE45" s="186" t="str">
        <f>IF(FJ45&lt;&gt;"",IFERROR(VLOOKUP(C45,'ZALO-PAY'!$C$5:$G$67,5,FALSE),""),"")</f>
        <v/>
      </c>
      <c r="FG45">
        <v>1121</v>
      </c>
      <c r="FH45" s="167" t="s">
        <v>233</v>
      </c>
      <c r="FJ45" t="str">
        <f>IFERROR(IF(VLOOKUP(C45,'ZALO-PAY'!$C$5:$E$67,2,FALSE)=0,"",VLOOKUP(C45,'ZALO-PAY'!$C$5:$E$67,2,FALSE)),"")</f>
        <v/>
      </c>
      <c r="FK45" s="175" t="str">
        <f t="shared" si="16"/>
        <v/>
      </c>
      <c r="FS45" s="175" t="str">
        <f t="shared" si="17"/>
        <v/>
      </c>
      <c r="GF45" s="102" t="str">
        <f t="shared" si="18"/>
        <v/>
      </c>
      <c r="GH45" s="167" t="s">
        <v>368</v>
      </c>
      <c r="GI45" s="245">
        <f>IF(GO45&lt;&gt;"",IFERROR(VLOOKUP(C45,XANHSM!C45:G107,5,FALSE),""),"")</f>
        <v>0</v>
      </c>
      <c r="GJ45" t="str">
        <f>IF(GO45&lt;&gt;"",IF(VLOOKUP(C45,XANHSM!$C$5:$G$67,4,FALSE)=0,"",VLOOKUP(C45,XANHSM!C45:G107,4,FALSE)),"")</f>
        <v/>
      </c>
      <c r="GL45">
        <v>1121</v>
      </c>
      <c r="GM45" s="167" t="s">
        <v>234</v>
      </c>
      <c r="GO45">
        <f>IFERROR(IF(VLOOKUP(C45,XANHSM!$C$5:$E$67,2,FALSE)=0,"",VLOOKUP(C45,XANHSM!$C$5:$E$67,2,FALSE)),"")</f>
        <v>1006000</v>
      </c>
      <c r="GP45" s="175" t="str">
        <f t="shared" si="19"/>
        <v>Tiền doanh thu ngày 15/10/2025 chi nhánh 330TRƯƠNG ĐỊNH</v>
      </c>
      <c r="GX45" t="str">
        <f t="shared" si="20"/>
        <v>SCB-526</v>
      </c>
      <c r="HK45" s="102">
        <f t="shared" si="21"/>
        <v>45945</v>
      </c>
      <c r="HM45" s="167" t="s">
        <v>369</v>
      </c>
      <c r="HN45" s="245" t="str">
        <f>IF(HT45&lt;&gt;"",IFERROR(VLOOKUP(C45,'TIỀN MẶT'!$C$5:$J$67,7,FALSE),""),"")</f>
        <v/>
      </c>
      <c r="HO45" t="str">
        <f>IF(HT45&lt;&gt;"",IF(VLOOKUP(C45,'TIỀN MẶT'!$C$5:$J$67,8,FALSE)=0,"",VLOOKUP(C45,'TIỀN MẶT'!$C$5:$J$67,8,FALSE)),"")</f>
        <v/>
      </c>
      <c r="HQ45">
        <v>1121</v>
      </c>
      <c r="HR45" s="167" t="s">
        <v>235</v>
      </c>
      <c r="HT45" t="str">
        <f>IFERROR(IF(VLOOKUP(C45,'TIỀN MẶT'!$C$5:$H$67,4,FALSE)=0,"",VLOOKUP(C45,'TIỀN MẶT'!$C$5:$H$67,4,FALSE)),"")</f>
        <v/>
      </c>
      <c r="HU45" s="175" t="str">
        <f t="shared" si="22"/>
        <v/>
      </c>
      <c r="IC45" t="str">
        <f t="shared" si="23"/>
        <v/>
      </c>
      <c r="IP45" s="102" t="str">
        <f t="shared" si="24"/>
        <v/>
      </c>
      <c r="IR45" s="167" t="s">
        <v>370</v>
      </c>
      <c r="IS45" s="245" t="str">
        <f>IF(IY45&lt;&gt;"",IFERROR(VLOOKUP(C45,'TIỀN MẶT'!$C$5:$J$67,7,FALSE),""),"")</f>
        <v/>
      </c>
      <c r="IT45" t="str">
        <f>IF(IY45&lt;&gt;"",IF(VLOOKUP(C45,'TIỀN MẶT'!$C$5:$J$67,8,FALSE)=0,"",VLOOKUP(C45,'TIỀN MẶT'!$C$5:$J$67,8,FALSE)),"")</f>
        <v/>
      </c>
      <c r="IV45">
        <v>1121</v>
      </c>
      <c r="IW45" s="167" t="s">
        <v>236</v>
      </c>
      <c r="IY45" t="str">
        <f>IFERROR(IF(VLOOKUP(C45,'TIỀN MẶT'!$C$5:$H$67,5,FALSE)=0,"",VLOOKUP(C45,'TIỀN MẶT'!$C$5:$H$67,5,FALSE)),"")</f>
        <v/>
      </c>
      <c r="IZ45" s="175" t="str">
        <f t="shared" si="25"/>
        <v/>
      </c>
      <c r="JH45" t="str">
        <f t="shared" si="26"/>
        <v/>
      </c>
      <c r="JU45" s="102" t="str">
        <f t="shared" si="27"/>
        <v/>
      </c>
      <c r="JW45" s="167" t="s">
        <v>371</v>
      </c>
      <c r="JX45" s="249" t="str">
        <f>IF(KD45&lt;&gt;"",IFERROR(VLOOKUP(C45,'VN-PAY'!$C$5:$G$67,4,FALSE),""),"")</f>
        <v/>
      </c>
      <c r="JY45" s="228" t="str">
        <f>IF(KD45&lt;&gt;"",IFERROR(VLOOKUP(C45,'VN-PAY'!$C$5:$G$67,5,FALSE),""),"")</f>
        <v/>
      </c>
      <c r="KA45">
        <v>1121</v>
      </c>
      <c r="KB45" s="167" t="s">
        <v>237</v>
      </c>
      <c r="KD45" t="str">
        <f>IFERROR(IF(VLOOKUP(C45,'VN-PAY'!$C$5:$E$66,2,FALSE)=0,"",VLOOKUP(C45,'VN-PAY'!$C$5:$E$66,2,FALSE)),"")</f>
        <v/>
      </c>
      <c r="KE45" s="175" t="str">
        <f t="shared" si="28"/>
        <v/>
      </c>
      <c r="KM45" s="175" t="str">
        <f t="shared" si="29"/>
        <v/>
      </c>
      <c r="KZ45" s="102" t="str">
        <f t="shared" si="30"/>
        <v/>
      </c>
      <c r="LB45" s="167" t="s">
        <v>372</v>
      </c>
      <c r="LC45" s="245">
        <f>IF(LI45&lt;&gt;"",IFERROR(VLOOKUP(C45,SHOPEE!$C$5:$G$67,4,FALSE),""),"")</f>
        <v>0</v>
      </c>
      <c r="LD45" t="str">
        <f>IF(LI45&lt;&gt;"",IFERROR(VLOOKUP(C45,SHOPEE!$C$5:$G$67,5,FALSE),""),"")</f>
        <v>SHOPEEPAY CHUYEN TIEN 1978597907100237824 ShopeeFood thanh toan tu dong 15 10 2025 10673813 CKN 135092 - MBBANK IBFT - Ngan hang TMCP Quan Doi</v>
      </c>
      <c r="LF45">
        <v>1121</v>
      </c>
      <c r="LG45" s="167" t="s">
        <v>238</v>
      </c>
      <c r="LI45">
        <f>IFERROR(IF(VLOOKUP(C45,SHOPEE!$C$5:$E$67,2,FALSE)=0,"",VLOOKUP(C45,SHOPEE!$C$5:$E$67,2,FALSE)),"")</f>
        <v>6074058</v>
      </c>
      <c r="LJ45" s="175" t="str">
        <f t="shared" si="31"/>
        <v>Tiền doanh thu ngày 15/10/2025 chi nhánh 330TRƯƠNG ĐỊNH</v>
      </c>
      <c r="LR45" s="175" t="str">
        <f t="shared" si="32"/>
        <v>SCB-526</v>
      </c>
      <c r="ME45" s="102">
        <f t="shared" si="33"/>
        <v>45945</v>
      </c>
      <c r="MG45" s="167" t="s">
        <v>373</v>
      </c>
    </row>
    <row r="46" spans="1:345" ht="15.75" customHeight="1">
      <c r="A46" s="83">
        <f t="shared" si="0"/>
        <v>22</v>
      </c>
      <c r="B46" s="32" t="s">
        <v>586</v>
      </c>
      <c r="C46" s="90" t="s">
        <v>141</v>
      </c>
      <c r="D46" s="291">
        <v>84</v>
      </c>
      <c r="E46" s="266">
        <f>IF(K46&lt;&gt;"",IFERROR(VLOOKUP(C46,'TIỀN MẶT'!$C$5:$J$67,7,FALSE),""),"")</f>
        <v>45946</v>
      </c>
      <c r="F46" s="221" t="str">
        <f>IF(K46&lt;&gt;"",IF(VLOOKUP(C46,'TIỀN MẶT'!$C$5:$J$67,8,FALSE)=0,"",VLOOKUP(C46,'TIỀN MẶT'!$C$5:$J$67,8,FALSE)),"")</f>
        <v>NGUYEN THI GIANG CH.17 TDT.NTM NGAY 15/10/2025</v>
      </c>
      <c r="G46" s="99"/>
      <c r="H46" s="70">
        <v>1121</v>
      </c>
      <c r="I46" s="167" t="s">
        <v>360</v>
      </c>
      <c r="J46" s="60"/>
      <c r="K46" s="62">
        <f>IFERROR(IF(VLOOKUP(C46,'TIỀN MẶT'!$C$5:$H$67,3,FALSE)&amp;""="","",VLOOKUP(C46,'TIỀN MẶT'!$C$5:$H$67,3,FALSE)),"")</f>
        <v>8456000</v>
      </c>
      <c r="L46" s="59" t="str">
        <f t="shared" si="1"/>
        <v>Tiền doanh thu ngày 15/10/2025 chi nhánh 17TÔN ĐỨC THẮNG</v>
      </c>
      <c r="M46" s="85"/>
      <c r="N46" s="86"/>
      <c r="O46" s="87"/>
      <c r="P46" s="88"/>
      <c r="Q46" s="88"/>
      <c r="R46" s="89"/>
      <c r="S46" s="89"/>
      <c r="T46" s="170" t="str">
        <f t="shared" si="2"/>
        <v>SCB-041</v>
      </c>
      <c r="U46" s="75"/>
      <c r="V46" s="73"/>
      <c r="W46" s="73"/>
      <c r="X46" s="73"/>
      <c r="Y46" s="2"/>
      <c r="Z46" s="2"/>
      <c r="AA46" s="2"/>
      <c r="AB46" s="31"/>
      <c r="AC46" s="96"/>
      <c r="AD46" s="96"/>
      <c r="AE46" s="96"/>
      <c r="AF46" s="96"/>
      <c r="AG46" s="95">
        <f t="shared" si="3"/>
        <v>45945</v>
      </c>
      <c r="AH46" s="70"/>
      <c r="AI46" s="167" t="s">
        <v>364</v>
      </c>
      <c r="AJ46" s="58"/>
      <c r="AK46" s="70"/>
      <c r="AL46" s="70"/>
      <c r="AM46" s="70">
        <v>1121</v>
      </c>
      <c r="AN46" s="167">
        <v>113102</v>
      </c>
      <c r="AO46" s="70"/>
      <c r="AP46" s="70"/>
      <c r="AQ46" s="97" t="str">
        <f t="shared" si="4"/>
        <v/>
      </c>
      <c r="AR46" s="30"/>
      <c r="AS46" s="30"/>
      <c r="AT46" s="30"/>
      <c r="AU46" s="30"/>
      <c r="AV46" s="30"/>
      <c r="AW46" s="30"/>
      <c r="AX46" s="30"/>
      <c r="AY46" s="70" t="str">
        <f t="shared" si="5"/>
        <v/>
      </c>
      <c r="AZ46" s="70"/>
      <c r="BA46" s="30"/>
      <c r="BB46" s="30"/>
      <c r="BC46" s="30"/>
      <c r="BD46" s="30"/>
      <c r="BE46" s="30"/>
      <c r="BF46" s="30"/>
      <c r="BG46" s="30"/>
      <c r="BH46" s="30"/>
      <c r="BI46" s="30"/>
      <c r="BJ46" s="30"/>
      <c r="BK46" s="30"/>
      <c r="BL46" s="95" t="str">
        <f t="shared" si="6"/>
        <v/>
      </c>
      <c r="BM46" s="30"/>
      <c r="BN46" s="167" t="s">
        <v>366</v>
      </c>
      <c r="BO46" s="258" t="str">
        <f>IF(BU46&lt;&gt;"",IFERROR(VLOOKUP(C46,MOMO!$C$5:$K$67,9,FALSE),""),"")</f>
        <v/>
      </c>
      <c r="BP46" s="153" t="str">
        <f>IF(BU46&lt;&gt;"",IFERROR(VLOOKUP(C46,MOMO!$C$5:$J$67,8,FALSE),""),"")</f>
        <v/>
      </c>
      <c r="BR46">
        <v>1121</v>
      </c>
      <c r="BS46" s="101" t="s">
        <v>199</v>
      </c>
      <c r="BU46" s="133" t="str">
        <f>IFERROR(IF(VLOOKUP(C46,MOMO!$C$5:$E$67,3,FALSE)=0,"",VLOOKUP(C46,MOMO!$C$5:$E$67,3,FALSE)),"")</f>
        <v/>
      </c>
      <c r="BV46" t="str">
        <f t="shared" si="7"/>
        <v/>
      </c>
      <c r="CD46" s="191" t="str">
        <f t="shared" si="8"/>
        <v/>
      </c>
      <c r="CQ46" s="102" t="str">
        <f t="shared" si="9"/>
        <v/>
      </c>
      <c r="CS46" s="167" t="s">
        <v>230</v>
      </c>
      <c r="CT46" s="255">
        <f>IF(CZ46&lt;&gt;"",IFERROR(VLOOKUP(C46,GRAB!$C$5:$G$67,5,FALSE),""),"")</f>
        <v>45946</v>
      </c>
      <c r="CU46" s="153" t="str">
        <f>IFERROR(VLOOKUP(C46,GRAB!$C$5:$E$67,3,FALSE),"")</f>
        <v>Grab TT 75997123 2103520463947777 Ca Phe Muoi Chu Long Ton Duc Thang CKN 167499 - CONG TY TNHH GRAB - Ngan hang TMCP Cong Thuong Viet Nam</v>
      </c>
      <c r="CW46" s="172">
        <v>1121</v>
      </c>
      <c r="CX46" s="174" t="s">
        <v>367</v>
      </c>
      <c r="CZ46">
        <f>IFERROR(VLOOKUP(C46,GRAB!$C$5:$E$67,2,FALSE),"")</f>
        <v>5259658</v>
      </c>
      <c r="DA46" t="str">
        <f t="shared" si="10"/>
        <v>Tiền doanh thu ngày 15/10/2025 chi nhánh 17TÔN ĐỨC THẮNG</v>
      </c>
      <c r="DI46" s="175" t="str">
        <f t="shared" si="11"/>
        <v>SCB-526</v>
      </c>
      <c r="DV46" s="102">
        <f t="shared" si="12"/>
        <v>45945</v>
      </c>
      <c r="DX46" s="167" t="s">
        <v>239</v>
      </c>
      <c r="DY46" s="245">
        <f>IF(EE46&lt;&gt;"",IFERROR(VLOOKUP(C46,BE!$C$5:$K$67,9,FALSE),""),"")</f>
        <v>45947</v>
      </c>
      <c r="DZ46" t="str">
        <f>IF(EE46&lt;&gt;"",IFERROR(VLOOKUP(C46,BE!$C$5:$J$67,8,FALSE),""),"")</f>
        <v>CONG TY CO PHAN BE GROUP 3016340 beFood thanh toan ky15102025</v>
      </c>
      <c r="EB46">
        <v>1121</v>
      </c>
      <c r="EC46" s="167" t="s">
        <v>200</v>
      </c>
      <c r="EE46">
        <f>IFERROR(IF(VLOOKUP(C46,BE!C46:I108,4,FALSE)=0,"",VLOOKUP(C46,BE!C46:I108,4,FALSE)),"")</f>
        <v>2858250</v>
      </c>
      <c r="EF46" s="175" t="str">
        <f t="shared" si="13"/>
        <v>Tiền doanh thu ngày 15/10/2025 chi nhánh 17TÔN ĐỨC THẮNG</v>
      </c>
      <c r="EN46" s="175" t="str">
        <f t="shared" si="14"/>
        <v>SCB-526</v>
      </c>
      <c r="FA46" s="102">
        <f t="shared" si="15"/>
        <v>45945</v>
      </c>
      <c r="FC46" s="167" t="s">
        <v>231</v>
      </c>
      <c r="FD46" s="245">
        <f>IF(FJ46&lt;&gt;"",IFERROR(VLOOKUP(C46,'ZALO-PAY'!$C$5:$G$67,4,FALSE),""),"")</f>
        <v>45946</v>
      </c>
      <c r="FE46" s="186" t="str">
        <f>IF(FJ46&lt;&gt;"",IFERROR(VLOOKUP(C46,'ZALO-PAY'!$C$5:$G$67,5,FALSE),""),"")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46">
        <v>1121</v>
      </c>
      <c r="FH46" s="167" t="s">
        <v>233</v>
      </c>
      <c r="FJ46">
        <f>IFERROR(IF(VLOOKUP(C46,'ZALO-PAY'!$C$5:$E$67,2,FALSE)=0,"",VLOOKUP(C46,'ZALO-PAY'!$C$5:$E$67,2,FALSE)),"")</f>
        <v>11258544</v>
      </c>
      <c r="FK46" s="175" t="str">
        <f t="shared" si="16"/>
        <v>Tiền doanh thu ngày 15/10/2025 chi nhánh 17TÔN ĐỨC THẮNG</v>
      </c>
      <c r="FS46" s="175" t="str">
        <f t="shared" si="17"/>
        <v>SCB-526</v>
      </c>
      <c r="GF46" s="102">
        <f t="shared" si="18"/>
        <v>45945</v>
      </c>
      <c r="GH46" s="167" t="s">
        <v>368</v>
      </c>
      <c r="GI46" s="245">
        <f>IF(GO46&lt;&gt;"",IFERROR(VLOOKUP(C46,XANHSM!C46:G108,5,FALSE),""),"")</f>
        <v>0</v>
      </c>
      <c r="GJ46" t="str">
        <f>IF(GO46&lt;&gt;"",IF(VLOOKUP(C46,XANHSM!$C$5:$G$67,4,FALSE)=0,"",VLOOKUP(C46,XANHSM!C46:G108,4,FALSE)),"")</f>
        <v/>
      </c>
      <c r="GL46">
        <v>1121</v>
      </c>
      <c r="GM46" s="167" t="s">
        <v>234</v>
      </c>
      <c r="GO46">
        <f>IFERROR(IF(VLOOKUP(C46,XANHSM!$C$5:$E$67,2,FALSE)=0,"",VLOOKUP(C46,XANHSM!$C$5:$E$67,2,FALSE)),"")</f>
        <v>589500</v>
      </c>
      <c r="GP46" s="175" t="str">
        <f t="shared" si="19"/>
        <v>Tiền doanh thu ngày 15/10/2025 chi nhánh 17TÔN ĐỨC THẮNG</v>
      </c>
      <c r="GX46" t="str">
        <f t="shared" si="20"/>
        <v>SCB-526</v>
      </c>
      <c r="HK46" s="102">
        <f t="shared" si="21"/>
        <v>45945</v>
      </c>
      <c r="HM46" s="167" t="s">
        <v>369</v>
      </c>
      <c r="HN46" s="245" t="str">
        <f>IF(HT46&lt;&gt;"",IFERROR(VLOOKUP(C46,'TIỀN MẶT'!$C$5:$J$67,7,FALSE),""),"")</f>
        <v/>
      </c>
      <c r="HO46" t="str">
        <f>IF(HT46&lt;&gt;"",IF(VLOOKUP(C46,'TIỀN MẶT'!$C$5:$J$67,8,FALSE)=0,"",VLOOKUP(C46,'TIỀN MẶT'!$C$5:$J$67,8,FALSE)),"")</f>
        <v/>
      </c>
      <c r="HQ46">
        <v>1121</v>
      </c>
      <c r="HR46" s="167" t="s">
        <v>235</v>
      </c>
      <c r="HT46" t="str">
        <f>IFERROR(IF(VLOOKUP(C46,'TIỀN MẶT'!$C$5:$H$67,4,FALSE)=0,"",VLOOKUP(C46,'TIỀN MẶT'!$C$5:$H$67,4,FALSE)),"")</f>
        <v/>
      </c>
      <c r="HU46" s="175" t="str">
        <f t="shared" si="22"/>
        <v/>
      </c>
      <c r="IC46" t="str">
        <f t="shared" si="23"/>
        <v/>
      </c>
      <c r="IP46" s="102" t="str">
        <f t="shared" si="24"/>
        <v/>
      </c>
      <c r="IR46" s="167" t="s">
        <v>370</v>
      </c>
      <c r="IS46" s="245" t="str">
        <f>IF(IY46&lt;&gt;"",IFERROR(VLOOKUP(C46,'TIỀN MẶT'!$C$5:$J$67,7,FALSE),""),"")</f>
        <v/>
      </c>
      <c r="IT46" t="str">
        <f>IF(IY46&lt;&gt;"",IF(VLOOKUP(C46,'TIỀN MẶT'!$C$5:$J$67,8,FALSE)=0,"",VLOOKUP(C46,'TIỀN MẶT'!$C$5:$J$67,8,FALSE)),"")</f>
        <v/>
      </c>
      <c r="IV46">
        <v>1121</v>
      </c>
      <c r="IW46" s="167" t="s">
        <v>236</v>
      </c>
      <c r="IY46" t="str">
        <f>IFERROR(IF(VLOOKUP(C46,'TIỀN MẶT'!$C$5:$H$67,5,FALSE)=0,"",VLOOKUP(C46,'TIỀN MẶT'!$C$5:$H$67,5,FALSE)),"")</f>
        <v/>
      </c>
      <c r="IZ46" s="175" t="str">
        <f t="shared" si="25"/>
        <v/>
      </c>
      <c r="JH46" t="str">
        <f t="shared" si="26"/>
        <v/>
      </c>
      <c r="JU46" s="102" t="str">
        <f t="shared" si="27"/>
        <v/>
      </c>
      <c r="JW46" s="167" t="s">
        <v>371</v>
      </c>
      <c r="JX46" s="249" t="str">
        <f>IF(KD46&lt;&gt;"",IFERROR(VLOOKUP(C46,'VN-PAY'!$C$5:$G$67,4,FALSE),""),"")</f>
        <v/>
      </c>
      <c r="JY46" s="228" t="str">
        <f>IF(KD46&lt;&gt;"",IFERROR(VLOOKUP(C46,'VN-PAY'!$C$5:$G$67,5,FALSE),""),"")</f>
        <v/>
      </c>
      <c r="KA46">
        <v>1121</v>
      </c>
      <c r="KB46" s="167" t="s">
        <v>237</v>
      </c>
      <c r="KD46" t="str">
        <f>IFERROR(IF(VLOOKUP(C46,'VN-PAY'!$C$5:$E$66,2,FALSE)=0,"",VLOOKUP(C46,'VN-PAY'!$C$5:$E$66,2,FALSE)),"")</f>
        <v/>
      </c>
      <c r="KE46" s="175" t="str">
        <f t="shared" si="28"/>
        <v/>
      </c>
      <c r="KM46" s="175" t="str">
        <f t="shared" si="29"/>
        <v/>
      </c>
      <c r="KZ46" s="102" t="str">
        <f t="shared" si="30"/>
        <v/>
      </c>
      <c r="LB46" s="167" t="s">
        <v>372</v>
      </c>
      <c r="LC46" s="245">
        <f>IF(LI46&lt;&gt;"",IFERROR(VLOOKUP(C46,SHOPEE!$C$5:$G$67,4,FALSE),""),"")</f>
        <v>0</v>
      </c>
      <c r="LD46" t="str">
        <f>IF(LI46&lt;&gt;"",IFERROR(VLOOKUP(C46,SHOPEE!$C$5:$G$67,5,FALSE),""),"")</f>
        <v>SHOPEEPAY CHUYEN TIEN 1978597907100237824 ShopeeFood thanh toan tu dong 15 10 2025 10673813 CKN 135092 - MBBANK IBFT - Ngan hang TMCP Quan Doi</v>
      </c>
      <c r="LF46">
        <v>1121</v>
      </c>
      <c r="LG46" s="167" t="s">
        <v>238</v>
      </c>
      <c r="LI46">
        <f>IFERROR(IF(VLOOKUP(C46,SHOPEE!$C$5:$E$67,2,FALSE)=0,"",VLOOKUP(C46,SHOPEE!$C$5:$E$67,2,FALSE)),"")</f>
        <v>8952710</v>
      </c>
      <c r="LJ46" s="175" t="str">
        <f t="shared" si="31"/>
        <v>Tiền doanh thu ngày 15/10/2025 chi nhánh 17TÔN ĐỨC THẮNG</v>
      </c>
      <c r="LR46" s="175" t="str">
        <f t="shared" si="32"/>
        <v>SCB-526</v>
      </c>
      <c r="ME46" s="102">
        <f t="shared" si="33"/>
        <v>45945</v>
      </c>
      <c r="MG46" s="167" t="s">
        <v>373</v>
      </c>
    </row>
    <row r="47" spans="1:345" ht="15.75" customHeight="1">
      <c r="A47" s="83">
        <v>22</v>
      </c>
      <c r="B47" s="32" t="s">
        <v>587</v>
      </c>
      <c r="C47" s="90" t="s">
        <v>142</v>
      </c>
      <c r="D47" s="290">
        <v>83</v>
      </c>
      <c r="E47" s="266">
        <f>IF(K47&lt;&gt;"",IFERROR(VLOOKUP(C47,'TIỀN MẶT'!$C$5:$J$67,7,FALSE),""),"")</f>
        <v>45946</v>
      </c>
      <c r="F47" s="221" t="str">
        <f>IF(K47&lt;&gt;"",IF(VLOOKUP(C47,'TIỀN MẶT'!$C$5:$J$67,8,FALSE)=0,"",VLOOKUP(C47,'TIỀN MẶT'!$C$5:$J$67,8,FALSE)),"")</f>
        <v>CH.339TN.NTM ngay 15.10 CKN 579433 - HOANG THU TRANG - Ngan hang TMCP Tien Phong</v>
      </c>
      <c r="G47" s="99"/>
      <c r="H47" s="70">
        <v>1121</v>
      </c>
      <c r="I47" s="167" t="s">
        <v>360</v>
      </c>
      <c r="J47" s="60"/>
      <c r="K47" s="62">
        <f>IFERROR(IF(VLOOKUP(C47,'TIỀN MẶT'!$C$5:$H$67,3,FALSE)&amp;""="","",VLOOKUP(C47,'TIỀN MẶT'!$C$5:$H$67,3,FALSE)),"")</f>
        <v>10386000</v>
      </c>
      <c r="L47" s="59" t="str">
        <f t="shared" si="1"/>
        <v>Tiền doanh thu ngày 15/10/2025 chi nhánh 339THANH NHÀN</v>
      </c>
      <c r="M47" s="85"/>
      <c r="N47" s="86"/>
      <c r="O47" s="87"/>
      <c r="P47" s="88"/>
      <c r="Q47" s="88"/>
      <c r="R47" s="89"/>
      <c r="S47" s="89"/>
      <c r="T47" s="170" t="str">
        <f t="shared" si="2"/>
        <v>SCB-041</v>
      </c>
      <c r="U47" s="75"/>
      <c r="V47" s="73"/>
      <c r="W47" s="73"/>
      <c r="X47" s="73"/>
      <c r="Y47" s="2"/>
      <c r="Z47" s="2"/>
      <c r="AA47" s="2"/>
      <c r="AB47" s="31"/>
      <c r="AC47" s="96"/>
      <c r="AD47" s="96"/>
      <c r="AE47" s="96"/>
      <c r="AF47" s="96"/>
      <c r="AG47" s="95">
        <f t="shared" si="3"/>
        <v>45945</v>
      </c>
      <c r="AH47" s="70"/>
      <c r="AI47" s="167" t="s">
        <v>364</v>
      </c>
      <c r="AJ47" s="58"/>
      <c r="AK47" s="70"/>
      <c r="AL47" s="70"/>
      <c r="AM47" s="70">
        <v>1121</v>
      </c>
      <c r="AN47" s="167">
        <v>113102</v>
      </c>
      <c r="AO47" s="70"/>
      <c r="AP47" s="70"/>
      <c r="AQ47" s="97" t="str">
        <f t="shared" si="4"/>
        <v/>
      </c>
      <c r="AR47" s="30"/>
      <c r="AS47" s="30"/>
      <c r="AT47" s="30"/>
      <c r="AU47" s="30"/>
      <c r="AV47" s="30"/>
      <c r="AW47" s="30"/>
      <c r="AX47" s="30"/>
      <c r="AY47" s="70" t="str">
        <f t="shared" si="5"/>
        <v/>
      </c>
      <c r="AZ47" s="70"/>
      <c r="BA47" s="30"/>
      <c r="BB47" s="30"/>
      <c r="BC47" s="30"/>
      <c r="BD47" s="30"/>
      <c r="BE47" s="30"/>
      <c r="BF47" s="30"/>
      <c r="BG47" s="30"/>
      <c r="BH47" s="30"/>
      <c r="BI47" s="30"/>
      <c r="BJ47" s="30"/>
      <c r="BK47" s="30"/>
      <c r="BL47" s="95" t="str">
        <f t="shared" si="6"/>
        <v/>
      </c>
      <c r="BM47" s="30"/>
      <c r="BN47" s="167" t="s">
        <v>366</v>
      </c>
      <c r="BO47" s="258">
        <f>IF(BU47&lt;&gt;"",IFERROR(VLOOKUP(C47,MOMO!$C$5:$K$67,9,FALSE),""),"")</f>
        <v>45946</v>
      </c>
      <c r="BP47" s="153" t="str">
        <f>IF(BU47&lt;&gt;"",IFERROR(VLOOKUP(C47,MOMO!$C$5:$J$67,8,FALSE),""),"")</f>
        <v>CONG TY CP DICH VU DI DONG TRUC TUYEN MoMo TT DUONG THANH LONG tu 15/10/2025 den 15/10/2025. CT tu 0421000497559 CONG TY CP DICH VU DI DONG TRUC TUYEN toi 0961315526 CONG TY TNHH DUONG THANH LONG NHTMCP Sai gon Thuong Tin</v>
      </c>
      <c r="BR47">
        <v>1121</v>
      </c>
      <c r="BS47" s="101" t="s">
        <v>199</v>
      </c>
      <c r="BU47" s="133">
        <f>IFERROR(IF(VLOOKUP(C47,MOMO!$C$5:$E$67,3,FALSE)=0,"",VLOOKUP(C47,MOMO!$C$5:$E$67,3,FALSE)),"")</f>
        <v>8416221.5</v>
      </c>
      <c r="BV47" t="str">
        <f t="shared" si="7"/>
        <v>Tiền doanh thu ngày 15/10/2025 chi nhánh 339THANH NHÀN</v>
      </c>
      <c r="CD47" s="191" t="str">
        <f t="shared" si="8"/>
        <v>SCB-526</v>
      </c>
      <c r="CQ47" s="102">
        <f t="shared" si="9"/>
        <v>45945</v>
      </c>
      <c r="CS47" s="167" t="s">
        <v>230</v>
      </c>
      <c r="CT47" s="255">
        <f>IF(CZ47&lt;&gt;"",IFERROR(VLOOKUP(C47,GRAB!$C$5:$G$67,5,FALSE),""),"")</f>
        <v>45946</v>
      </c>
      <c r="CU47" s="153" t="str">
        <f>IFERROR(VLOOKUP(C47,GRAB!$C$5:$E$67,3,FALSE),"")</f>
        <v>Grab TT 75997336 2103520463994881 Ca Phe Muoi Chu Long Thanh Nhan CKN 168250 - CONG TY TNHH GRAB - Ngan hang TMCP Cong Thuong Viet Nam</v>
      </c>
      <c r="CW47" s="172">
        <v>1121</v>
      </c>
      <c r="CX47" s="174" t="s">
        <v>367</v>
      </c>
      <c r="CZ47">
        <f>IFERROR(VLOOKUP(C47,GRAB!$C$5:$E$67,2,FALSE),"")</f>
        <v>3813183</v>
      </c>
      <c r="DA47" t="str">
        <f t="shared" si="10"/>
        <v>Tiền doanh thu ngày 15/10/2025 chi nhánh 339THANH NHÀN</v>
      </c>
      <c r="DI47" s="175" t="str">
        <f t="shared" si="11"/>
        <v>SCB-526</v>
      </c>
      <c r="DV47" s="102">
        <f t="shared" si="12"/>
        <v>45945</v>
      </c>
      <c r="DX47" s="167" t="s">
        <v>239</v>
      </c>
      <c r="DY47" s="245">
        <f>IF(EE47&lt;&gt;"",IFERROR(VLOOKUP(C47,BE!$C$5:$K$67,9,FALSE),""),"")</f>
        <v>45947</v>
      </c>
      <c r="DZ47" t="str">
        <f>IF(EE47&lt;&gt;"",IFERROR(VLOOKUP(C47,BE!$C$5:$J$67,8,FALSE),""),"")</f>
        <v>CONG TY CO PHAN BE GROUP 3016340 beFood thanh toan ky15102025</v>
      </c>
      <c r="EB47">
        <v>1121</v>
      </c>
      <c r="EC47" s="167" t="s">
        <v>200</v>
      </c>
      <c r="EE47">
        <f>IFERROR(IF(VLOOKUP(C47,BE!C47:I109,4,FALSE)=0,"",VLOOKUP(C47,BE!C47:I109,4,FALSE)),"")</f>
        <v>2433750</v>
      </c>
      <c r="EF47" s="175" t="str">
        <f t="shared" si="13"/>
        <v>Tiền doanh thu ngày 15/10/2025 chi nhánh 339THANH NHÀN</v>
      </c>
      <c r="EN47" s="175" t="str">
        <f t="shared" si="14"/>
        <v>SCB-526</v>
      </c>
      <c r="FA47" s="102">
        <f t="shared" si="15"/>
        <v>45945</v>
      </c>
      <c r="FC47" s="167" t="s">
        <v>231</v>
      </c>
      <c r="FD47" s="245" t="str">
        <f>IF(FJ47&lt;&gt;"",IFERROR(VLOOKUP(C47,'ZALO-PAY'!$C$5:$G$67,4,FALSE),""),"")</f>
        <v/>
      </c>
      <c r="FE47" s="186" t="str">
        <f>IF(FJ47&lt;&gt;"",IFERROR(VLOOKUP(C47,'ZALO-PAY'!$C$5:$G$67,5,FALSE),""),"")</f>
        <v/>
      </c>
      <c r="FG47">
        <v>1121</v>
      </c>
      <c r="FH47" s="167" t="s">
        <v>233</v>
      </c>
      <c r="FJ47" t="str">
        <f>IFERROR(IF(VLOOKUP(C47,'ZALO-PAY'!$C$5:$E$67,2,FALSE)=0,"",VLOOKUP(C47,'ZALO-PAY'!$C$5:$E$67,2,FALSE)),"")</f>
        <v/>
      </c>
      <c r="FK47" s="175" t="str">
        <f t="shared" si="16"/>
        <v/>
      </c>
      <c r="FS47" s="175" t="str">
        <f t="shared" si="17"/>
        <v/>
      </c>
      <c r="GF47" s="102" t="str">
        <f t="shared" si="18"/>
        <v/>
      </c>
      <c r="GH47" s="167" t="s">
        <v>368</v>
      </c>
      <c r="GI47" s="245">
        <f>IF(GO47&lt;&gt;"",IFERROR(VLOOKUP(C47,XANHSM!C47:G109,5,FALSE),""),"")</f>
        <v>0</v>
      </c>
      <c r="GJ47" t="str">
        <f>IF(GO47&lt;&gt;"",IF(VLOOKUP(C47,XANHSM!$C$5:$G$67,4,FALSE)=0,"",VLOOKUP(C47,XANHSM!C47:G109,4,FALSE)),"")</f>
        <v/>
      </c>
      <c r="GL47">
        <v>1121</v>
      </c>
      <c r="GM47" s="167" t="s">
        <v>234</v>
      </c>
      <c r="GO47">
        <f>IFERROR(IF(VLOOKUP(C47,XANHSM!$C$5:$E$67,2,FALSE)=0,"",VLOOKUP(C47,XANHSM!$C$5:$E$67,2,FALSE)),"")</f>
        <v>990000</v>
      </c>
      <c r="GP47" s="175" t="str">
        <f t="shared" si="19"/>
        <v>Tiền doanh thu ngày 15/10/2025 chi nhánh 339THANH NHÀN</v>
      </c>
      <c r="GX47" t="str">
        <f t="shared" si="20"/>
        <v>SCB-526</v>
      </c>
      <c r="HK47" s="102">
        <f t="shared" si="21"/>
        <v>45945</v>
      </c>
      <c r="HM47" s="167" t="s">
        <v>369</v>
      </c>
      <c r="HN47" s="245" t="str">
        <f>IF(HT47&lt;&gt;"",IFERROR(VLOOKUP(C47,'TIỀN MẶT'!$C$5:$J$67,7,FALSE),""),"")</f>
        <v/>
      </c>
      <c r="HO47" t="str">
        <f>IF(HT47&lt;&gt;"",IF(VLOOKUP(C47,'TIỀN MẶT'!$C$5:$J$67,8,FALSE)=0,"",VLOOKUP(C47,'TIỀN MẶT'!$C$5:$J$67,8,FALSE)),"")</f>
        <v/>
      </c>
      <c r="HQ47">
        <v>1121</v>
      </c>
      <c r="HR47" s="167" t="s">
        <v>235</v>
      </c>
      <c r="HT47" t="str">
        <f>IFERROR(IF(VLOOKUP(C47,'TIỀN MẶT'!$C$5:$H$67,4,FALSE)=0,"",VLOOKUP(C47,'TIỀN MẶT'!$C$5:$H$67,4,FALSE)),"")</f>
        <v/>
      </c>
      <c r="HU47" s="175" t="str">
        <f t="shared" si="22"/>
        <v/>
      </c>
      <c r="IC47" t="str">
        <f t="shared" si="23"/>
        <v/>
      </c>
      <c r="IP47" s="102" t="str">
        <f t="shared" si="24"/>
        <v/>
      </c>
      <c r="IR47" s="167" t="s">
        <v>370</v>
      </c>
      <c r="IS47" s="245" t="str">
        <f>IF(IY47&lt;&gt;"",IFERROR(VLOOKUP(C47,'TIỀN MẶT'!$C$5:$J$67,7,FALSE),""),"")</f>
        <v/>
      </c>
      <c r="IT47" t="str">
        <f>IF(IY47&lt;&gt;"",IF(VLOOKUP(C47,'TIỀN MẶT'!$C$5:$J$67,8,FALSE)=0,"",VLOOKUP(C47,'TIỀN MẶT'!$C$5:$J$67,8,FALSE)),"")</f>
        <v/>
      </c>
      <c r="IV47">
        <v>1121</v>
      </c>
      <c r="IW47" s="167" t="s">
        <v>236</v>
      </c>
      <c r="IY47" t="str">
        <f>IFERROR(IF(VLOOKUP(C47,'TIỀN MẶT'!$C$5:$H$67,5,FALSE)=0,"",VLOOKUP(C47,'TIỀN MẶT'!$C$5:$H$67,5,FALSE)),"")</f>
        <v/>
      </c>
      <c r="IZ47" s="175" t="str">
        <f t="shared" si="25"/>
        <v/>
      </c>
      <c r="JH47" t="str">
        <f t="shared" si="26"/>
        <v/>
      </c>
      <c r="JU47" s="102" t="str">
        <f t="shared" si="27"/>
        <v/>
      </c>
      <c r="JW47" s="167" t="s">
        <v>371</v>
      </c>
      <c r="JX47" s="249" t="str">
        <f>IF(KD47&lt;&gt;"",IFERROR(VLOOKUP(C47,'VN-PAY'!$C$5:$G$67,4,FALSE),""),"")</f>
        <v/>
      </c>
      <c r="JY47" s="228" t="str">
        <f>IF(KD47&lt;&gt;"",IFERROR(VLOOKUP(C47,'VN-PAY'!$C$5:$G$67,5,FALSE),""),"")</f>
        <v/>
      </c>
      <c r="KA47">
        <v>1121</v>
      </c>
      <c r="KB47" s="167" t="s">
        <v>237</v>
      </c>
      <c r="KD47" t="str">
        <f>IFERROR(IF(VLOOKUP(C47,'VN-PAY'!$C$5:$E$66,2,FALSE)=0,"",VLOOKUP(C47,'VN-PAY'!$C$5:$E$66,2,FALSE)),"")</f>
        <v/>
      </c>
      <c r="KE47" s="175" t="str">
        <f t="shared" si="28"/>
        <v/>
      </c>
      <c r="KM47" s="175" t="str">
        <f t="shared" si="29"/>
        <v/>
      </c>
      <c r="KZ47" s="102" t="str">
        <f t="shared" si="30"/>
        <v/>
      </c>
      <c r="LB47" s="167" t="s">
        <v>372</v>
      </c>
      <c r="LC47" s="245">
        <f>IF(LI47&lt;&gt;"",IFERROR(VLOOKUP(C47,SHOPEE!$C$5:$G$67,4,FALSE),""),"")</f>
        <v>0</v>
      </c>
      <c r="LD47" t="str">
        <f>IF(LI47&lt;&gt;"",IFERROR(VLOOKUP(C47,SHOPEE!$C$5:$G$67,5,FALSE),""),"")</f>
        <v>SHOPEEPAY CHUYEN TIEN 1978597907100237824 ShopeeFood thanh toan tu dong 15 10 2025 10673813 CKN 135092 - MBBANK IBFT - Ngan hang TMCP Quan Doi</v>
      </c>
      <c r="LF47">
        <v>1121</v>
      </c>
      <c r="LG47" s="167" t="s">
        <v>238</v>
      </c>
      <c r="LI47">
        <f>IFERROR(IF(VLOOKUP(C47,SHOPEE!$C$5:$E$67,2,FALSE)=0,"",VLOOKUP(C47,SHOPEE!$C$5:$E$67,2,FALSE)),"")</f>
        <v>9864461</v>
      </c>
      <c r="LJ47" s="175" t="str">
        <f t="shared" si="31"/>
        <v>Tiền doanh thu ngày 15/10/2025 chi nhánh 339THANH NHÀN</v>
      </c>
      <c r="LR47" s="175" t="str">
        <f t="shared" si="32"/>
        <v>SCB-526</v>
      </c>
      <c r="ME47" s="102">
        <f t="shared" si="33"/>
        <v>45945</v>
      </c>
      <c r="MG47" s="167" t="s">
        <v>373</v>
      </c>
    </row>
    <row r="48" spans="1:345" ht="15.75" customHeight="1">
      <c r="A48" s="83">
        <f t="shared" si="0"/>
        <v>23</v>
      </c>
      <c r="B48" s="32" t="s">
        <v>588</v>
      </c>
      <c r="C48" s="90" t="s">
        <v>143</v>
      </c>
      <c r="D48" s="291">
        <v>82</v>
      </c>
      <c r="E48" s="266">
        <f>IF(K48&lt;&gt;"",IFERROR(VLOOKUP(C48,'TIỀN MẶT'!$C$5:$J$67,7,FALSE),""),"")</f>
        <v>45946</v>
      </c>
      <c r="F48" s="221" t="str">
        <f>IF(K48&lt;&gt;"",IF(VLOOKUP(C48,'TIỀN MẶT'!$C$5:$J$67,8,FALSE)=0,"",VLOOKUP(C48,'TIỀN MẶT'!$C$5:$J$67,8,FALSE)),"")</f>
        <v>CH.8 DC-NTM NGAY 15/10</v>
      </c>
      <c r="G48" s="99"/>
      <c r="H48" s="70">
        <v>1121</v>
      </c>
      <c r="I48" s="167" t="s">
        <v>360</v>
      </c>
      <c r="J48" s="60"/>
      <c r="K48" s="62">
        <f>IFERROR(IF(VLOOKUP(C48,'TIỀN MẶT'!$C$5:$H$67,3,FALSE)&amp;""="","",VLOOKUP(C48,'TIỀN MẶT'!$C$5:$H$67,3,FALSE)),"")</f>
        <v>6288000</v>
      </c>
      <c r="L48" s="59" t="str">
        <f t="shared" si="1"/>
        <v>Tiền doanh thu ngày 15/10/2025 chi nhánh 8ĐỘI CẤN</v>
      </c>
      <c r="M48" s="85"/>
      <c r="N48" s="86"/>
      <c r="O48" s="87"/>
      <c r="P48" s="88"/>
      <c r="Q48" s="88"/>
      <c r="R48" s="89"/>
      <c r="S48" s="89"/>
      <c r="T48" s="170" t="str">
        <f t="shared" si="2"/>
        <v>SCB-041</v>
      </c>
      <c r="U48" s="75"/>
      <c r="V48" s="73"/>
      <c r="W48" s="73"/>
      <c r="X48" s="73"/>
      <c r="Y48" s="2"/>
      <c r="Z48" s="2"/>
      <c r="AA48" s="2"/>
      <c r="AB48" s="31"/>
      <c r="AC48" s="96"/>
      <c r="AD48" s="96"/>
      <c r="AE48" s="96"/>
      <c r="AF48" s="96"/>
      <c r="AG48" s="95">
        <f t="shared" si="3"/>
        <v>45945</v>
      </c>
      <c r="AH48" s="70"/>
      <c r="AI48" s="167" t="s">
        <v>364</v>
      </c>
      <c r="AJ48" s="58"/>
      <c r="AK48" s="70"/>
      <c r="AL48" s="70"/>
      <c r="AM48" s="70">
        <v>1121</v>
      </c>
      <c r="AN48" s="167">
        <v>113102</v>
      </c>
      <c r="AO48" s="70"/>
      <c r="AP48" s="70"/>
      <c r="AQ48" s="97" t="str">
        <f t="shared" si="4"/>
        <v/>
      </c>
      <c r="AR48" s="30"/>
      <c r="AS48" s="30"/>
      <c r="AT48" s="30"/>
      <c r="AU48" s="30"/>
      <c r="AV48" s="30"/>
      <c r="AW48" s="30"/>
      <c r="AX48" s="30"/>
      <c r="AY48" s="70" t="str">
        <f t="shared" si="5"/>
        <v/>
      </c>
      <c r="AZ48" s="70"/>
      <c r="BA48" s="30"/>
      <c r="BB48" s="30"/>
      <c r="BC48" s="30"/>
      <c r="BD48" s="30"/>
      <c r="BE48" s="30"/>
      <c r="BF48" s="30"/>
      <c r="BG48" s="30"/>
      <c r="BH48" s="30"/>
      <c r="BI48" s="30"/>
      <c r="BJ48" s="30"/>
      <c r="BK48" s="30"/>
      <c r="BL48" s="95" t="str">
        <f t="shared" si="6"/>
        <v/>
      </c>
      <c r="BM48" s="30"/>
      <c r="BN48" s="167" t="s">
        <v>366</v>
      </c>
      <c r="BO48" s="258" t="str">
        <f>IF(BU48&lt;&gt;"",IFERROR(VLOOKUP(C48,MOMO!$C$5:$K$67,9,FALSE),""),"")</f>
        <v/>
      </c>
      <c r="BP48" s="153" t="str">
        <f>IF(BU48&lt;&gt;"",IFERROR(VLOOKUP(C48,MOMO!$C$5:$J$67,8,FALSE),""),"")</f>
        <v/>
      </c>
      <c r="BR48">
        <v>1121</v>
      </c>
      <c r="BS48" s="101" t="s">
        <v>199</v>
      </c>
      <c r="BU48" s="133" t="str">
        <f>IFERROR(IF(VLOOKUP(C48,MOMO!$C$5:$E$67,3,FALSE)=0,"",VLOOKUP(C48,MOMO!$C$5:$E$67,3,FALSE)),"")</f>
        <v/>
      </c>
      <c r="BV48" t="str">
        <f t="shared" si="7"/>
        <v/>
      </c>
      <c r="CD48" s="191" t="str">
        <f t="shared" si="8"/>
        <v/>
      </c>
      <c r="CQ48" s="102" t="str">
        <f t="shared" si="9"/>
        <v/>
      </c>
      <c r="CS48" s="167" t="s">
        <v>230</v>
      </c>
      <c r="CT48" s="255">
        <f>IF(CZ48&lt;&gt;"",IFERROR(VLOOKUP(C48,GRAB!$C$5:$G$67,5,FALSE),""),"")</f>
        <v>45946</v>
      </c>
      <c r="CU48" s="153" t="str">
        <f>IFERROR(VLOOKUP(C48,GRAB!$C$5:$E$67,3,FALSE),"")</f>
        <v>Grab TT 75997621 2103520463855617 Ca Phe Muoi Chu Long Doi Can CKN 167828 - CONG TY TNHH GRAB - Ngan hang TMCP Cong Thuong Viet Nam</v>
      </c>
      <c r="CW48" s="172">
        <v>1121</v>
      </c>
      <c r="CX48" s="174" t="s">
        <v>367</v>
      </c>
      <c r="CZ48">
        <f>IFERROR(VLOOKUP(C48,GRAB!$C$5:$E$67,2,FALSE),"")</f>
        <v>4895777</v>
      </c>
      <c r="DA48" t="str">
        <f t="shared" si="10"/>
        <v>Tiền doanh thu ngày 15/10/2025 chi nhánh 8ĐỘI CẤN</v>
      </c>
      <c r="DI48" s="175" t="str">
        <f t="shared" si="11"/>
        <v>SCB-526</v>
      </c>
      <c r="DV48" s="102">
        <f t="shared" si="12"/>
        <v>45945</v>
      </c>
      <c r="DX48" s="167" t="s">
        <v>239</v>
      </c>
      <c r="DY48" s="245">
        <f>IF(EE48&lt;&gt;"",IFERROR(VLOOKUP(C48,BE!$C$5:$K$67,9,FALSE),""),"")</f>
        <v>45947</v>
      </c>
      <c r="DZ48" t="str">
        <f>IF(EE48&lt;&gt;"",IFERROR(VLOOKUP(C48,BE!$C$5:$J$67,8,FALSE),""),"")</f>
        <v>CONG TY CO PHAN BE GROUP 3016340 beFood thanh toan ky15102025</v>
      </c>
      <c r="EB48">
        <v>1121</v>
      </c>
      <c r="EC48" s="167" t="s">
        <v>200</v>
      </c>
      <c r="EE48">
        <f>IFERROR(IF(VLOOKUP(C48,BE!C48:I110,4,FALSE)=0,"",VLOOKUP(C48,BE!C48:I110,4,FALSE)),"")</f>
        <v>1885500</v>
      </c>
      <c r="EF48" s="175" t="str">
        <f t="shared" si="13"/>
        <v>Tiền doanh thu ngày 15/10/2025 chi nhánh 8ĐỘI CẤN</v>
      </c>
      <c r="EN48" s="175" t="str">
        <f t="shared" si="14"/>
        <v>SCB-526</v>
      </c>
      <c r="FA48" s="102">
        <f t="shared" si="15"/>
        <v>45945</v>
      </c>
      <c r="FC48" s="167" t="s">
        <v>231</v>
      </c>
      <c r="FD48" s="245">
        <f>IF(FJ48&lt;&gt;"",IFERROR(VLOOKUP(C48,'ZALO-PAY'!$C$5:$G$67,4,FALSE),""),"")</f>
        <v>45946</v>
      </c>
      <c r="FE48" s="186" t="str">
        <f>IF(FJ48&lt;&gt;"",IFERROR(VLOOKUP(C48,'ZALO-PAY'!$C$5:$G$67,5,FALSE),""),"")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48">
        <v>1121</v>
      </c>
      <c r="FH48" s="167" t="s">
        <v>233</v>
      </c>
      <c r="FJ48">
        <f>IFERROR(IF(VLOOKUP(C48,'ZALO-PAY'!$C$5:$E$67,2,FALSE)=0,"",VLOOKUP(C48,'ZALO-PAY'!$C$5:$E$67,2,FALSE)),"")</f>
        <v>5641625</v>
      </c>
      <c r="FK48" s="175" t="str">
        <f t="shared" si="16"/>
        <v>Tiền doanh thu ngày 15/10/2025 chi nhánh 8ĐỘI CẤN</v>
      </c>
      <c r="FS48" s="175" t="str">
        <f t="shared" si="17"/>
        <v>SCB-526</v>
      </c>
      <c r="GF48" s="102">
        <f t="shared" si="18"/>
        <v>45945</v>
      </c>
      <c r="GH48" s="167" t="s">
        <v>368</v>
      </c>
      <c r="GI48" s="245">
        <f>IF(GO48&lt;&gt;"",IFERROR(VLOOKUP(C48,XANHSM!C48:G110,5,FALSE),""),"")</f>
        <v>0</v>
      </c>
      <c r="GJ48" t="str">
        <f>IF(GO48&lt;&gt;"",IF(VLOOKUP(C48,XANHSM!$C$5:$G$67,4,FALSE)=0,"",VLOOKUP(C48,XANHSM!C48:G110,4,FALSE)),"")</f>
        <v/>
      </c>
      <c r="GL48">
        <v>1121</v>
      </c>
      <c r="GM48" s="167" t="s">
        <v>234</v>
      </c>
      <c r="GO48">
        <f>IFERROR(IF(VLOOKUP(C48,XANHSM!$C$5:$E$67,2,FALSE)=0,"",VLOOKUP(C48,XANHSM!$C$5:$E$67,2,FALSE)),"")</f>
        <v>394500</v>
      </c>
      <c r="GP48" s="175" t="str">
        <f t="shared" si="19"/>
        <v>Tiền doanh thu ngày 15/10/2025 chi nhánh 8ĐỘI CẤN</v>
      </c>
      <c r="GX48" t="str">
        <f t="shared" si="20"/>
        <v>SCB-526</v>
      </c>
      <c r="HK48" s="102">
        <f t="shared" si="21"/>
        <v>45945</v>
      </c>
      <c r="HM48" s="167" t="s">
        <v>369</v>
      </c>
      <c r="HN48" s="245" t="str">
        <f>IF(HT48&lt;&gt;"",IFERROR(VLOOKUP(C48,'TIỀN MẶT'!$C$5:$J$67,7,FALSE),""),"")</f>
        <v/>
      </c>
      <c r="HO48" t="str">
        <f>IF(HT48&lt;&gt;"",IF(VLOOKUP(C48,'TIỀN MẶT'!$C$5:$J$67,8,FALSE)=0,"",VLOOKUP(C48,'TIỀN MẶT'!$C$5:$J$67,8,FALSE)),"")</f>
        <v/>
      </c>
      <c r="HQ48">
        <v>1121</v>
      </c>
      <c r="HR48" s="167" t="s">
        <v>235</v>
      </c>
      <c r="HT48" t="str">
        <f>IFERROR(IF(VLOOKUP(C48,'TIỀN MẶT'!$C$5:$H$67,4,FALSE)=0,"",VLOOKUP(C48,'TIỀN MẶT'!$C$5:$H$67,4,FALSE)),"")</f>
        <v/>
      </c>
      <c r="HU48" s="175" t="str">
        <f t="shared" si="22"/>
        <v/>
      </c>
      <c r="IC48" t="str">
        <f t="shared" si="23"/>
        <v/>
      </c>
      <c r="IP48" s="102" t="str">
        <f t="shared" si="24"/>
        <v/>
      </c>
      <c r="IR48" s="167" t="s">
        <v>370</v>
      </c>
      <c r="IS48" s="245" t="str">
        <f>IF(IY48&lt;&gt;"",IFERROR(VLOOKUP(C48,'TIỀN MẶT'!$C$5:$J$67,7,FALSE),""),"")</f>
        <v/>
      </c>
      <c r="IT48" t="str">
        <f>IF(IY48&lt;&gt;"",IF(VLOOKUP(C48,'TIỀN MẶT'!$C$5:$J$67,8,FALSE)=0,"",VLOOKUP(C48,'TIỀN MẶT'!$C$5:$J$67,8,FALSE)),"")</f>
        <v/>
      </c>
      <c r="IV48">
        <v>1121</v>
      </c>
      <c r="IW48" s="167" t="s">
        <v>236</v>
      </c>
      <c r="IY48" t="str">
        <f>IFERROR(IF(VLOOKUP(C48,'TIỀN MẶT'!$C$5:$H$67,5,FALSE)=0,"",VLOOKUP(C48,'TIỀN MẶT'!$C$5:$H$67,5,FALSE)),"")</f>
        <v/>
      </c>
      <c r="IZ48" s="175" t="str">
        <f t="shared" si="25"/>
        <v/>
      </c>
      <c r="JH48" t="str">
        <f t="shared" si="26"/>
        <v/>
      </c>
      <c r="JU48" s="102" t="str">
        <f t="shared" si="27"/>
        <v/>
      </c>
      <c r="JW48" s="167" t="s">
        <v>371</v>
      </c>
      <c r="JX48" s="249" t="str">
        <f>IF(KD48&lt;&gt;"",IFERROR(VLOOKUP(C48,'VN-PAY'!$C$5:$G$67,4,FALSE),""),"")</f>
        <v/>
      </c>
      <c r="JY48" s="228" t="str">
        <f>IF(KD48&lt;&gt;"",IFERROR(VLOOKUP(C48,'VN-PAY'!$C$5:$G$67,5,FALSE),""),"")</f>
        <v/>
      </c>
      <c r="KA48">
        <v>1121</v>
      </c>
      <c r="KB48" s="167" t="s">
        <v>237</v>
      </c>
      <c r="KD48" t="str">
        <f>IFERROR(IF(VLOOKUP(C48,'VN-PAY'!$C$5:$E$66,2,FALSE)=0,"",VLOOKUP(C48,'VN-PAY'!$C$5:$E$66,2,FALSE)),"")</f>
        <v/>
      </c>
      <c r="KE48" s="175" t="str">
        <f t="shared" si="28"/>
        <v/>
      </c>
      <c r="KM48" s="175" t="str">
        <f t="shared" si="29"/>
        <v/>
      </c>
      <c r="KZ48" s="102" t="str">
        <f t="shared" si="30"/>
        <v/>
      </c>
      <c r="LB48" s="167" t="s">
        <v>372</v>
      </c>
      <c r="LC48" s="245">
        <f>IF(LI48&lt;&gt;"",IFERROR(VLOOKUP(C48,SHOPEE!$C$5:$G$67,4,FALSE),""),"")</f>
        <v>0</v>
      </c>
      <c r="LD48" t="str">
        <f>IF(LI48&lt;&gt;"",IFERROR(VLOOKUP(C48,SHOPEE!$C$5:$G$67,5,FALSE),""),"")</f>
        <v>SHOPEEPAY CHUYEN TIEN 1978597907100237824 ShopeeFood thanh toan tu dong 15 10 2025 10673813 CKN 135092 - MBBANK IBFT - Ngan hang TMCP Quan Doi</v>
      </c>
      <c r="LF48">
        <v>1121</v>
      </c>
      <c r="LG48" s="167" t="s">
        <v>238</v>
      </c>
      <c r="LI48">
        <f>IFERROR(IF(VLOOKUP(C48,SHOPEE!$C$5:$E$67,2,FALSE)=0,"",VLOOKUP(C48,SHOPEE!$C$5:$E$67,2,FALSE)),"")</f>
        <v>5960581</v>
      </c>
      <c r="LJ48" s="175" t="str">
        <f t="shared" si="31"/>
        <v>Tiền doanh thu ngày 15/10/2025 chi nhánh 8ĐỘI CẤN</v>
      </c>
      <c r="LR48" s="175" t="str">
        <f t="shared" si="32"/>
        <v>SCB-526</v>
      </c>
      <c r="ME48" s="102">
        <f t="shared" si="33"/>
        <v>45945</v>
      </c>
      <c r="MG48" s="167" t="s">
        <v>373</v>
      </c>
    </row>
    <row r="49" spans="1:345" ht="15.75" customHeight="1">
      <c r="A49" s="83">
        <v>23</v>
      </c>
      <c r="B49" s="32" t="s">
        <v>589</v>
      </c>
      <c r="C49" s="84" t="s">
        <v>144</v>
      </c>
      <c r="D49" s="290">
        <v>86</v>
      </c>
      <c r="E49" s="266">
        <f>IF(K49&lt;&gt;"",IFERROR(VLOOKUP(C49,'TIỀN MẶT'!$C$5:$J$67,7,FALSE),""),"")</f>
        <v>45946</v>
      </c>
      <c r="F49" s="221" t="str">
        <f>IF(K49&lt;&gt;"",IF(VLOOKUP(C49,'TIỀN MẶT'!$C$5:$J$67,8,FALSE)=0,"",VLOOKUP(C49,'TIỀN MẶT'!$C$5:$J$67,8,FALSE)),"")</f>
        <v>CH378DL NTM NGAY 15.10.2025</v>
      </c>
      <c r="G49" s="99"/>
      <c r="H49" s="70">
        <v>1121</v>
      </c>
      <c r="I49" s="167" t="s">
        <v>360</v>
      </c>
      <c r="J49" s="60"/>
      <c r="K49" s="62">
        <f>IFERROR(IF(VLOOKUP(C49,'TIỀN MẶT'!$C$5:$H$67,3,FALSE)&amp;""="","",VLOOKUP(C49,'TIỀN MẶT'!$C$5:$H$67,3,FALSE)),"")</f>
        <v>3517000</v>
      </c>
      <c r="L49" s="59" t="str">
        <f t="shared" si="1"/>
        <v>Tiền doanh thu ngày 15/10/2025 chi nhánh 374ĐƯỜNG LÁNG</v>
      </c>
      <c r="M49" s="85"/>
      <c r="N49" s="86"/>
      <c r="O49" s="87"/>
      <c r="P49" s="88"/>
      <c r="Q49" s="88"/>
      <c r="R49" s="89"/>
      <c r="S49" s="89"/>
      <c r="T49" s="170" t="str">
        <f t="shared" si="2"/>
        <v>SCB-041</v>
      </c>
      <c r="U49" s="75"/>
      <c r="V49" s="73"/>
      <c r="W49" s="73"/>
      <c r="X49" s="73"/>
      <c r="Y49" s="2"/>
      <c r="Z49" s="2"/>
      <c r="AA49" s="2"/>
      <c r="AB49" s="31"/>
      <c r="AC49" s="96"/>
      <c r="AD49" s="96"/>
      <c r="AE49" s="96"/>
      <c r="AF49" s="96"/>
      <c r="AG49" s="95">
        <f t="shared" si="3"/>
        <v>45945</v>
      </c>
      <c r="AH49" s="70"/>
      <c r="AI49" s="167" t="s">
        <v>364</v>
      </c>
      <c r="AJ49" s="58"/>
      <c r="AK49" s="70"/>
      <c r="AL49" s="70"/>
      <c r="AM49" s="70">
        <v>1121</v>
      </c>
      <c r="AN49" s="167">
        <v>113102</v>
      </c>
      <c r="AO49" s="70"/>
      <c r="AP49" s="70"/>
      <c r="AQ49" s="97" t="str">
        <f t="shared" si="4"/>
        <v/>
      </c>
      <c r="AR49" s="30"/>
      <c r="AS49" s="30"/>
      <c r="AT49" s="30"/>
      <c r="AU49" s="30"/>
      <c r="AV49" s="30"/>
      <c r="AW49" s="30"/>
      <c r="AX49" s="30"/>
      <c r="AY49" s="70" t="str">
        <f t="shared" si="5"/>
        <v/>
      </c>
      <c r="AZ49" s="70"/>
      <c r="BA49" s="30"/>
      <c r="BB49" s="30"/>
      <c r="BC49" s="30"/>
      <c r="BD49" s="30"/>
      <c r="BE49" s="30"/>
      <c r="BF49" s="30"/>
      <c r="BG49" s="30"/>
      <c r="BH49" s="30"/>
      <c r="BI49" s="30"/>
      <c r="BJ49" s="30"/>
      <c r="BK49" s="30"/>
      <c r="BL49" s="95" t="str">
        <f t="shared" si="6"/>
        <v/>
      </c>
      <c r="BM49" s="30"/>
      <c r="BN49" s="167" t="s">
        <v>366</v>
      </c>
      <c r="BO49" s="258">
        <f>IF(BU49&lt;&gt;"",IFERROR(VLOOKUP(C49,MOMO!$C$5:$K$67,9,FALSE),""),"")</f>
        <v>45946</v>
      </c>
      <c r="BP49" s="153" t="str">
        <f>IF(BU49&lt;&gt;"",IFERROR(VLOOKUP(C49,MOMO!$C$5:$J$67,8,FALSE),""),"")</f>
        <v>CONG TY CP DICH VU DI DONG TRUC TUYEN MoMo TT DUONG THANH LONG tu 15/10/2025 den 15/10/2025. CT tu 0421000497559 CONG TY CP DICH VU DI DONG TRUC TUYEN toi 0961315526 CONG TY TNHH DUONG THANH LONG NHTMCP Sai gon Thuong Tin</v>
      </c>
      <c r="BR49">
        <v>1121</v>
      </c>
      <c r="BS49" s="101" t="s">
        <v>199</v>
      </c>
      <c r="BU49" s="133">
        <f>IFERROR(IF(VLOOKUP(C49,MOMO!$C$5:$E$67,3,FALSE)=0,"",VLOOKUP(C49,MOMO!$C$5:$E$67,3,FALSE)),"")</f>
        <v>6683105</v>
      </c>
      <c r="BV49" t="str">
        <f t="shared" si="7"/>
        <v>Tiền doanh thu ngày 15/10/2025 chi nhánh 374ĐƯỜNG LÁNG</v>
      </c>
      <c r="CD49" s="191" t="str">
        <f t="shared" si="8"/>
        <v>SCB-526</v>
      </c>
      <c r="CQ49" s="102">
        <f t="shared" si="9"/>
        <v>45945</v>
      </c>
      <c r="CS49" s="167" t="s">
        <v>230</v>
      </c>
      <c r="CT49" s="255">
        <f>IF(CZ49&lt;&gt;"",IFERROR(VLOOKUP(C49,GRAB!$C$5:$G$67,5,FALSE),""),"")</f>
        <v>45946</v>
      </c>
      <c r="CU49" s="153" t="str">
        <f>IFERROR(VLOOKUP(C49,GRAB!$C$5:$E$67,3,FALSE),"")</f>
        <v>Grab TT 76004571 2212874047410177 Ca Phe Muoi Chu Long Duong Lang CKN 175901 - CONG TY TNHH GRAB - Ngan hang TMCP Cong Thuong Viet Nam</v>
      </c>
      <c r="CW49" s="172">
        <v>1121</v>
      </c>
      <c r="CX49" s="174" t="s">
        <v>367</v>
      </c>
      <c r="CZ49">
        <f>IFERROR(VLOOKUP(C49,GRAB!$C$5:$E$67,2,FALSE),"")</f>
        <v>8484006</v>
      </c>
      <c r="DA49" t="str">
        <f t="shared" si="10"/>
        <v>Tiền doanh thu ngày 15/10/2025 chi nhánh 374ĐƯỜNG LÁNG</v>
      </c>
      <c r="DI49" s="175" t="str">
        <f t="shared" si="11"/>
        <v>SCB-526</v>
      </c>
      <c r="DV49" s="102">
        <f t="shared" si="12"/>
        <v>45945</v>
      </c>
      <c r="DX49" s="167" t="s">
        <v>239</v>
      </c>
      <c r="DY49" s="245">
        <f>IF(EE49&lt;&gt;"",IFERROR(VLOOKUP(C49,BE!$C$5:$K$67,9,FALSE),""),"")</f>
        <v>45947</v>
      </c>
      <c r="DZ49" t="str">
        <f>IF(EE49&lt;&gt;"",IFERROR(VLOOKUP(C49,BE!$C$5:$J$67,8,FALSE),""),"")</f>
        <v>CONG TY CO PHAN BE GROUP 3016340 beFood thanh toan ky15102025</v>
      </c>
      <c r="EB49">
        <v>1121</v>
      </c>
      <c r="EC49" s="167" t="s">
        <v>200</v>
      </c>
      <c r="EE49">
        <f>IFERROR(IF(VLOOKUP(C49,BE!C49:I111,4,FALSE)=0,"",VLOOKUP(C49,BE!C49:I111,4,FALSE)),"")</f>
        <v>4383000</v>
      </c>
      <c r="EF49" s="175" t="str">
        <f t="shared" si="13"/>
        <v>Tiền doanh thu ngày 15/10/2025 chi nhánh 374ĐƯỜNG LÁNG</v>
      </c>
      <c r="EN49" s="175" t="str">
        <f t="shared" si="14"/>
        <v>SCB-526</v>
      </c>
      <c r="FA49" s="102">
        <f t="shared" si="15"/>
        <v>45945</v>
      </c>
      <c r="FC49" s="167" t="s">
        <v>231</v>
      </c>
      <c r="FD49" s="245">
        <f>IF(FJ49&lt;&gt;"",IFERROR(VLOOKUP(C49,'ZALO-PAY'!$C$5:$G$67,4,FALSE),""),"")</f>
        <v>45946</v>
      </c>
      <c r="FE49" s="186" t="str">
        <f>IF(FJ49&lt;&gt;"",IFERROR(VLOOKUP(C49,'ZALO-PAY'!$C$5:$G$67,5,FALSE),""),"")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49">
        <v>1121</v>
      </c>
      <c r="FH49" s="167" t="s">
        <v>233</v>
      </c>
      <c r="FJ49">
        <f>IFERROR(IF(VLOOKUP(C49,'ZALO-PAY'!$C$5:$E$67,2,FALSE)=0,"",VLOOKUP(C49,'ZALO-PAY'!$C$5:$E$67,2,FALSE)),"")</f>
        <v>143207</v>
      </c>
      <c r="FK49" s="175" t="str">
        <f t="shared" si="16"/>
        <v>Tiền doanh thu ngày 15/10/2025 chi nhánh 374ĐƯỜNG LÁNG</v>
      </c>
      <c r="FS49" s="175" t="str">
        <f t="shared" si="17"/>
        <v>SCB-526</v>
      </c>
      <c r="GF49" s="102">
        <f t="shared" si="18"/>
        <v>45945</v>
      </c>
      <c r="GH49" s="167" t="s">
        <v>368</v>
      </c>
      <c r="GI49" s="245">
        <f>IF(GO49&lt;&gt;"",IFERROR(VLOOKUP(C49,XANHSM!C49:G111,5,FALSE),""),"")</f>
        <v>0</v>
      </c>
      <c r="GJ49" t="str">
        <f>IF(GO49&lt;&gt;"",IF(VLOOKUP(C49,XANHSM!$C$5:$G$67,4,FALSE)=0,"",VLOOKUP(C49,XANHSM!C49:G111,4,FALSE)),"")</f>
        <v/>
      </c>
      <c r="GL49">
        <v>1121</v>
      </c>
      <c r="GM49" s="167" t="s">
        <v>234</v>
      </c>
      <c r="GO49">
        <f>IFERROR(IF(VLOOKUP(C49,XANHSM!$C$5:$E$67,2,FALSE)=0,"",VLOOKUP(C49,XANHSM!$C$5:$E$67,2,FALSE)),"")</f>
        <v>876120</v>
      </c>
      <c r="GP49" s="175" t="str">
        <f t="shared" si="19"/>
        <v>Tiền doanh thu ngày 15/10/2025 chi nhánh 374ĐƯỜNG LÁNG</v>
      </c>
      <c r="GX49" t="str">
        <f t="shared" si="20"/>
        <v>SCB-526</v>
      </c>
      <c r="HK49" s="102">
        <f t="shared" si="21"/>
        <v>45945</v>
      </c>
      <c r="HM49" s="167" t="s">
        <v>369</v>
      </c>
      <c r="HN49" s="245" t="str">
        <f>IF(HT49&lt;&gt;"",IFERROR(VLOOKUP(C49,'TIỀN MẶT'!$C$5:$J$67,7,FALSE),""),"")</f>
        <v/>
      </c>
      <c r="HO49" t="str">
        <f>IF(HT49&lt;&gt;"",IF(VLOOKUP(C49,'TIỀN MẶT'!$C$5:$J$67,8,FALSE)=0,"",VLOOKUP(C49,'TIỀN MẶT'!$C$5:$J$67,8,FALSE)),"")</f>
        <v/>
      </c>
      <c r="HQ49">
        <v>1121</v>
      </c>
      <c r="HR49" s="167" t="s">
        <v>235</v>
      </c>
      <c r="HT49" t="str">
        <f>IFERROR(IF(VLOOKUP(C49,'TIỀN MẶT'!$C$5:$H$67,4,FALSE)=0,"",VLOOKUP(C49,'TIỀN MẶT'!$C$5:$H$67,4,FALSE)),"")</f>
        <v/>
      </c>
      <c r="HU49" s="175" t="str">
        <f t="shared" si="22"/>
        <v/>
      </c>
      <c r="IC49" t="str">
        <f t="shared" si="23"/>
        <v/>
      </c>
      <c r="IP49" s="102" t="str">
        <f t="shared" si="24"/>
        <v/>
      </c>
      <c r="IR49" s="167" t="s">
        <v>370</v>
      </c>
      <c r="IS49" s="245" t="str">
        <f>IF(IY49&lt;&gt;"",IFERROR(VLOOKUP(C49,'TIỀN MẶT'!$C$5:$J$67,7,FALSE),""),"")</f>
        <v/>
      </c>
      <c r="IT49" t="str">
        <f>IF(IY49&lt;&gt;"",IF(VLOOKUP(C49,'TIỀN MẶT'!$C$5:$J$67,8,FALSE)=0,"",VLOOKUP(C49,'TIỀN MẶT'!$C$5:$J$67,8,FALSE)),"")</f>
        <v/>
      </c>
      <c r="IV49">
        <v>1121</v>
      </c>
      <c r="IW49" s="167" t="s">
        <v>236</v>
      </c>
      <c r="IY49" t="str">
        <f>IFERROR(IF(VLOOKUP(C49,'TIỀN MẶT'!$C$5:$H$67,5,FALSE)=0,"",VLOOKUP(C49,'TIỀN MẶT'!$C$5:$H$67,5,FALSE)),"")</f>
        <v/>
      </c>
      <c r="IZ49" s="175" t="str">
        <f t="shared" si="25"/>
        <v/>
      </c>
      <c r="JH49" t="str">
        <f t="shared" si="26"/>
        <v/>
      </c>
      <c r="JU49" s="102" t="str">
        <f t="shared" si="27"/>
        <v/>
      </c>
      <c r="JW49" s="167" t="s">
        <v>371</v>
      </c>
      <c r="JX49" s="249" t="str">
        <f>IF(KD49&lt;&gt;"",IFERROR(VLOOKUP(C49,'VN-PAY'!$C$5:$G$67,4,FALSE),""),"")</f>
        <v/>
      </c>
      <c r="JY49" s="228" t="str">
        <f>IF(KD49&lt;&gt;"",IFERROR(VLOOKUP(C49,'VN-PAY'!$C$5:$G$67,5,FALSE),""),"")</f>
        <v/>
      </c>
      <c r="KA49">
        <v>1121</v>
      </c>
      <c r="KB49" s="167" t="s">
        <v>237</v>
      </c>
      <c r="KD49" t="str">
        <f>IFERROR(IF(VLOOKUP(C49,'VN-PAY'!$C$5:$E$66,2,FALSE)=0,"",VLOOKUP(C49,'VN-PAY'!$C$5:$E$66,2,FALSE)),"")</f>
        <v/>
      </c>
      <c r="KE49" s="175" t="str">
        <f t="shared" si="28"/>
        <v/>
      </c>
      <c r="KM49" s="175" t="str">
        <f t="shared" si="29"/>
        <v/>
      </c>
      <c r="KZ49" s="102" t="str">
        <f t="shared" si="30"/>
        <v/>
      </c>
      <c r="LB49" s="167" t="s">
        <v>372</v>
      </c>
      <c r="LC49" s="245">
        <f>IF(LI49&lt;&gt;"",IFERROR(VLOOKUP(C49,SHOPEE!$C$5:$G$67,4,FALSE),""),"")</f>
        <v>0</v>
      </c>
      <c r="LD49" t="str">
        <f>IF(LI49&lt;&gt;"",IFERROR(VLOOKUP(C49,SHOPEE!$C$5:$G$67,5,FALSE),""),"")</f>
        <v>SHOPEEPAY CHUYEN TIEN 1978597907100237824 ShopeeFood thanh toan tu dong 15 10 2025 10673813 CKN 135092 - MBBANK IBFT - Ngan hang TMCP Quan Doi</v>
      </c>
      <c r="LF49">
        <v>1121</v>
      </c>
      <c r="LG49" s="167" t="s">
        <v>238</v>
      </c>
      <c r="LI49">
        <f>IFERROR(IF(VLOOKUP(C49,SHOPEE!$C$5:$E$67,2,FALSE)=0,"",VLOOKUP(C49,SHOPEE!$C$5:$E$67,2,FALSE)),"")</f>
        <v>6045077</v>
      </c>
      <c r="LJ49" s="175" t="str">
        <f t="shared" si="31"/>
        <v>Tiền doanh thu ngày 15/10/2025 chi nhánh 374ĐƯỜNG LÁNG</v>
      </c>
      <c r="LR49" s="175" t="str">
        <f t="shared" si="32"/>
        <v>SCB-526</v>
      </c>
      <c r="ME49" s="102">
        <f t="shared" si="33"/>
        <v>45945</v>
      </c>
      <c r="MG49" s="167" t="s">
        <v>373</v>
      </c>
    </row>
    <row r="50" spans="1:345" ht="15.75" customHeight="1">
      <c r="A50" s="83">
        <f t="shared" si="0"/>
        <v>24</v>
      </c>
      <c r="B50" s="32" t="s">
        <v>590</v>
      </c>
      <c r="C50" s="90" t="s">
        <v>145</v>
      </c>
      <c r="D50" s="291">
        <v>71</v>
      </c>
      <c r="E50" s="266">
        <f>IF(K50&lt;&gt;"",IFERROR(VLOOKUP(C50,'TIỀN MẶT'!$C$5:$J$67,7,FALSE),""),"")</f>
        <v>45946</v>
      </c>
      <c r="F50" s="221" t="str">
        <f>IF(K50&lt;&gt;"",IF(VLOOKUP(C50,'TIỀN MẶT'!$C$5:$J$67,8,FALSE)=0,"",VLOOKUP(C50,'TIỀN MẶT'!$C$5:$J$67,8,FALSE)),"")</f>
        <v>CH .472LD-NTM NGAY 15/10/25</v>
      </c>
      <c r="G50" s="99"/>
      <c r="H50" s="70">
        <v>1121</v>
      </c>
      <c r="I50" s="167" t="s">
        <v>360</v>
      </c>
      <c r="J50" s="60"/>
      <c r="K50" s="62">
        <f>IFERROR(IF(VLOOKUP(C50,'TIỀN MẶT'!$C$5:$H$67,3,FALSE)&amp;""="","",VLOOKUP(C50,'TIỀN MẶT'!$C$5:$H$67,3,FALSE)),"")</f>
        <v>2416000</v>
      </c>
      <c r="L50" s="59" t="str">
        <f t="shared" si="1"/>
        <v>Tiền doanh thu ngày 15/10/2025 chi nhánh 472LÊ DUẪN</v>
      </c>
      <c r="M50" s="85"/>
      <c r="N50" s="86"/>
      <c r="O50" s="87"/>
      <c r="P50" s="88"/>
      <c r="Q50" s="88"/>
      <c r="R50" s="89"/>
      <c r="S50" s="89"/>
      <c r="T50" s="170" t="str">
        <f t="shared" si="2"/>
        <v>SCB-041</v>
      </c>
      <c r="U50" s="75"/>
      <c r="V50" s="73"/>
      <c r="W50" s="73"/>
      <c r="X50" s="73"/>
      <c r="Y50" s="2"/>
      <c r="Z50" s="2"/>
      <c r="AA50" s="2"/>
      <c r="AB50" s="31"/>
      <c r="AC50" s="96"/>
      <c r="AD50" s="96"/>
      <c r="AE50" s="96"/>
      <c r="AF50" s="96"/>
      <c r="AG50" s="95">
        <f t="shared" si="3"/>
        <v>45945</v>
      </c>
      <c r="AH50" s="70"/>
      <c r="AI50" s="167" t="s">
        <v>364</v>
      </c>
      <c r="AJ50" s="58"/>
      <c r="AK50" s="70"/>
      <c r="AL50" s="70"/>
      <c r="AM50" s="70">
        <v>1121</v>
      </c>
      <c r="AN50" s="167">
        <v>113102</v>
      </c>
      <c r="AO50" s="70"/>
      <c r="AP50" s="70"/>
      <c r="AQ50" s="97" t="str">
        <f t="shared" si="4"/>
        <v/>
      </c>
      <c r="AR50" s="30"/>
      <c r="AS50" s="30"/>
      <c r="AT50" s="30"/>
      <c r="AU50" s="30"/>
      <c r="AV50" s="30"/>
      <c r="AW50" s="30"/>
      <c r="AX50" s="30"/>
      <c r="AY50" s="70" t="str">
        <f t="shared" si="5"/>
        <v/>
      </c>
      <c r="AZ50" s="70"/>
      <c r="BA50" s="30"/>
      <c r="BB50" s="30"/>
      <c r="BC50" s="30"/>
      <c r="BD50" s="30"/>
      <c r="BE50" s="30"/>
      <c r="BF50" s="30"/>
      <c r="BG50" s="30"/>
      <c r="BH50" s="30"/>
      <c r="BI50" s="30"/>
      <c r="BJ50" s="30"/>
      <c r="BK50" s="30"/>
      <c r="BL50" s="95" t="str">
        <f t="shared" si="6"/>
        <v/>
      </c>
      <c r="BM50" s="30"/>
      <c r="BN50" s="167" t="s">
        <v>366</v>
      </c>
      <c r="BO50" s="258">
        <f>IF(BU50&lt;&gt;"",IFERROR(VLOOKUP(C50,MOMO!$C$5:$K$67,9,FALSE),""),"")</f>
        <v>45946</v>
      </c>
      <c r="BP50" s="153" t="str">
        <f>IF(BU50&lt;&gt;"",IFERROR(VLOOKUP(C50,MOMO!$C$5:$J$67,8,FALSE),""),"")</f>
        <v>CONG TY CP DICH VU DI DONG TRUC TUYEN MoMo TT DUONG THANH LONG tu 15/10/2025 den 15/10/2025. CT tu 0421000497559 CONG TY CP DICH VU DI DONG TRUC TUYEN toi 0961315526 CONG TY TNHH DUONG THANH LONG NHTMCP Sai gon Thuong Tin</v>
      </c>
      <c r="BR50">
        <v>1121</v>
      </c>
      <c r="BS50" s="101" t="s">
        <v>199</v>
      </c>
      <c r="BU50" s="133">
        <f>IFERROR(IF(VLOOKUP(C50,MOMO!$C$5:$E$67,3,FALSE)=0,"",VLOOKUP(C50,MOMO!$C$5:$E$67,3,FALSE)),"")</f>
        <v>2172992.5</v>
      </c>
      <c r="BV50" t="str">
        <f t="shared" si="7"/>
        <v>Tiền doanh thu ngày 15/10/2025 chi nhánh 472LÊ DUẪN</v>
      </c>
      <c r="CD50" s="191" t="str">
        <f t="shared" si="8"/>
        <v>SCB-526</v>
      </c>
      <c r="CQ50" s="102">
        <f t="shared" si="9"/>
        <v>45945</v>
      </c>
      <c r="CS50" s="167" t="s">
        <v>230</v>
      </c>
      <c r="CT50" s="255">
        <f>IF(CZ50&lt;&gt;"",IFERROR(VLOOKUP(C50,GRAB!$C$5:$G$67,5,FALSE),""),"")</f>
        <v>45946</v>
      </c>
      <c r="CU50" s="153" t="str">
        <f>IFERROR(VLOOKUP(C50,GRAB!$C$5:$E$67,3,FALSE),"")</f>
        <v>Grab TT 76001725 2184010097307649 Ca Phe Muoi Chu Long Le Duan CKN 172486 - CONG TY TNHH GRAB - Ngan hang TMCP Cong Thuong Viet Nam</v>
      </c>
      <c r="CW50" s="172">
        <v>1121</v>
      </c>
      <c r="CX50" s="174" t="s">
        <v>367</v>
      </c>
      <c r="CZ50">
        <f>IFERROR(VLOOKUP(C50,GRAB!$C$5:$E$67,2,FALSE),"")</f>
        <v>933936</v>
      </c>
      <c r="DA50" t="str">
        <f t="shared" si="10"/>
        <v>Tiền doanh thu ngày 15/10/2025 chi nhánh 472LÊ DUẪN</v>
      </c>
      <c r="DI50" s="175" t="str">
        <f t="shared" si="11"/>
        <v>SCB-526</v>
      </c>
      <c r="DV50" s="102">
        <f t="shared" si="12"/>
        <v>45945</v>
      </c>
      <c r="DX50" s="167" t="s">
        <v>239</v>
      </c>
      <c r="DY50" s="245" t="str">
        <f>IF(EE50&lt;&gt;"",IFERROR(VLOOKUP(C50,BE!$C$5:$K$67,9,FALSE),""),"")</f>
        <v/>
      </c>
      <c r="DZ50" t="str">
        <f>IF(EE50&lt;&gt;"",IFERROR(VLOOKUP(C50,BE!$C$5:$J$67,8,FALSE),""),"")</f>
        <v/>
      </c>
      <c r="EB50">
        <v>1121</v>
      </c>
      <c r="EC50" s="167" t="s">
        <v>200</v>
      </c>
      <c r="EE50" t="str">
        <f>IFERROR(IF(VLOOKUP(C50,BE!C50:I112,4,FALSE)=0,"",VLOOKUP(C50,BE!C50:I112,4,FALSE)),"")</f>
        <v/>
      </c>
      <c r="EF50" s="175" t="str">
        <f t="shared" si="13"/>
        <v/>
      </c>
      <c r="EN50" s="175" t="str">
        <f t="shared" si="14"/>
        <v/>
      </c>
      <c r="FA50" s="102" t="str">
        <f t="shared" si="15"/>
        <v/>
      </c>
      <c r="FC50" s="167" t="s">
        <v>231</v>
      </c>
      <c r="FD50" s="245" t="str">
        <f>IF(FJ50&lt;&gt;"",IFERROR(VLOOKUP(C50,'ZALO-PAY'!$C$5:$G$67,4,FALSE),""),"")</f>
        <v/>
      </c>
      <c r="FE50" s="186" t="str">
        <f>IF(FJ50&lt;&gt;"",IFERROR(VLOOKUP(C50,'ZALO-PAY'!$C$5:$G$67,5,FALSE),""),"")</f>
        <v/>
      </c>
      <c r="FG50">
        <v>1121</v>
      </c>
      <c r="FH50" s="167" t="s">
        <v>233</v>
      </c>
      <c r="FJ50" t="str">
        <f>IFERROR(IF(VLOOKUP(C50,'ZALO-PAY'!$C$5:$E$67,2,FALSE)=0,"",VLOOKUP(C50,'ZALO-PAY'!$C$5:$E$67,2,FALSE)),"")</f>
        <v/>
      </c>
      <c r="FK50" s="175" t="str">
        <f t="shared" si="16"/>
        <v/>
      </c>
      <c r="FS50" s="175" t="str">
        <f t="shared" si="17"/>
        <v/>
      </c>
      <c r="GF50" s="102" t="str">
        <f t="shared" si="18"/>
        <v/>
      </c>
      <c r="GH50" s="167" t="s">
        <v>368</v>
      </c>
      <c r="GI50" s="245" t="str">
        <f>IF(GO50&lt;&gt;"",IFERROR(VLOOKUP(C50,XANHSM!C50:G112,5,FALSE),""),"")</f>
        <v/>
      </c>
      <c r="GJ50" t="str">
        <f>IF(GO50&lt;&gt;"",IF(VLOOKUP(C50,XANHSM!$C$5:$G$67,4,FALSE)=0,"",VLOOKUP(C50,XANHSM!C50:G112,4,FALSE)),"")</f>
        <v/>
      </c>
      <c r="GL50">
        <v>1121</v>
      </c>
      <c r="GM50" s="167" t="s">
        <v>234</v>
      </c>
      <c r="GO50" t="str">
        <f>IFERROR(IF(VLOOKUP(C50,XANHSM!$C$5:$E$67,2,FALSE)=0,"",VLOOKUP(C50,XANHSM!$C$5:$E$67,2,FALSE)),"")</f>
        <v/>
      </c>
      <c r="GP50" s="175" t="str">
        <f t="shared" si="19"/>
        <v/>
      </c>
      <c r="GX50" t="str">
        <f t="shared" si="20"/>
        <v/>
      </c>
      <c r="HK50" s="102" t="str">
        <f t="shared" si="21"/>
        <v/>
      </c>
      <c r="HM50" s="167" t="s">
        <v>369</v>
      </c>
      <c r="HN50" s="245" t="str">
        <f>IF(HT50&lt;&gt;"",IFERROR(VLOOKUP(C50,'TIỀN MẶT'!$C$5:$J$67,7,FALSE),""),"")</f>
        <v/>
      </c>
      <c r="HO50" t="str">
        <f>IF(HT50&lt;&gt;"",IF(VLOOKUP(C50,'TIỀN MẶT'!$C$5:$J$67,8,FALSE)=0,"",VLOOKUP(C50,'TIỀN MẶT'!$C$5:$J$67,8,FALSE)),"")</f>
        <v/>
      </c>
      <c r="HQ50">
        <v>1121</v>
      </c>
      <c r="HR50" s="167" t="s">
        <v>235</v>
      </c>
      <c r="HT50" t="str">
        <f>IFERROR(IF(VLOOKUP(C50,'TIỀN MẶT'!$C$5:$H$67,4,FALSE)=0,"",VLOOKUP(C50,'TIỀN MẶT'!$C$5:$H$67,4,FALSE)),"")</f>
        <v/>
      </c>
      <c r="HU50" s="175" t="str">
        <f t="shared" si="22"/>
        <v/>
      </c>
      <c r="IC50" t="str">
        <f t="shared" si="23"/>
        <v/>
      </c>
      <c r="IP50" s="102" t="str">
        <f t="shared" si="24"/>
        <v/>
      </c>
      <c r="IR50" s="167" t="s">
        <v>370</v>
      </c>
      <c r="IS50" s="245" t="str">
        <f>IF(IY50&lt;&gt;"",IFERROR(VLOOKUP(C50,'TIỀN MẶT'!$C$5:$J$67,7,FALSE),""),"")</f>
        <v/>
      </c>
      <c r="IT50" t="str">
        <f>IF(IY50&lt;&gt;"",IF(VLOOKUP(C50,'TIỀN MẶT'!$C$5:$J$67,8,FALSE)=0,"",VLOOKUP(C50,'TIỀN MẶT'!$C$5:$J$67,8,FALSE)),"")</f>
        <v/>
      </c>
      <c r="IV50">
        <v>1121</v>
      </c>
      <c r="IW50" s="167" t="s">
        <v>236</v>
      </c>
      <c r="IY50" t="str">
        <f>IFERROR(IF(VLOOKUP(C50,'TIỀN MẶT'!$C$5:$H$67,5,FALSE)=0,"",VLOOKUP(C50,'TIỀN MẶT'!$C$5:$H$67,5,FALSE)),"")</f>
        <v/>
      </c>
      <c r="IZ50" s="175" t="str">
        <f t="shared" si="25"/>
        <v/>
      </c>
      <c r="JH50" t="str">
        <f t="shared" si="26"/>
        <v/>
      </c>
      <c r="JU50" s="102" t="str">
        <f t="shared" si="27"/>
        <v/>
      </c>
      <c r="JW50" s="167" t="s">
        <v>371</v>
      </c>
      <c r="JX50" s="249" t="str">
        <f>IF(KD50&lt;&gt;"",IFERROR(VLOOKUP(C50,'VN-PAY'!$C$5:$G$67,4,FALSE),""),"")</f>
        <v/>
      </c>
      <c r="JY50" s="228" t="str">
        <f>IF(KD50&lt;&gt;"",IFERROR(VLOOKUP(C50,'VN-PAY'!$C$5:$G$67,5,FALSE),""),"")</f>
        <v/>
      </c>
      <c r="KA50">
        <v>1121</v>
      </c>
      <c r="KB50" s="167" t="s">
        <v>237</v>
      </c>
      <c r="KD50" t="str">
        <f>IFERROR(IF(VLOOKUP(C50,'VN-PAY'!$C$5:$E$66,2,FALSE)=0,"",VLOOKUP(C50,'VN-PAY'!$C$5:$E$66,2,FALSE)),"")</f>
        <v/>
      </c>
      <c r="KE50" s="175" t="str">
        <f t="shared" si="28"/>
        <v/>
      </c>
      <c r="KM50" s="175" t="str">
        <f t="shared" si="29"/>
        <v/>
      </c>
      <c r="KZ50" s="102" t="str">
        <f t="shared" si="30"/>
        <v/>
      </c>
      <c r="LB50" s="167" t="s">
        <v>372</v>
      </c>
      <c r="LC50" s="245">
        <f>IF(LI50&lt;&gt;"",IFERROR(VLOOKUP(C50,SHOPEE!$C$5:$G$67,4,FALSE),""),"")</f>
        <v>0</v>
      </c>
      <c r="LD50" t="str">
        <f>IF(LI50&lt;&gt;"",IFERROR(VLOOKUP(C50,SHOPEE!$C$5:$G$67,5,FALSE),""),"")</f>
        <v>SHOPEEPAY CHUYEN TIEN 1978597907100237824 ShopeeFood thanh toan tu dong 15 10 2025 10673813 CKN 135092 - MBBANK IBFT - Ngan hang TMCP Quan Doi</v>
      </c>
      <c r="LF50">
        <v>1121</v>
      </c>
      <c r="LG50" s="167" t="s">
        <v>238</v>
      </c>
      <c r="LI50">
        <f>IFERROR(IF(VLOOKUP(C50,SHOPEE!$C$5:$E$67,2,FALSE)=0,"",VLOOKUP(C50,SHOPEE!$C$5:$E$67,2,FALSE)),"")</f>
        <v>1211510</v>
      </c>
      <c r="LJ50" s="175" t="str">
        <f t="shared" si="31"/>
        <v>Tiền doanh thu ngày 15/10/2025 chi nhánh 472LÊ DUẪN</v>
      </c>
      <c r="LR50" s="175" t="str">
        <f t="shared" si="32"/>
        <v>SCB-526</v>
      </c>
      <c r="ME50" s="102">
        <f t="shared" si="33"/>
        <v>45945</v>
      </c>
      <c r="MG50" s="167" t="s">
        <v>373</v>
      </c>
    </row>
    <row r="51" spans="1:345" ht="15.75" customHeight="1">
      <c r="A51" s="83">
        <v>24</v>
      </c>
      <c r="B51" s="32" t="s">
        <v>591</v>
      </c>
      <c r="C51" s="90" t="s">
        <v>146</v>
      </c>
      <c r="D51" s="291">
        <v>86</v>
      </c>
      <c r="E51" s="266">
        <f>IF(K51&lt;&gt;"",IFERROR(VLOOKUP(C51,'TIỀN MẶT'!$C$5:$J$67,7,FALSE),""),"")</f>
        <v>45946</v>
      </c>
      <c r="F51" s="221" t="str">
        <f>IF(K51&lt;&gt;"",IF(VLOOKUP(C51,'TIỀN MẶT'!$C$5:$J$67,8,FALSE)=0,"",VLOOKUP(C51,'TIỀN MẶT'!$C$5:$J$67,8,FALSE)),"")</f>
        <v>CH.496HD-NTM ngay 15.10.2025</v>
      </c>
      <c r="G51" s="99"/>
      <c r="H51" s="70">
        <v>1121</v>
      </c>
      <c r="I51" s="167" t="s">
        <v>360</v>
      </c>
      <c r="J51" s="60"/>
      <c r="K51" s="62">
        <f>IFERROR(IF(VLOOKUP(C51,'TIỀN MẶT'!$C$5:$H$67,3,FALSE)&amp;""="","",VLOOKUP(C51,'TIỀN MẶT'!$C$5:$H$67,3,FALSE)),"")</f>
        <v>2452000</v>
      </c>
      <c r="L51" s="59" t="str">
        <f t="shared" si="1"/>
        <v>Tiền doanh thu ngày 15/10/2025 chi nhánh 496HOÀNG DIỆU</v>
      </c>
      <c r="M51" s="85"/>
      <c r="N51" s="86"/>
      <c r="O51" s="87"/>
      <c r="P51" s="88"/>
      <c r="Q51" s="88"/>
      <c r="R51" s="89"/>
      <c r="S51" s="89"/>
      <c r="T51" s="170" t="str">
        <f t="shared" si="2"/>
        <v>SCB-041</v>
      </c>
      <c r="U51" s="75"/>
      <c r="V51" s="73"/>
      <c r="W51" s="73"/>
      <c r="X51" s="73"/>
      <c r="Y51" s="2"/>
      <c r="Z51" s="2"/>
      <c r="AA51" s="2"/>
      <c r="AB51" s="31"/>
      <c r="AC51" s="96"/>
      <c r="AD51" s="96"/>
      <c r="AE51" s="96"/>
      <c r="AF51" s="96"/>
      <c r="AG51" s="95">
        <f t="shared" si="3"/>
        <v>45945</v>
      </c>
      <c r="AH51" s="70"/>
      <c r="AI51" s="167" t="s">
        <v>364</v>
      </c>
      <c r="AJ51" s="58"/>
      <c r="AK51" s="70"/>
      <c r="AL51" s="70"/>
      <c r="AM51" s="70">
        <v>1121</v>
      </c>
      <c r="AN51" s="167">
        <v>113102</v>
      </c>
      <c r="AO51" s="70"/>
      <c r="AP51" s="70"/>
      <c r="AQ51" s="97" t="str">
        <f t="shared" si="4"/>
        <v/>
      </c>
      <c r="AR51" s="30"/>
      <c r="AS51" s="30"/>
      <c r="AT51" s="30"/>
      <c r="AU51" s="30"/>
      <c r="AV51" s="30"/>
      <c r="AW51" s="30"/>
      <c r="AX51" s="30"/>
      <c r="AY51" s="70" t="str">
        <f t="shared" si="5"/>
        <v/>
      </c>
      <c r="AZ51" s="70"/>
      <c r="BA51" s="30"/>
      <c r="BB51" s="30"/>
      <c r="BC51" s="30"/>
      <c r="BD51" s="30"/>
      <c r="BE51" s="30"/>
      <c r="BF51" s="30"/>
      <c r="BG51" s="30"/>
      <c r="BH51" s="30"/>
      <c r="BI51" s="30"/>
      <c r="BJ51" s="30"/>
      <c r="BK51" s="30"/>
      <c r="BL51" s="95" t="str">
        <f t="shared" si="6"/>
        <v/>
      </c>
      <c r="BM51" s="30"/>
      <c r="BN51" s="167" t="s">
        <v>366</v>
      </c>
      <c r="BO51" s="258">
        <f>IF(BU51&lt;&gt;"",IFERROR(VLOOKUP(C51,MOMO!$C$5:$K$67,9,FALSE),""),"")</f>
        <v>45946</v>
      </c>
      <c r="BP51" s="153" t="str">
        <f>IF(BU51&lt;&gt;"",IFERROR(VLOOKUP(C51,MOMO!$C$5:$J$67,8,FALSE),""),"")</f>
        <v>CONG TY CP DICH VU DI DONG TRUC TUYEN MoMo TT DUONG THANH LONG tu 15/10/2025 den 15/10/2025. CT tu 0421000497559 CONG TY CP DICH VU DI DONG TRUC TUYEN toi 0961315526 CONG TY TNHH DUONG THANH LONG NHTMCP Sai gon Thuong Tin</v>
      </c>
      <c r="BR51">
        <v>1121</v>
      </c>
      <c r="BS51" s="101" t="s">
        <v>199</v>
      </c>
      <c r="BU51" s="133">
        <f>IFERROR(IF(VLOOKUP(C51,MOMO!$C$5:$E$67,3,FALSE)=0,"",VLOOKUP(C51,MOMO!$C$5:$E$67,3,FALSE)),"")</f>
        <v>1040856.5</v>
      </c>
      <c r="BV51" t="str">
        <f t="shared" si="7"/>
        <v>Tiền doanh thu ngày 15/10/2025 chi nhánh 496HOÀNG DIỆU</v>
      </c>
      <c r="CD51" s="191" t="str">
        <f t="shared" si="8"/>
        <v>SCB-526</v>
      </c>
      <c r="CQ51" s="102">
        <f t="shared" si="9"/>
        <v>45945</v>
      </c>
      <c r="CS51" s="167" t="s">
        <v>230</v>
      </c>
      <c r="CT51" s="255">
        <f>IF(CZ51&lt;&gt;"",IFERROR(VLOOKUP(C51,GRAB!$C$5:$G$67,5,FALSE),""),"")</f>
        <v>45946</v>
      </c>
      <c r="CU51" s="153" t="str">
        <f>IFERROR(VLOOKUP(C51,GRAB!$C$5:$E$67,3,FALSE),"")</f>
        <v>Grab TT 76001906 2184010097313793 Ca Phe Muoi Chu Long Hoang Dieu CKN 173346 - CONG TY TNHH GRAB - Ngan hang TMCP Cong Thuong Viet Nam</v>
      </c>
      <c r="CW51" s="172">
        <v>1121</v>
      </c>
      <c r="CX51" s="174" t="s">
        <v>367</v>
      </c>
      <c r="CZ51">
        <f>IFERROR(VLOOKUP(C51,GRAB!$C$5:$E$67,2,FALSE),"")</f>
        <v>1479908</v>
      </c>
      <c r="DA51" t="str">
        <f t="shared" si="10"/>
        <v>Tiền doanh thu ngày 15/10/2025 chi nhánh 496HOÀNG DIỆU</v>
      </c>
      <c r="DI51" s="175" t="str">
        <f t="shared" si="11"/>
        <v>SCB-526</v>
      </c>
      <c r="DV51" s="102">
        <f t="shared" si="12"/>
        <v>45945</v>
      </c>
      <c r="DX51" s="167" t="s">
        <v>239</v>
      </c>
      <c r="DY51" s="245" t="str">
        <f>IF(EE51&lt;&gt;"",IFERROR(VLOOKUP(C51,BE!$C$5:$K$67,9,FALSE),""),"")</f>
        <v/>
      </c>
      <c r="DZ51" t="str">
        <f>IF(EE51&lt;&gt;"",IFERROR(VLOOKUP(C51,BE!$C$5:$J$67,8,FALSE),""),"")</f>
        <v/>
      </c>
      <c r="EB51">
        <v>1121</v>
      </c>
      <c r="EC51" s="167" t="s">
        <v>200</v>
      </c>
      <c r="EE51" t="str">
        <f>IFERROR(IF(VLOOKUP(C51,BE!C51:I113,4,FALSE)=0,"",VLOOKUP(C51,BE!C51:I113,4,FALSE)),"")</f>
        <v/>
      </c>
      <c r="EF51" s="175" t="str">
        <f t="shared" si="13"/>
        <v/>
      </c>
      <c r="EN51" s="175" t="str">
        <f t="shared" si="14"/>
        <v/>
      </c>
      <c r="FA51" s="102" t="str">
        <f t="shared" si="15"/>
        <v/>
      </c>
      <c r="FC51" s="167" t="s">
        <v>231</v>
      </c>
      <c r="FD51" s="245">
        <f>IF(FJ51&lt;&gt;"",IFERROR(VLOOKUP(C51,'ZALO-PAY'!$C$5:$G$67,4,FALSE),""),"")</f>
        <v>45946</v>
      </c>
      <c r="FE51" s="186" t="str">
        <f>IF(FJ51&lt;&gt;"",IFERROR(VLOOKUP(C51,'ZALO-PAY'!$C$5:$G$67,5,FALSE),""),"")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51">
        <v>1121</v>
      </c>
      <c r="FH51" s="167" t="s">
        <v>233</v>
      </c>
      <c r="FJ51">
        <f>IFERROR(IF(VLOOKUP(C51,'ZALO-PAY'!$C$5:$E$67,2,FALSE)=0,"",VLOOKUP(C51,'ZALO-PAY'!$C$5:$E$67,2,FALSE)),"")</f>
        <v>290392</v>
      </c>
      <c r="FK51" s="175" t="str">
        <f t="shared" si="16"/>
        <v>Tiền doanh thu ngày 15/10/2025 chi nhánh 496HOÀNG DIỆU</v>
      </c>
      <c r="FS51" s="175" t="str">
        <f t="shared" si="17"/>
        <v>SCB-526</v>
      </c>
      <c r="GF51" s="102">
        <f t="shared" si="18"/>
        <v>45945</v>
      </c>
      <c r="GH51" s="167" t="s">
        <v>368</v>
      </c>
      <c r="GI51" s="245">
        <f>IF(GO51&lt;&gt;"",IFERROR(VLOOKUP(C51,XANHSM!C51:G113,5,FALSE),""),"")</f>
        <v>0</v>
      </c>
      <c r="GJ51" t="str">
        <f>IF(GO51&lt;&gt;"",IF(VLOOKUP(C51,XANHSM!$C$5:$G$67,4,FALSE)=0,"",VLOOKUP(C51,XANHSM!C51:G113,4,FALSE)),"")</f>
        <v/>
      </c>
      <c r="GL51">
        <v>1121</v>
      </c>
      <c r="GM51" s="167" t="s">
        <v>234</v>
      </c>
      <c r="GO51">
        <f>IFERROR(IF(VLOOKUP(C51,XANHSM!$C$5:$E$67,2,FALSE)=0,"",VLOOKUP(C51,XANHSM!$C$5:$E$67,2,FALSE)),"")</f>
        <v>149100</v>
      </c>
      <c r="GP51" s="175" t="str">
        <f t="shared" si="19"/>
        <v>Tiền doanh thu ngày 15/10/2025 chi nhánh 496HOÀNG DIỆU</v>
      </c>
      <c r="GX51" t="str">
        <f t="shared" si="20"/>
        <v>SCB-526</v>
      </c>
      <c r="HK51" s="102">
        <f t="shared" si="21"/>
        <v>45945</v>
      </c>
      <c r="HM51" s="167" t="s">
        <v>369</v>
      </c>
      <c r="HN51" s="245" t="str">
        <f>IF(HT51&lt;&gt;"",IFERROR(VLOOKUP(C51,'TIỀN MẶT'!$C$5:$J$67,7,FALSE),""),"")</f>
        <v/>
      </c>
      <c r="HO51" t="str">
        <f>IF(HT51&lt;&gt;"",IF(VLOOKUP(C51,'TIỀN MẶT'!$C$5:$J$67,8,FALSE)=0,"",VLOOKUP(C51,'TIỀN MẶT'!$C$5:$J$67,8,FALSE)),"")</f>
        <v/>
      </c>
      <c r="HQ51">
        <v>1121</v>
      </c>
      <c r="HR51" s="167" t="s">
        <v>235</v>
      </c>
      <c r="HT51" t="str">
        <f>IFERROR(IF(VLOOKUP(C51,'TIỀN MẶT'!$C$5:$H$67,4,FALSE)=0,"",VLOOKUP(C51,'TIỀN MẶT'!$C$5:$H$67,4,FALSE)),"")</f>
        <v/>
      </c>
      <c r="HU51" s="175" t="str">
        <f t="shared" si="22"/>
        <v/>
      </c>
      <c r="IC51" t="str">
        <f t="shared" si="23"/>
        <v/>
      </c>
      <c r="IP51" s="102" t="str">
        <f t="shared" si="24"/>
        <v/>
      </c>
      <c r="IR51" s="167" t="s">
        <v>370</v>
      </c>
      <c r="IS51" s="245" t="str">
        <f>IF(IY51&lt;&gt;"",IFERROR(VLOOKUP(C51,'TIỀN MẶT'!$C$5:$J$67,7,FALSE),""),"")</f>
        <v/>
      </c>
      <c r="IT51" t="str">
        <f>IF(IY51&lt;&gt;"",IF(VLOOKUP(C51,'TIỀN MẶT'!$C$5:$J$67,8,FALSE)=0,"",VLOOKUP(C51,'TIỀN MẶT'!$C$5:$J$67,8,FALSE)),"")</f>
        <v/>
      </c>
      <c r="IV51">
        <v>1121</v>
      </c>
      <c r="IW51" s="167" t="s">
        <v>236</v>
      </c>
      <c r="IY51" t="str">
        <f>IFERROR(IF(VLOOKUP(C51,'TIỀN MẶT'!$C$5:$H$67,5,FALSE)=0,"",VLOOKUP(C51,'TIỀN MẶT'!$C$5:$H$67,5,FALSE)),"")</f>
        <v/>
      </c>
      <c r="IZ51" s="175" t="str">
        <f t="shared" si="25"/>
        <v/>
      </c>
      <c r="JH51" t="str">
        <f t="shared" si="26"/>
        <v/>
      </c>
      <c r="JU51" s="102" t="str">
        <f t="shared" si="27"/>
        <v/>
      </c>
      <c r="JW51" s="167" t="s">
        <v>371</v>
      </c>
      <c r="JX51" s="249">
        <f>IF(KD51&lt;&gt;"",IFERROR(VLOOKUP(C51,'VN-PAY'!$C$5:$G$67,4,FALSE),""),"")</f>
        <v>0</v>
      </c>
      <c r="JY51" s="228" t="str">
        <f>IF(KD51&lt;&gt;"",IFERROR(VLOOKUP(C51,'VN-PAY'!$C$5:$G$67,5,FALSE),""),"")</f>
        <v>CT CP GIAI PHAP THANH TOAN VIET NAM VNPAY TT 643117 CA PHE MUOI CHU LONG DV QR Offline ngay 15.10.25; CT CP GIAI PHAP THANH TOAN VIET NAM VNPAY TT 643117 CA PHE MUOI CHU LONG DV QR Offline ngay 15.10.25</v>
      </c>
      <c r="KA51">
        <v>1121</v>
      </c>
      <c r="KB51" s="167" t="s">
        <v>237</v>
      </c>
      <c r="KD51">
        <f>IFERROR(IF(VLOOKUP(C51,'VN-PAY'!$C$5:$E$66,2,FALSE)=0,"",VLOOKUP(C51,'VN-PAY'!$C$5:$E$66,2,FALSE)),"")</f>
        <v>599678</v>
      </c>
      <c r="KE51" s="175" t="str">
        <f t="shared" si="28"/>
        <v>Tiền doanh thu ngày 15/10/2025 chi nhánh 496HOÀNG DIỆU</v>
      </c>
      <c r="KM51" s="175" t="str">
        <f t="shared" si="29"/>
        <v>SCB-526</v>
      </c>
      <c r="KZ51" s="102">
        <f t="shared" si="30"/>
        <v>45945</v>
      </c>
      <c r="LB51" s="167" t="s">
        <v>372</v>
      </c>
      <c r="LC51" s="245">
        <f>IF(LI51&lt;&gt;"",IFERROR(VLOOKUP(C51,SHOPEE!$C$5:$G$67,4,FALSE),""),"")</f>
        <v>0</v>
      </c>
      <c r="LD51" t="str">
        <f>IF(LI51&lt;&gt;"",IFERROR(VLOOKUP(C51,SHOPEE!$C$5:$G$67,5,FALSE),""),"")</f>
        <v>SHOPEEPAY CHUYEN TIEN 1978597907100237824 ShopeeFood thanh toan tu dong 15 10 2025 10673813 CKN 135092 - MBBANK IBFT - Ngan hang TMCP Quan Doi</v>
      </c>
      <c r="LF51">
        <v>1121</v>
      </c>
      <c r="LG51" s="167" t="s">
        <v>238</v>
      </c>
      <c r="LI51">
        <f>IFERROR(IF(VLOOKUP(C51,SHOPEE!$C$5:$E$67,2,FALSE)=0,"",VLOOKUP(C51,SHOPEE!$C$5:$E$67,2,FALSE)),"")</f>
        <v>1196531</v>
      </c>
      <c r="LJ51" s="175" t="str">
        <f t="shared" si="31"/>
        <v>Tiền doanh thu ngày 15/10/2025 chi nhánh 496HOÀNG DIỆU</v>
      </c>
      <c r="LR51" s="175" t="str">
        <f t="shared" si="32"/>
        <v>SCB-526</v>
      </c>
      <c r="ME51" s="102">
        <f t="shared" si="33"/>
        <v>45945</v>
      </c>
      <c r="MG51" s="167" t="s">
        <v>373</v>
      </c>
    </row>
    <row r="52" spans="1:345" ht="18" customHeight="1">
      <c r="A52" s="83">
        <f t="shared" si="0"/>
        <v>25</v>
      </c>
      <c r="B52" s="32" t="s">
        <v>592</v>
      </c>
      <c r="C52" s="90" t="s">
        <v>147</v>
      </c>
      <c r="D52" s="291">
        <v>83</v>
      </c>
      <c r="E52" s="266">
        <f>IF(K52&lt;&gt;"",IFERROR(VLOOKUP(C52,'TIỀN MẶT'!$C$5:$J$67,7,FALSE),""),"")</f>
        <v>45946</v>
      </c>
      <c r="F52" s="221" t="str">
        <f>IF(K52&lt;&gt;"",IF(VLOOKUP(C52,'TIỀN MẶT'!$C$5:$J$67,8,FALSE)=0,"",VLOOKUP(C52,'TIỀN MẶT'!$C$5:$J$67,8,FALSE)),"")</f>
        <v>CH 49HV NTM NGAY 15.10</v>
      </c>
      <c r="G52" s="99"/>
      <c r="H52" s="70">
        <v>1121</v>
      </c>
      <c r="I52" s="167" t="s">
        <v>360</v>
      </c>
      <c r="J52" s="60"/>
      <c r="K52" s="62">
        <f>IFERROR(IF(VLOOKUP(C52,'TIỀN MẶT'!$C$5:$H$67,3,FALSE)&amp;""="","",VLOOKUP(C52,'TIỀN MẶT'!$C$5:$H$67,3,FALSE)),"")</f>
        <v>6621000</v>
      </c>
      <c r="L52" s="59" t="str">
        <f t="shared" si="1"/>
        <v>Tiền doanh thu ngày 15/10/2025 chi nhánh 49 QUẢNG NGÃI</v>
      </c>
      <c r="M52" s="85"/>
      <c r="N52" s="86"/>
      <c r="O52" s="87"/>
      <c r="P52" s="88"/>
      <c r="Q52" s="88"/>
      <c r="R52" s="89"/>
      <c r="S52" s="89"/>
      <c r="T52" s="170" t="str">
        <f t="shared" si="2"/>
        <v>SCB-041</v>
      </c>
      <c r="U52" s="75"/>
      <c r="V52" s="73"/>
      <c r="W52" s="73"/>
      <c r="X52" s="73"/>
      <c r="Y52" s="2"/>
      <c r="Z52" s="2"/>
      <c r="AA52" s="2"/>
      <c r="AB52" s="31"/>
      <c r="AC52" s="96"/>
      <c r="AD52" s="96"/>
      <c r="AE52" s="96"/>
      <c r="AF52" s="96"/>
      <c r="AG52" s="95">
        <f t="shared" si="3"/>
        <v>45945</v>
      </c>
      <c r="AH52" s="70"/>
      <c r="AI52" s="167" t="s">
        <v>364</v>
      </c>
      <c r="AJ52" s="58"/>
      <c r="AK52" s="70"/>
      <c r="AL52" s="70"/>
      <c r="AM52" s="70">
        <v>1121</v>
      </c>
      <c r="AN52" s="167">
        <v>113102</v>
      </c>
      <c r="AO52" s="70"/>
      <c r="AP52" s="70"/>
      <c r="AQ52" s="97" t="str">
        <f t="shared" si="4"/>
        <v/>
      </c>
      <c r="AR52" s="30"/>
      <c r="AS52" s="30"/>
      <c r="AT52" s="30"/>
      <c r="AU52" s="30"/>
      <c r="AV52" s="30"/>
      <c r="AW52" s="30"/>
      <c r="AX52" s="30"/>
      <c r="AY52" s="70" t="str">
        <f t="shared" si="5"/>
        <v/>
      </c>
      <c r="AZ52" s="70"/>
      <c r="BA52" s="30"/>
      <c r="BB52" s="30"/>
      <c r="BC52" s="30"/>
      <c r="BD52" s="30"/>
      <c r="BE52" s="30"/>
      <c r="BF52" s="30"/>
      <c r="BG52" s="30"/>
      <c r="BH52" s="30"/>
      <c r="BI52" s="30"/>
      <c r="BJ52" s="30"/>
      <c r="BK52" s="30"/>
      <c r="BL52" s="95" t="str">
        <f t="shared" si="6"/>
        <v/>
      </c>
      <c r="BM52" s="30"/>
      <c r="BN52" s="167" t="s">
        <v>366</v>
      </c>
      <c r="BO52" s="258">
        <f>IF(BU52&lt;&gt;"",IFERROR(VLOOKUP(C52,MOMO!$C$5:$K$67,9,FALSE),""),"")</f>
        <v>45946</v>
      </c>
      <c r="BP52" s="153" t="str">
        <f>IF(BU52&lt;&gt;"",IFERROR(VLOOKUP(C52,MOMO!$C$5:$J$67,8,FALSE),""),"")</f>
        <v>CONG TY CP DICH VU DI DONG TRUC TUYEN MoMo TT DUONG THANH LONG tu 15/10/2025 den 15/10/2025. CT tu 0421000497559 CONG TY CP DICH VU DI DONG TRUC TUYEN toi 0961315526 CONG TY TNHH DUONG THANH LONG NHTMCP Sai gon Thuong Tin</v>
      </c>
      <c r="BR52">
        <v>1121</v>
      </c>
      <c r="BS52" s="101" t="s">
        <v>199</v>
      </c>
      <c r="BU52" s="133">
        <f>IFERROR(IF(VLOOKUP(C52,MOMO!$C$5:$E$67,3,FALSE)=0,"",VLOOKUP(C52,MOMO!$C$5:$E$67,3,FALSE)),"")</f>
        <v>976438.5</v>
      </c>
      <c r="BV52" t="str">
        <f t="shared" si="7"/>
        <v>Tiền doanh thu ngày 15/10/2025 chi nhánh 49 QUẢNG NGÃI</v>
      </c>
      <c r="CD52" s="191" t="str">
        <f t="shared" si="8"/>
        <v>SCB-526</v>
      </c>
      <c r="CQ52" s="102">
        <f t="shared" si="9"/>
        <v>45945</v>
      </c>
      <c r="CS52" s="167" t="s">
        <v>230</v>
      </c>
      <c r="CT52" s="255">
        <f>IF(CZ52&lt;&gt;"",IFERROR(VLOOKUP(C52,GRAB!$C$5:$G$67,5,FALSE),""),"")</f>
        <v>45946</v>
      </c>
      <c r="CU52" s="153" t="str">
        <f>IFERROR(VLOOKUP(C52,GRAB!$C$5:$E$67,3,FALSE),"")</f>
        <v>Grab TT 76001679 2184010105679873 Ca Phe Muoi Chu Long Quang Ngai CKN 172461 - CONG TY TNHH GRAB - Ngan hang TMCP Cong Thuong Viet Nam</v>
      </c>
      <c r="CW52" s="172">
        <v>1121</v>
      </c>
      <c r="CX52" s="174" t="s">
        <v>367</v>
      </c>
      <c r="CZ52">
        <f>IFERROR(VLOOKUP(C52,GRAB!$C$5:$E$67,2,FALSE),"")</f>
        <v>789974</v>
      </c>
      <c r="DA52" t="str">
        <f t="shared" si="10"/>
        <v>Tiền doanh thu ngày 15/10/2025 chi nhánh 49 QUẢNG NGÃI</v>
      </c>
      <c r="DI52" s="175" t="str">
        <f t="shared" si="11"/>
        <v>SCB-526</v>
      </c>
      <c r="DV52" s="102">
        <f t="shared" si="12"/>
        <v>45945</v>
      </c>
      <c r="DX52" s="167" t="s">
        <v>239</v>
      </c>
      <c r="DY52" s="245" t="str">
        <f>IF(EE52&lt;&gt;"",IFERROR(VLOOKUP(C52,BE!$C$5:$K$67,9,FALSE),""),"")</f>
        <v/>
      </c>
      <c r="DZ52" t="str">
        <f>IF(EE52&lt;&gt;"",IFERROR(VLOOKUP(C52,BE!$C$5:$J$67,8,FALSE),""),"")</f>
        <v/>
      </c>
      <c r="EB52">
        <v>1121</v>
      </c>
      <c r="EC52" s="167" t="s">
        <v>200</v>
      </c>
      <c r="EE52" t="str">
        <f>IFERROR(IF(VLOOKUP(C52,BE!C52:I114,4,FALSE)=0,"",VLOOKUP(C52,BE!C52:I114,4,FALSE)),"")</f>
        <v/>
      </c>
      <c r="EF52" s="175" t="str">
        <f t="shared" si="13"/>
        <v/>
      </c>
      <c r="EN52" s="175" t="str">
        <f t="shared" si="14"/>
        <v/>
      </c>
      <c r="FA52" s="102" t="str">
        <f t="shared" si="15"/>
        <v/>
      </c>
      <c r="FC52" s="167" t="s">
        <v>231</v>
      </c>
      <c r="FD52" s="245" t="str">
        <f>IF(FJ52&lt;&gt;"",IFERROR(VLOOKUP(C52,'ZALO-PAY'!$C$5:$G$67,4,FALSE),""),"")</f>
        <v/>
      </c>
      <c r="FE52" s="186" t="str">
        <f>IF(FJ52&lt;&gt;"",IFERROR(VLOOKUP(C52,'ZALO-PAY'!$C$5:$G$67,5,FALSE),""),"")</f>
        <v/>
      </c>
      <c r="FG52">
        <v>1121</v>
      </c>
      <c r="FH52" s="167" t="s">
        <v>233</v>
      </c>
      <c r="FJ52" t="str">
        <f>IFERROR(IF(VLOOKUP(C52,'ZALO-PAY'!$C$5:$E$67,2,FALSE)=0,"",VLOOKUP(C52,'ZALO-PAY'!$C$5:$E$67,2,FALSE)),"")</f>
        <v/>
      </c>
      <c r="FK52" s="175" t="str">
        <f t="shared" si="16"/>
        <v/>
      </c>
      <c r="FS52" s="175" t="str">
        <f t="shared" si="17"/>
        <v/>
      </c>
      <c r="GF52" s="102" t="str">
        <f t="shared" si="18"/>
        <v/>
      </c>
      <c r="GH52" s="167" t="s">
        <v>368</v>
      </c>
      <c r="GI52" s="245" t="str">
        <f>IF(GO52&lt;&gt;"",IFERROR(VLOOKUP(C52,XANHSM!C52:G114,5,FALSE),""),"")</f>
        <v/>
      </c>
      <c r="GJ52" t="str">
        <f>IF(GO52&lt;&gt;"",IF(VLOOKUP(C52,XANHSM!$C$5:$G$67,4,FALSE)=0,"",VLOOKUP(C52,XANHSM!C52:G114,4,FALSE)),"")</f>
        <v/>
      </c>
      <c r="GL52">
        <v>1121</v>
      </c>
      <c r="GM52" s="167" t="s">
        <v>234</v>
      </c>
      <c r="GO52" t="str">
        <f>IFERROR(IF(VLOOKUP(C52,XANHSM!$C$5:$E$67,2,FALSE)=0,"",VLOOKUP(C52,XANHSM!$C$5:$E$67,2,FALSE)),"")</f>
        <v/>
      </c>
      <c r="GP52" s="175" t="str">
        <f t="shared" si="19"/>
        <v/>
      </c>
      <c r="GX52" t="str">
        <f t="shared" si="20"/>
        <v/>
      </c>
      <c r="HK52" s="102" t="str">
        <f t="shared" si="21"/>
        <v/>
      </c>
      <c r="HM52" s="167" t="s">
        <v>369</v>
      </c>
      <c r="HN52" s="245">
        <f>IF(HT52&lt;&gt;"",IFERROR(VLOOKUP(C52,'TIỀN MẶT'!$C$5:$J$67,7,FALSE),""),"")</f>
        <v>45946</v>
      </c>
      <c r="HO52" t="str">
        <f>IF(HT52&lt;&gt;"",IF(VLOOKUP(C52,'TIỀN MẶT'!$C$5:$J$67,8,FALSE)=0,"",VLOOKUP(C52,'TIỀN MẶT'!$C$5:$J$67,8,FALSE)),"")</f>
        <v>CH 49HV NTM NGAY 15.10</v>
      </c>
      <c r="HQ52">
        <v>1121</v>
      </c>
      <c r="HR52" s="167" t="s">
        <v>235</v>
      </c>
      <c r="HT52">
        <f>IFERROR(IF(VLOOKUP(C52,'TIỀN MẶT'!$C$5:$H$67,4,FALSE)=0,"",VLOOKUP(C52,'TIỀN MẶT'!$C$5:$H$67,4,FALSE)),"")</f>
        <v>99900</v>
      </c>
      <c r="HU52" s="175" t="str">
        <f t="shared" si="22"/>
        <v>Tiền doanh thu ngày 15/10/2025 chi nhánh 49 QUẢNG NGÃI</v>
      </c>
      <c r="IC52" t="str">
        <f t="shared" si="23"/>
        <v>SCB-041</v>
      </c>
      <c r="IP52" s="102">
        <f t="shared" si="24"/>
        <v>45945</v>
      </c>
      <c r="IR52" s="167" t="s">
        <v>370</v>
      </c>
      <c r="IS52" s="245" t="str">
        <f>IF(IY52&lt;&gt;"",IFERROR(VLOOKUP(C52,'TIỀN MẶT'!$C$5:$J$67,7,FALSE),""),"")</f>
        <v/>
      </c>
      <c r="IT52" t="str">
        <f>IF(IY52&lt;&gt;"",IF(VLOOKUP(C52,'TIỀN MẶT'!$C$5:$J$67,8,FALSE)=0,"",VLOOKUP(C52,'TIỀN MẶT'!$C$5:$J$67,8,FALSE)),"")</f>
        <v/>
      </c>
      <c r="IV52">
        <v>1121</v>
      </c>
      <c r="IW52" s="167" t="s">
        <v>236</v>
      </c>
      <c r="IY52" t="str">
        <f>IFERROR(IF(VLOOKUP(C52,'TIỀN MẶT'!$C$5:$H$67,5,FALSE)=0,"",VLOOKUP(C52,'TIỀN MẶT'!$C$5:$H$67,5,FALSE)),"")</f>
        <v/>
      </c>
      <c r="IZ52" s="175" t="str">
        <f t="shared" si="25"/>
        <v/>
      </c>
      <c r="JH52" t="str">
        <f t="shared" si="26"/>
        <v/>
      </c>
      <c r="JU52" s="102" t="str">
        <f t="shared" si="27"/>
        <v/>
      </c>
      <c r="JW52" s="167" t="s">
        <v>371</v>
      </c>
      <c r="JX52" s="249" t="str">
        <f>IF(KD52&lt;&gt;"",IFERROR(VLOOKUP(C52,'VN-PAY'!$C$5:$G$67,4,FALSE),""),"")</f>
        <v/>
      </c>
      <c r="JY52" s="228" t="str">
        <f>IF(KD52&lt;&gt;"",IFERROR(VLOOKUP(C52,'VN-PAY'!$C$5:$G$67,5,FALSE),""),"")</f>
        <v/>
      </c>
      <c r="KA52">
        <v>1121</v>
      </c>
      <c r="KB52" s="167" t="s">
        <v>237</v>
      </c>
      <c r="KD52" t="str">
        <f>IFERROR(IF(VLOOKUP(C52,'VN-PAY'!$C$5:$E$66,2,FALSE)=0,"",VLOOKUP(C52,'VN-PAY'!$C$5:$E$66,2,FALSE)),"")</f>
        <v/>
      </c>
      <c r="KE52" s="175" t="str">
        <f t="shared" si="28"/>
        <v/>
      </c>
      <c r="KM52" s="175" t="str">
        <f t="shared" si="29"/>
        <v/>
      </c>
      <c r="KZ52" s="102" t="str">
        <f t="shared" si="30"/>
        <v/>
      </c>
      <c r="LB52" s="167" t="s">
        <v>372</v>
      </c>
      <c r="LC52" s="245">
        <f>IF(LI52&lt;&gt;"",IFERROR(VLOOKUP(C52,SHOPEE!$C$5:$G$67,4,FALSE),""),"")</f>
        <v>0</v>
      </c>
      <c r="LD52" t="str">
        <f>IF(LI52&lt;&gt;"",IFERROR(VLOOKUP(C52,SHOPEE!$C$5:$G$67,5,FALSE),""),"")</f>
        <v>SHOPEEPAY CHUYEN TIEN 1978597907100237824 ShopeeFood thanh toan tu dong 15 10 2025 10673813 CKN 135092 - MBBANK IBFT - Ngan hang TMCP Quan Doi</v>
      </c>
      <c r="LF52">
        <v>1121</v>
      </c>
      <c r="LG52" s="167" t="s">
        <v>238</v>
      </c>
      <c r="LI52">
        <f>IFERROR(IF(VLOOKUP(C52,SHOPEE!$C$5:$E$67,2,FALSE)=0,"",VLOOKUP(C52,SHOPEE!$C$5:$E$67,2,FALSE)),"")</f>
        <v>1403715</v>
      </c>
      <c r="LJ52" s="175" t="str">
        <f t="shared" si="31"/>
        <v>Tiền doanh thu ngày 15/10/2025 chi nhánh 49 QUẢNG NGÃI</v>
      </c>
      <c r="LR52" s="175" t="str">
        <f t="shared" si="32"/>
        <v>SCB-526</v>
      </c>
      <c r="ME52" s="102">
        <f t="shared" si="33"/>
        <v>45945</v>
      </c>
      <c r="MG52" s="167" t="s">
        <v>373</v>
      </c>
    </row>
    <row r="53" spans="1:345" ht="18" customHeight="1">
      <c r="A53" s="83">
        <v>25</v>
      </c>
      <c r="B53" s="32" t="s">
        <v>592</v>
      </c>
      <c r="C53" s="84" t="s">
        <v>148</v>
      </c>
      <c r="D53" s="290">
        <v>83</v>
      </c>
      <c r="E53" s="266" t="str">
        <f>IF(K53&lt;&gt;"",IFERROR(VLOOKUP(C53,'TIỀN MẶT'!$C$5:$J$67,7,FALSE),""),"")</f>
        <v/>
      </c>
      <c r="F53" s="221" t="str">
        <f>IF(K53&lt;&gt;"",IF(VLOOKUP(C53,'TIỀN MẶT'!$C$5:$J$67,8,FALSE)=0,"",VLOOKUP(C53,'TIỀN MẶT'!$C$5:$J$67,8,FALSE)),"")</f>
        <v/>
      </c>
      <c r="G53" s="99"/>
      <c r="H53" s="70">
        <v>1121</v>
      </c>
      <c r="I53" s="167" t="s">
        <v>360</v>
      </c>
      <c r="J53" s="60"/>
      <c r="K53" s="62" t="str">
        <f>IFERROR(IF(VLOOKUP(C53,'TIỀN MẶT'!$C$5:$H$67,3,FALSE)&amp;""="","",VLOOKUP(C53,'TIỀN MẶT'!$C$5:$H$67,3,FALSE)),"")</f>
        <v/>
      </c>
      <c r="L53" s="59" t="str">
        <f t="shared" si="1"/>
        <v/>
      </c>
      <c r="M53" s="85"/>
      <c r="N53" s="86"/>
      <c r="O53" s="87"/>
      <c r="P53" s="88"/>
      <c r="Q53" s="88"/>
      <c r="R53" s="89"/>
      <c r="S53" s="89"/>
      <c r="T53" s="170" t="str">
        <f t="shared" si="2"/>
        <v/>
      </c>
      <c r="U53" s="75"/>
      <c r="V53" s="73"/>
      <c r="W53" s="73"/>
      <c r="X53" s="73"/>
      <c r="Y53" s="2"/>
      <c r="Z53" s="2"/>
      <c r="AA53" s="2"/>
      <c r="AB53" s="31"/>
      <c r="AC53" s="96"/>
      <c r="AD53" s="96"/>
      <c r="AE53" s="96"/>
      <c r="AF53" s="96"/>
      <c r="AG53" s="95" t="str">
        <f t="shared" si="3"/>
        <v/>
      </c>
      <c r="AH53" s="70"/>
      <c r="AI53" s="167" t="s">
        <v>364</v>
      </c>
      <c r="AJ53" s="58"/>
      <c r="AK53" s="70"/>
      <c r="AL53" s="70"/>
      <c r="AM53" s="70">
        <v>1121</v>
      </c>
      <c r="AN53" s="167">
        <v>113102</v>
      </c>
      <c r="AO53" s="70"/>
      <c r="AP53" s="70"/>
      <c r="AQ53" s="97" t="str">
        <f t="shared" si="4"/>
        <v/>
      </c>
      <c r="AR53" s="30"/>
      <c r="AS53" s="30"/>
      <c r="AT53" s="30"/>
      <c r="AU53" s="30"/>
      <c r="AV53" s="30"/>
      <c r="AW53" s="30"/>
      <c r="AX53" s="30"/>
      <c r="AY53" s="70" t="str">
        <f t="shared" si="5"/>
        <v/>
      </c>
      <c r="AZ53" s="70"/>
      <c r="BA53" s="30"/>
      <c r="BB53" s="30"/>
      <c r="BC53" s="30"/>
      <c r="BD53" s="30"/>
      <c r="BE53" s="30"/>
      <c r="BF53" s="30"/>
      <c r="BG53" s="30"/>
      <c r="BH53" s="30"/>
      <c r="BI53" s="30"/>
      <c r="BJ53" s="30"/>
      <c r="BK53" s="30"/>
      <c r="BL53" s="95" t="str">
        <f t="shared" si="6"/>
        <v/>
      </c>
      <c r="BM53" s="30"/>
      <c r="BN53" s="167" t="s">
        <v>366</v>
      </c>
      <c r="BO53" s="258" t="str">
        <f>IF(BU53&lt;&gt;"",IFERROR(VLOOKUP(C53,MOMO!$C$5:$K$67,9,FALSE),""),"")</f>
        <v/>
      </c>
      <c r="BP53" s="153" t="str">
        <f>IF(BU53&lt;&gt;"",IFERROR(VLOOKUP(C53,MOMO!$C$5:$J$67,8,FALSE),""),"")</f>
        <v/>
      </c>
      <c r="BR53">
        <v>1121</v>
      </c>
      <c r="BS53" s="101" t="s">
        <v>199</v>
      </c>
      <c r="BU53" s="133" t="str">
        <f>IFERROR(IF(VLOOKUP(C53,MOMO!$C$5:$E$67,3,FALSE)=0,"",VLOOKUP(C53,MOMO!$C$5:$E$67,3,FALSE)),"")</f>
        <v/>
      </c>
      <c r="BV53" t="str">
        <f t="shared" si="7"/>
        <v/>
      </c>
      <c r="CD53" s="191" t="str">
        <f t="shared" si="8"/>
        <v/>
      </c>
      <c r="CQ53" s="102" t="str">
        <f t="shared" si="9"/>
        <v/>
      </c>
      <c r="CS53" s="167" t="s">
        <v>230</v>
      </c>
      <c r="CT53" s="255" t="str">
        <f>IF(CZ53&lt;&gt;"",IFERROR(VLOOKUP(C53,GRAB!$C$5:$G$67,5,FALSE),""),"")</f>
        <v/>
      </c>
      <c r="CU53" s="153" t="str">
        <f>IFERROR(VLOOKUP(C53,GRAB!$C$5:$E$67,3,FALSE),"")</f>
        <v/>
      </c>
      <c r="CW53" s="172">
        <v>1121</v>
      </c>
      <c r="CX53" s="174" t="s">
        <v>367</v>
      </c>
      <c r="CZ53" t="str">
        <f>IFERROR(VLOOKUP(C53,GRAB!$C$5:$E$67,2,FALSE),"")</f>
        <v/>
      </c>
      <c r="DA53" t="str">
        <f t="shared" si="10"/>
        <v/>
      </c>
      <c r="DI53" s="175" t="str">
        <f t="shared" si="11"/>
        <v/>
      </c>
      <c r="DV53" s="102" t="str">
        <f t="shared" si="12"/>
        <v/>
      </c>
      <c r="DX53" s="167" t="s">
        <v>239</v>
      </c>
      <c r="DY53" s="245" t="str">
        <f>IF(EE53&lt;&gt;"",IFERROR(VLOOKUP(C53,BE!$C$5:$K$67,9,FALSE),""),"")</f>
        <v/>
      </c>
      <c r="DZ53" t="str">
        <f>IF(EE53&lt;&gt;"",IFERROR(VLOOKUP(C53,BE!$C$5:$J$67,8,FALSE),""),"")</f>
        <v/>
      </c>
      <c r="EB53">
        <v>1121</v>
      </c>
      <c r="EC53" s="167" t="s">
        <v>200</v>
      </c>
      <c r="EE53" t="str">
        <f>IFERROR(IF(VLOOKUP(C53,BE!C53:I115,4,FALSE)=0,"",VLOOKUP(C53,BE!C53:I115,4,FALSE)),"")</f>
        <v/>
      </c>
      <c r="EF53" s="175" t="str">
        <f t="shared" si="13"/>
        <v/>
      </c>
      <c r="EN53" s="175" t="str">
        <f t="shared" si="14"/>
        <v/>
      </c>
      <c r="FA53" s="102" t="str">
        <f t="shared" si="15"/>
        <v/>
      </c>
      <c r="FC53" s="167" t="s">
        <v>231</v>
      </c>
      <c r="FD53" s="245" t="str">
        <f>IF(FJ53&lt;&gt;"",IFERROR(VLOOKUP(C53,'ZALO-PAY'!$C$5:$G$67,4,FALSE),""),"")</f>
        <v/>
      </c>
      <c r="FE53" s="186" t="str">
        <f>IF(FJ53&lt;&gt;"",IFERROR(VLOOKUP(C53,'ZALO-PAY'!$C$5:$G$67,5,FALSE),""),"")</f>
        <v/>
      </c>
      <c r="FG53">
        <v>1121</v>
      </c>
      <c r="FH53" s="167" t="s">
        <v>233</v>
      </c>
      <c r="FJ53" t="str">
        <f>IFERROR(IF(VLOOKUP(C53,'ZALO-PAY'!$C$5:$E$67,2,FALSE)=0,"",VLOOKUP(C53,'ZALO-PAY'!$C$5:$E$67,2,FALSE)),"")</f>
        <v/>
      </c>
      <c r="FK53" s="175" t="str">
        <f t="shared" si="16"/>
        <v/>
      </c>
      <c r="FS53" s="175" t="str">
        <f t="shared" si="17"/>
        <v/>
      </c>
      <c r="GF53" s="102" t="str">
        <f t="shared" si="18"/>
        <v/>
      </c>
      <c r="GH53" s="167" t="s">
        <v>368</v>
      </c>
      <c r="GI53" s="245" t="str">
        <f>IF(GO53&lt;&gt;"",IFERROR(VLOOKUP(C53,XANHSM!C53:G115,5,FALSE),""),"")</f>
        <v/>
      </c>
      <c r="GJ53" t="str">
        <f>IF(GO53&lt;&gt;"",IF(VLOOKUP(C53,XANHSM!$C$5:$G$67,4,FALSE)=0,"",VLOOKUP(C53,XANHSM!C53:G115,4,FALSE)),"")</f>
        <v/>
      </c>
      <c r="GL53">
        <v>1121</v>
      </c>
      <c r="GM53" s="167" t="s">
        <v>234</v>
      </c>
      <c r="GO53" t="str">
        <f>IFERROR(IF(VLOOKUP(C53,XANHSM!$C$5:$E$67,2,FALSE)=0,"",VLOOKUP(C53,XANHSM!$C$5:$E$67,2,FALSE)),"")</f>
        <v/>
      </c>
      <c r="GP53" s="175" t="str">
        <f t="shared" si="19"/>
        <v/>
      </c>
      <c r="GX53" t="str">
        <f t="shared" si="20"/>
        <v/>
      </c>
      <c r="HK53" s="102" t="str">
        <f t="shared" si="21"/>
        <v/>
      </c>
      <c r="HM53" s="167" t="s">
        <v>369</v>
      </c>
      <c r="HN53" s="245" t="str">
        <f>IF(HT53&lt;&gt;"",IFERROR(VLOOKUP(C53,'TIỀN MẶT'!$C$5:$J$67,7,FALSE),""),"")</f>
        <v/>
      </c>
      <c r="HO53" t="str">
        <f>IF(HT53&lt;&gt;"",IF(VLOOKUP(C53,'TIỀN MẶT'!$C$5:$J$67,8,FALSE)=0,"",VLOOKUP(C53,'TIỀN MẶT'!$C$5:$J$67,8,FALSE)),"")</f>
        <v/>
      </c>
      <c r="HQ53">
        <v>1121</v>
      </c>
      <c r="HR53" s="167" t="s">
        <v>235</v>
      </c>
      <c r="HT53" t="str">
        <f>IFERROR(IF(VLOOKUP(C53,'TIỀN MẶT'!$C$5:$H$67,4,FALSE)=0,"",VLOOKUP(C53,'TIỀN MẶT'!$C$5:$H$67,4,FALSE)),"")</f>
        <v/>
      </c>
      <c r="HU53" s="175" t="str">
        <f t="shared" si="22"/>
        <v/>
      </c>
      <c r="IC53" t="str">
        <f t="shared" si="23"/>
        <v/>
      </c>
      <c r="IP53" s="102" t="str">
        <f t="shared" si="24"/>
        <v/>
      </c>
      <c r="IR53" s="167" t="s">
        <v>370</v>
      </c>
      <c r="IS53" s="245" t="str">
        <f>IF(IY53&lt;&gt;"",IFERROR(VLOOKUP(C53,'TIỀN MẶT'!$C$5:$J$67,7,FALSE),""),"")</f>
        <v/>
      </c>
      <c r="IT53" t="str">
        <f>IF(IY53&lt;&gt;"",IF(VLOOKUP(C53,'TIỀN MẶT'!$C$5:$J$67,8,FALSE)=0,"",VLOOKUP(C53,'TIỀN MẶT'!$C$5:$J$67,8,FALSE)),"")</f>
        <v/>
      </c>
      <c r="IV53">
        <v>1121</v>
      </c>
      <c r="IW53" s="167" t="s">
        <v>236</v>
      </c>
      <c r="IY53" t="str">
        <f>IFERROR(IF(VLOOKUP(C53,'TIỀN MẶT'!$C$5:$H$67,5,FALSE)=0,"",VLOOKUP(C53,'TIỀN MẶT'!$C$5:$H$67,5,FALSE)),"")</f>
        <v/>
      </c>
      <c r="IZ53" s="175" t="str">
        <f t="shared" si="25"/>
        <v/>
      </c>
      <c r="JH53" t="str">
        <f t="shared" si="26"/>
        <v/>
      </c>
      <c r="JU53" s="102" t="str">
        <f t="shared" si="27"/>
        <v/>
      </c>
      <c r="JW53" s="167" t="s">
        <v>371</v>
      </c>
      <c r="JX53" s="249" t="str">
        <f>IF(KD53&lt;&gt;"",IFERROR(VLOOKUP(C53,'VN-PAY'!$C$5:$G$67,4,FALSE),""),"")</f>
        <v/>
      </c>
      <c r="JY53" s="228" t="str">
        <f>IF(KD53&lt;&gt;"",IFERROR(VLOOKUP(C53,'VN-PAY'!$C$5:$G$67,5,FALSE),""),"")</f>
        <v/>
      </c>
      <c r="KA53">
        <v>1121</v>
      </c>
      <c r="KB53" s="167" t="s">
        <v>237</v>
      </c>
      <c r="KD53" t="str">
        <f>IFERROR(IF(VLOOKUP(C53,'VN-PAY'!$C$5:$E$66,2,FALSE)=0,"",VLOOKUP(C53,'VN-PAY'!$C$5:$E$66,2,FALSE)),"")</f>
        <v/>
      </c>
      <c r="KE53" s="175" t="str">
        <f t="shared" si="28"/>
        <v/>
      </c>
      <c r="KM53" s="175" t="str">
        <f t="shared" si="29"/>
        <v/>
      </c>
      <c r="KZ53" s="102" t="str">
        <f t="shared" si="30"/>
        <v/>
      </c>
      <c r="LB53" s="167" t="s">
        <v>372</v>
      </c>
      <c r="LC53" s="245" t="str">
        <f>IF(LI53&lt;&gt;"",IFERROR(VLOOKUP(C53,SHOPEE!$C$5:$G$67,4,FALSE),""),"")</f>
        <v/>
      </c>
      <c r="LD53" t="str">
        <f>IF(LI53&lt;&gt;"",IFERROR(VLOOKUP(C53,SHOPEE!$C$5:$G$67,5,FALSE),""),"")</f>
        <v/>
      </c>
      <c r="LF53">
        <v>1121</v>
      </c>
      <c r="LG53" s="167" t="s">
        <v>238</v>
      </c>
      <c r="LI53" t="str">
        <f>IFERROR(IF(VLOOKUP(C53,SHOPEE!$C$5:$E$67,2,FALSE)=0,"",VLOOKUP(C53,SHOPEE!$C$5:$E$67,2,FALSE)),"")</f>
        <v/>
      </c>
      <c r="LJ53" s="175" t="str">
        <f t="shared" si="31"/>
        <v/>
      </c>
      <c r="LR53" s="175" t="str">
        <f t="shared" si="32"/>
        <v/>
      </c>
      <c r="ME53" s="102" t="str">
        <f t="shared" si="33"/>
        <v/>
      </c>
      <c r="MG53" s="167" t="s">
        <v>373</v>
      </c>
    </row>
    <row r="54" spans="1:345" ht="18" customHeight="1">
      <c r="A54" s="83">
        <f t="shared" si="0"/>
        <v>26</v>
      </c>
      <c r="B54" s="32" t="s">
        <v>593</v>
      </c>
      <c r="C54" s="90" t="s">
        <v>149</v>
      </c>
      <c r="D54" s="291">
        <v>78</v>
      </c>
      <c r="E54" s="266">
        <f>IF(K54&lt;&gt;"",IFERROR(VLOOKUP(C54,'TIỀN MẶT'!$C$5:$J$67,7,FALSE),""),"")</f>
        <v>45946</v>
      </c>
      <c r="F54" s="221" t="str">
        <f>IF(K54&lt;&gt;"",IF(VLOOKUP(C54,'TIỀN MẶT'!$C$5:$J$67,8,FALSE)=0,"",VLOOKUP(C54,'TIỀN MẶT'!$C$5:$J$67,8,FALSE)),"")</f>
        <v>CH.94HV-NTM NGAY 15/10</v>
      </c>
      <c r="G54" s="99"/>
      <c r="H54" s="70">
        <v>1121</v>
      </c>
      <c r="I54" s="167" t="s">
        <v>360</v>
      </c>
      <c r="J54" s="60"/>
      <c r="K54" s="62">
        <f>IFERROR(IF(VLOOKUP(C54,'TIỀN MẶT'!$C$5:$H$67,3,FALSE)&amp;""="","",VLOOKUP(C54,'TIỀN MẶT'!$C$5:$H$67,3,FALSE)),"")</f>
        <v>1003000</v>
      </c>
      <c r="L54" s="59" t="str">
        <f t="shared" si="1"/>
        <v>Tiền doanh thu ngày 15/10/2025 chi nhánh 94HÙNG VƯƠNG - HUẾ</v>
      </c>
      <c r="M54" s="85"/>
      <c r="N54" s="86"/>
      <c r="O54" s="87"/>
      <c r="P54" s="88"/>
      <c r="Q54" s="88"/>
      <c r="R54" s="89"/>
      <c r="S54" s="91"/>
      <c r="T54" s="170" t="str">
        <f t="shared" si="2"/>
        <v>SCB-041</v>
      </c>
      <c r="U54" s="76"/>
      <c r="V54" s="74"/>
      <c r="W54" s="74"/>
      <c r="X54" s="74"/>
      <c r="Y54" s="2"/>
      <c r="Z54" s="2"/>
      <c r="AA54" s="2"/>
      <c r="AB54" s="31"/>
      <c r="AC54" s="96"/>
      <c r="AD54" s="96"/>
      <c r="AE54" s="96"/>
      <c r="AF54" s="96"/>
      <c r="AG54" s="95">
        <f t="shared" si="3"/>
        <v>45945</v>
      </c>
      <c r="AH54" s="70"/>
      <c r="AI54" s="167" t="s">
        <v>364</v>
      </c>
      <c r="AJ54" s="58"/>
      <c r="AK54" s="70"/>
      <c r="AL54" s="70"/>
      <c r="AM54" s="70">
        <v>1121</v>
      </c>
      <c r="AN54" s="167">
        <v>113102</v>
      </c>
      <c r="AO54" s="70"/>
      <c r="AP54" s="70"/>
      <c r="AQ54" s="97" t="str">
        <f t="shared" si="4"/>
        <v/>
      </c>
      <c r="AR54" s="30"/>
      <c r="AS54" s="30"/>
      <c r="AT54" s="30"/>
      <c r="AU54" s="30"/>
      <c r="AV54" s="30"/>
      <c r="AW54" s="30"/>
      <c r="AX54" s="30"/>
      <c r="AY54" s="70" t="str">
        <f t="shared" si="5"/>
        <v/>
      </c>
      <c r="AZ54" s="70"/>
      <c r="BA54" s="30"/>
      <c r="BB54" s="30"/>
      <c r="BC54" s="30"/>
      <c r="BD54" s="30"/>
      <c r="BE54" s="30"/>
      <c r="BF54" s="30"/>
      <c r="BG54" s="30"/>
      <c r="BH54" s="30"/>
      <c r="BI54" s="30"/>
      <c r="BJ54" s="30"/>
      <c r="BK54" s="30"/>
      <c r="BL54" s="95" t="str">
        <f t="shared" si="6"/>
        <v/>
      </c>
      <c r="BM54" s="30"/>
      <c r="BN54" s="167" t="s">
        <v>366</v>
      </c>
      <c r="BO54" s="258">
        <f>IF(BU54&lt;&gt;"",IFERROR(VLOOKUP(C54,MOMO!$C$5:$K$67,9,FALSE),""),"")</f>
        <v>45946</v>
      </c>
      <c r="BP54" s="153" t="str">
        <f>IF(BU54&lt;&gt;"",IFERROR(VLOOKUP(C54,MOMO!$C$5:$J$67,8,FALSE),""),"")</f>
        <v>CONG TY CP DICH VU DI DONG TRUC TUYEN MoMo TT DUONG THANH LONG tu 15/10/2025 den 15/10/2025. CT tu 0421000497559 CONG TY CP DICH VU DI DONG TRUC TUYEN toi 0961315526 CONG TY TNHH DUONG THANH LONG NHTMCP Sai gon Thuong Tin</v>
      </c>
      <c r="BR54">
        <v>1121</v>
      </c>
      <c r="BS54" s="101" t="s">
        <v>199</v>
      </c>
      <c r="BU54" s="133">
        <f>IFERROR(IF(VLOOKUP(C54,MOMO!$C$5:$E$67,3,FALSE)=0,"",VLOOKUP(C54,MOMO!$C$5:$E$67,3,FALSE)),"")</f>
        <v>35802</v>
      </c>
      <c r="BV54" t="str">
        <f t="shared" si="7"/>
        <v>Tiền doanh thu ngày 15/10/2025 chi nhánh 94HÙNG VƯƠNG - HUẾ</v>
      </c>
      <c r="CD54" s="191" t="str">
        <f t="shared" si="8"/>
        <v>SCB-526</v>
      </c>
      <c r="CQ54" s="102">
        <f t="shared" si="9"/>
        <v>45945</v>
      </c>
      <c r="CS54" s="167" t="s">
        <v>230</v>
      </c>
      <c r="CT54" s="255">
        <f>IF(CZ54&lt;&gt;"",IFERROR(VLOOKUP(C54,GRAB!$C$5:$G$67,5,FALSE),""),"")</f>
        <v>45946</v>
      </c>
      <c r="CU54" s="153" t="str">
        <f>IFERROR(VLOOKUP(C54,GRAB!$C$5:$E$67,3,FALSE),"")</f>
        <v>Grab TT 76008926 2245664218095617 Ca Phe Muoi Chu Long Hung Vuong CKN 180482 - CONG TY TNHH GRAB - Ngan hang TMCP Cong Thuong Viet Nam</v>
      </c>
      <c r="CW54" s="172">
        <v>1121</v>
      </c>
      <c r="CX54" s="174" t="s">
        <v>367</v>
      </c>
      <c r="CZ54">
        <f>IFERROR(VLOOKUP(C54,GRAB!$C$5:$E$67,2,FALSE),"")</f>
        <v>159595</v>
      </c>
      <c r="DA54" t="str">
        <f t="shared" si="10"/>
        <v>Tiền doanh thu ngày 15/10/2025 chi nhánh 94HÙNG VƯƠNG - HUẾ</v>
      </c>
      <c r="DI54" s="175" t="str">
        <f t="shared" si="11"/>
        <v>SCB-526</v>
      </c>
      <c r="DV54" s="102">
        <f t="shared" si="12"/>
        <v>45945</v>
      </c>
      <c r="DX54" s="167" t="s">
        <v>239</v>
      </c>
      <c r="DY54" s="245" t="str">
        <f>IF(EE54&lt;&gt;"",IFERROR(VLOOKUP(C54,BE!$C$5:$K$67,9,FALSE),""),"")</f>
        <v/>
      </c>
      <c r="DZ54" t="str">
        <f>IF(EE54&lt;&gt;"",IFERROR(VLOOKUP(C54,BE!$C$5:$J$67,8,FALSE),""),"")</f>
        <v/>
      </c>
      <c r="EB54">
        <v>1121</v>
      </c>
      <c r="EC54" s="167" t="s">
        <v>200</v>
      </c>
      <c r="EE54" t="str">
        <f>IFERROR(IF(VLOOKUP(C54,BE!C54:I116,4,FALSE)=0,"",VLOOKUP(C54,BE!C54:I116,4,FALSE)),"")</f>
        <v/>
      </c>
      <c r="EF54" s="175" t="str">
        <f t="shared" si="13"/>
        <v/>
      </c>
      <c r="EN54" s="175" t="str">
        <f t="shared" si="14"/>
        <v/>
      </c>
      <c r="FA54" s="102" t="str">
        <f t="shared" si="15"/>
        <v/>
      </c>
      <c r="FC54" s="167" t="s">
        <v>231</v>
      </c>
      <c r="FD54" s="245">
        <f>IF(FJ54&lt;&gt;"",IFERROR(VLOOKUP(C54,'ZALO-PAY'!$C$5:$G$67,4,FALSE),""),"")</f>
        <v>45946</v>
      </c>
      <c r="FE54" s="186" t="str">
        <f>IF(FJ54&lt;&gt;"",IFERROR(VLOOKUP(C54,'ZALO-PAY'!$C$5:$G$67,5,FALSE),""),"")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54">
        <v>1121</v>
      </c>
      <c r="FH54" s="167" t="s">
        <v>233</v>
      </c>
      <c r="FJ54">
        <f>IFERROR(IF(VLOOKUP(C54,'ZALO-PAY'!$C$5:$E$67,2,FALSE)=0,"",VLOOKUP(C54,'ZALO-PAY'!$C$5:$E$67,2,FALSE)),"")</f>
        <v>501224</v>
      </c>
      <c r="FK54" s="175" t="str">
        <f t="shared" si="16"/>
        <v>Tiền doanh thu ngày 15/10/2025 chi nhánh 94HÙNG VƯƠNG - HUẾ</v>
      </c>
      <c r="FS54" s="175" t="str">
        <f t="shared" si="17"/>
        <v>SCB-526</v>
      </c>
      <c r="GF54" s="102">
        <f t="shared" si="18"/>
        <v>45945</v>
      </c>
      <c r="GH54" s="167" t="s">
        <v>368</v>
      </c>
      <c r="GI54" s="245">
        <f>IF(GO54&lt;&gt;"",IFERROR(VLOOKUP(C54,XANHSM!C54:G116,5,FALSE),""),"")</f>
        <v>0</v>
      </c>
      <c r="GJ54" t="str">
        <f>IF(GO54&lt;&gt;"",IF(VLOOKUP(C54,XANHSM!$C$5:$G$67,4,FALSE)=0,"",VLOOKUP(C54,XANHSM!C54:G116,4,FALSE)),"")</f>
        <v/>
      </c>
      <c r="GL54">
        <v>1121</v>
      </c>
      <c r="GM54" s="167" t="s">
        <v>234</v>
      </c>
      <c r="GO54">
        <f>IFERROR(IF(VLOOKUP(C54,XANHSM!$C$5:$E$67,2,FALSE)=0,"",VLOOKUP(C54,XANHSM!$C$5:$E$67,2,FALSE)),"")</f>
        <v>24360</v>
      </c>
      <c r="GP54" s="175" t="str">
        <f t="shared" si="19"/>
        <v>Tiền doanh thu ngày 15/10/2025 chi nhánh 94HÙNG VƯƠNG - HUẾ</v>
      </c>
      <c r="GX54" t="str">
        <f t="shared" si="20"/>
        <v>SCB-526</v>
      </c>
      <c r="HK54" s="102">
        <f t="shared" si="21"/>
        <v>45945</v>
      </c>
      <c r="HM54" s="167" t="s">
        <v>369</v>
      </c>
      <c r="HN54" s="245" t="str">
        <f>IF(HT54&lt;&gt;"",IFERROR(VLOOKUP(C54,'TIỀN MẶT'!$C$5:$J$67,7,FALSE),""),"")</f>
        <v/>
      </c>
      <c r="HO54" t="str">
        <f>IF(HT54&lt;&gt;"",IF(VLOOKUP(C54,'TIỀN MẶT'!$C$5:$J$67,8,FALSE)=0,"",VLOOKUP(C54,'TIỀN MẶT'!$C$5:$J$67,8,FALSE)),"")</f>
        <v/>
      </c>
      <c r="HQ54">
        <v>1121</v>
      </c>
      <c r="HR54" s="167" t="s">
        <v>235</v>
      </c>
      <c r="HT54" t="str">
        <f>IFERROR(IF(VLOOKUP(C54,'TIỀN MẶT'!$C$5:$H$67,4,FALSE)=0,"",VLOOKUP(C54,'TIỀN MẶT'!$C$5:$H$67,4,FALSE)),"")</f>
        <v/>
      </c>
      <c r="HU54" s="175" t="str">
        <f t="shared" si="22"/>
        <v/>
      </c>
      <c r="IC54" t="str">
        <f t="shared" si="23"/>
        <v/>
      </c>
      <c r="IP54" s="102" t="str">
        <f t="shared" si="24"/>
        <v/>
      </c>
      <c r="IR54" s="167" t="s">
        <v>370</v>
      </c>
      <c r="IS54" s="245" t="str">
        <f>IF(IY54&lt;&gt;"",IFERROR(VLOOKUP(C54,'TIỀN MẶT'!$C$5:$J$67,7,FALSE),""),"")</f>
        <v/>
      </c>
      <c r="IT54" t="str">
        <f>IF(IY54&lt;&gt;"",IF(VLOOKUP(C54,'TIỀN MẶT'!$C$5:$J$67,8,FALSE)=0,"",VLOOKUP(C54,'TIỀN MẶT'!$C$5:$J$67,8,FALSE)),"")</f>
        <v/>
      </c>
      <c r="IV54">
        <v>1121</v>
      </c>
      <c r="IW54" s="167" t="s">
        <v>236</v>
      </c>
      <c r="IY54" t="str">
        <f>IFERROR(IF(VLOOKUP(C54,'TIỀN MẶT'!$C$5:$H$67,5,FALSE)=0,"",VLOOKUP(C54,'TIỀN MẶT'!$C$5:$H$67,5,FALSE)),"")</f>
        <v/>
      </c>
      <c r="IZ54" s="175" t="str">
        <f t="shared" si="25"/>
        <v/>
      </c>
      <c r="JH54" t="str">
        <f t="shared" si="26"/>
        <v/>
      </c>
      <c r="JU54" s="102" t="str">
        <f t="shared" si="27"/>
        <v/>
      </c>
      <c r="JW54" s="167" t="s">
        <v>371</v>
      </c>
      <c r="JX54" s="249" t="str">
        <f>IF(KD54&lt;&gt;"",IFERROR(VLOOKUP(C54,'VN-PAY'!$C$5:$G$67,4,FALSE),""),"")</f>
        <v/>
      </c>
      <c r="JY54" s="228" t="str">
        <f>IF(KD54&lt;&gt;"",IFERROR(VLOOKUP(C54,'VN-PAY'!$C$5:$G$67,5,FALSE),""),"")</f>
        <v/>
      </c>
      <c r="KA54">
        <v>1121</v>
      </c>
      <c r="KB54" s="167" t="s">
        <v>237</v>
      </c>
      <c r="KD54" t="str">
        <f>IFERROR(IF(VLOOKUP(C54,'VN-PAY'!$C$5:$E$66,2,FALSE)=0,"",VLOOKUP(C54,'VN-PAY'!$C$5:$E$66,2,FALSE)),"")</f>
        <v/>
      </c>
      <c r="KE54" s="175" t="str">
        <f t="shared" si="28"/>
        <v/>
      </c>
      <c r="KM54" s="175" t="str">
        <f t="shared" si="29"/>
        <v/>
      </c>
      <c r="KZ54" s="102" t="str">
        <f t="shared" si="30"/>
        <v/>
      </c>
      <c r="LB54" s="167" t="s">
        <v>372</v>
      </c>
      <c r="LC54" s="245">
        <f>IF(LI54&lt;&gt;"",IFERROR(VLOOKUP(C54,SHOPEE!$C$5:$G$67,4,FALSE),""),"")</f>
        <v>0</v>
      </c>
      <c r="LD54" t="str">
        <f>IF(LI54&lt;&gt;"",IFERROR(VLOOKUP(C54,SHOPEE!$C$5:$G$67,5,FALSE),""),"")</f>
        <v>SHOPEEPAY CHUYEN TIEN 1978597907100237824 ShopeeFood thanh toan tu dong 15 10 2025 10673813 CKN 135092 - MBBANK IBFT - Ngan hang TMCP Quan Doi</v>
      </c>
      <c r="LF54">
        <v>1121</v>
      </c>
      <c r="LG54" s="167" t="s">
        <v>238</v>
      </c>
      <c r="LI54">
        <f>IFERROR(IF(VLOOKUP(C54,SHOPEE!$C$5:$E$67,2,FALSE)=0,"",VLOOKUP(C54,SHOPEE!$C$5:$E$67,2,FALSE)),"")</f>
        <v>112987</v>
      </c>
      <c r="LJ54" s="175" t="str">
        <f t="shared" si="31"/>
        <v>Tiền doanh thu ngày 15/10/2025 chi nhánh 94HÙNG VƯƠNG - HUẾ</v>
      </c>
      <c r="LR54" s="175" t="str">
        <f t="shared" si="32"/>
        <v>SCB-526</v>
      </c>
      <c r="ME54" s="102">
        <f t="shared" si="33"/>
        <v>45945</v>
      </c>
      <c r="MG54" s="167" t="s">
        <v>373</v>
      </c>
    </row>
    <row r="55" spans="1:345" ht="18" customHeight="1">
      <c r="A55" s="83">
        <v>26</v>
      </c>
      <c r="B55" s="32" t="s">
        <v>594</v>
      </c>
      <c r="C55" s="90" t="s">
        <v>150</v>
      </c>
      <c r="D55" s="290">
        <v>63</v>
      </c>
      <c r="E55" s="266">
        <f>IF(K55&lt;&gt;"",IFERROR(VLOOKUP(C55,'TIỀN MẶT'!$C$5:$J$67,7,FALSE),""),"")</f>
        <v>45946</v>
      </c>
      <c r="F55" s="221" t="str">
        <f>IF(K55&lt;&gt;"",IF(VLOOKUP(C55,'TIỀN MẶT'!$C$5:$J$67,8,FALSE)=0,"",VLOOKUP(C55,'TIỀN MẶT'!$C$5:$J$67,8,FALSE)),"")</f>
        <v>CH.162BT - NOP TM NGAY 15/10</v>
      </c>
      <c r="G55" s="99"/>
      <c r="H55" s="70">
        <v>1121</v>
      </c>
      <c r="I55" s="167" t="s">
        <v>360</v>
      </c>
      <c r="J55" s="60"/>
      <c r="K55" s="62">
        <f>IFERROR(IF(VLOOKUP(C55,'TIỀN MẶT'!$C$5:$H$67,3,FALSE)&amp;""="","",VLOOKUP(C55,'TIỀN MẶT'!$C$5:$H$67,3,FALSE)),"")</f>
        <v>2233000</v>
      </c>
      <c r="L55" s="59" t="str">
        <f t="shared" si="1"/>
        <v>Tiền doanh thu ngày 15/10/2025 chi nhánh 162BÀ TRIỆU- HUẾ</v>
      </c>
      <c r="M55" s="85"/>
      <c r="N55" s="86"/>
      <c r="O55" s="87"/>
      <c r="P55" s="88"/>
      <c r="Q55" s="88"/>
      <c r="R55" s="89"/>
      <c r="S55" s="92"/>
      <c r="T55" s="170" t="str">
        <f t="shared" si="2"/>
        <v>SCB-041</v>
      </c>
      <c r="U55" s="78"/>
      <c r="V55" s="74"/>
      <c r="W55" s="74"/>
      <c r="X55" s="74"/>
      <c r="Y55" s="2"/>
      <c r="Z55" s="2"/>
      <c r="AA55" s="2"/>
      <c r="AB55" s="31"/>
      <c r="AC55" s="96"/>
      <c r="AD55" s="96"/>
      <c r="AE55" s="96"/>
      <c r="AF55" s="96"/>
      <c r="AG55" s="95">
        <f t="shared" si="3"/>
        <v>45945</v>
      </c>
      <c r="AH55" s="70"/>
      <c r="AI55" s="167" t="s">
        <v>364</v>
      </c>
      <c r="AJ55" s="58"/>
      <c r="AK55" s="70"/>
      <c r="AL55" s="70"/>
      <c r="AM55" s="70">
        <v>1121</v>
      </c>
      <c r="AN55" s="167">
        <v>113102</v>
      </c>
      <c r="AO55" s="70"/>
      <c r="AP55" s="70"/>
      <c r="AQ55" s="97" t="str">
        <f t="shared" si="4"/>
        <v/>
      </c>
      <c r="AR55" s="30"/>
      <c r="AS55" s="30"/>
      <c r="AT55" s="30"/>
      <c r="AU55" s="30"/>
      <c r="AV55" s="30"/>
      <c r="AW55" s="30"/>
      <c r="AX55" s="30"/>
      <c r="AY55" s="70" t="str">
        <f t="shared" si="5"/>
        <v/>
      </c>
      <c r="AZ55" s="70"/>
      <c r="BA55" s="30"/>
      <c r="BB55" s="30"/>
      <c r="BC55" s="30"/>
      <c r="BD55" s="30"/>
      <c r="BE55" s="30"/>
      <c r="BF55" s="30"/>
      <c r="BG55" s="30"/>
      <c r="BH55" s="30"/>
      <c r="BI55" s="30"/>
      <c r="BJ55" s="30"/>
      <c r="BK55" s="30"/>
      <c r="BL55" s="95" t="str">
        <f t="shared" si="6"/>
        <v/>
      </c>
      <c r="BM55" s="30"/>
      <c r="BN55" s="167" t="s">
        <v>366</v>
      </c>
      <c r="BO55" s="258">
        <f>IF(BU55&lt;&gt;"",IFERROR(VLOOKUP(C55,MOMO!$C$5:$K$67,9,FALSE),""),"")</f>
        <v>45946</v>
      </c>
      <c r="BP55" s="153" t="str">
        <f>IF(BU55&lt;&gt;"",IFERROR(VLOOKUP(C55,MOMO!$C$5:$J$67,8,FALSE),""),"")</f>
        <v>CONG TY CP DICH VU DI DONG TRUC TUYEN MoMo TT DUONG THANH LONG tu 15/10/2025 den 15/10/2025. CT tu 0421000497559 CONG TY CP DICH VU DI DONG TRUC TUYEN toi 0961315526 CONG TY TNHH DUONG THANH LONG NHTMCP Sai gon Thuong Tin</v>
      </c>
      <c r="BR55">
        <v>1121</v>
      </c>
      <c r="BS55" s="101" t="s">
        <v>199</v>
      </c>
      <c r="BU55" s="133">
        <f>IFERROR(IF(VLOOKUP(C55,MOMO!$C$5:$E$67,3,FALSE)=0,"",VLOOKUP(C55,MOMO!$C$5:$E$67,3,FALSE)),"")</f>
        <v>814495.5</v>
      </c>
      <c r="BV55" t="str">
        <f t="shared" si="7"/>
        <v>Tiền doanh thu ngày 15/10/2025 chi nhánh 162BÀ TRIỆU- HUẾ</v>
      </c>
      <c r="CD55" s="191" t="str">
        <f t="shared" si="8"/>
        <v>SCB-526</v>
      </c>
      <c r="CQ55" s="102">
        <f t="shared" si="9"/>
        <v>45945</v>
      </c>
      <c r="CS55" s="167" t="s">
        <v>230</v>
      </c>
      <c r="CT55" s="255">
        <f>IF(CZ55&lt;&gt;"",IFERROR(VLOOKUP(C55,GRAB!$C$5:$G$67,5,FALSE),""),"")</f>
        <v>45946</v>
      </c>
      <c r="CU55" s="153" t="str">
        <f>IFERROR(VLOOKUP(C55,GRAB!$C$5:$E$67,3,FALSE),"")</f>
        <v>Grab TT 76008067 2245665325414401 Ca Phe Muoi Chu Long Ba Trieu CKN 179736 - CONG TY TNHH GRAB - Ngan hang TMCP Cong Thuong Viet Nam</v>
      </c>
      <c r="CW55" s="172">
        <v>1121</v>
      </c>
      <c r="CX55" s="174" t="s">
        <v>367</v>
      </c>
      <c r="CZ55">
        <f>IFERROR(VLOOKUP(C55,GRAB!$C$5:$E$67,2,FALSE),"")</f>
        <v>218993</v>
      </c>
      <c r="DA55" t="str">
        <f t="shared" si="10"/>
        <v>Tiền doanh thu ngày 15/10/2025 chi nhánh 162BÀ TRIỆU- HUẾ</v>
      </c>
      <c r="DI55" s="175" t="str">
        <f t="shared" si="11"/>
        <v>SCB-526</v>
      </c>
      <c r="DV55" s="102">
        <f t="shared" si="12"/>
        <v>45945</v>
      </c>
      <c r="DX55" s="167" t="s">
        <v>239</v>
      </c>
      <c r="DY55" s="245" t="str">
        <f>IF(EE55&lt;&gt;"",IFERROR(VLOOKUP(C55,BE!$C$5:$K$67,9,FALSE),""),"")</f>
        <v/>
      </c>
      <c r="DZ55" t="str">
        <f>IF(EE55&lt;&gt;"",IFERROR(VLOOKUP(C55,BE!$C$5:$J$67,8,FALSE),""),"")</f>
        <v/>
      </c>
      <c r="EB55">
        <v>1121</v>
      </c>
      <c r="EC55" s="167" t="s">
        <v>200</v>
      </c>
      <c r="EE55" t="str">
        <f>IFERROR(IF(VLOOKUP(C55,BE!C55:I117,4,FALSE)=0,"",VLOOKUP(C55,BE!C55:I117,4,FALSE)),"")</f>
        <v/>
      </c>
      <c r="EF55" s="175" t="str">
        <f t="shared" si="13"/>
        <v/>
      </c>
      <c r="EN55" s="175" t="str">
        <f t="shared" si="14"/>
        <v/>
      </c>
      <c r="FA55" s="102" t="str">
        <f t="shared" si="15"/>
        <v/>
      </c>
      <c r="FC55" s="167" t="s">
        <v>231</v>
      </c>
      <c r="FD55" s="245" t="str">
        <f>IF(FJ55&lt;&gt;"",IFERROR(VLOOKUP(C55,'ZALO-PAY'!$C$5:$G$67,4,FALSE),""),"")</f>
        <v/>
      </c>
      <c r="FE55" s="186" t="str">
        <f>IF(FJ55&lt;&gt;"",IFERROR(VLOOKUP(C55,'ZALO-PAY'!$C$5:$G$67,5,FALSE),""),"")</f>
        <v/>
      </c>
      <c r="FG55">
        <v>1121</v>
      </c>
      <c r="FH55" s="167" t="s">
        <v>233</v>
      </c>
      <c r="FJ55" t="str">
        <f>IFERROR(IF(VLOOKUP(C55,'ZALO-PAY'!$C$5:$E$67,2,FALSE)=0,"",VLOOKUP(C55,'ZALO-PAY'!$C$5:$E$67,2,FALSE)),"")</f>
        <v/>
      </c>
      <c r="FK55" s="175" t="str">
        <f t="shared" si="16"/>
        <v/>
      </c>
      <c r="FS55" s="175" t="str">
        <f t="shared" si="17"/>
        <v/>
      </c>
      <c r="GF55" s="102" t="str">
        <f t="shared" si="18"/>
        <v/>
      </c>
      <c r="GH55" s="167" t="s">
        <v>368</v>
      </c>
      <c r="GI55" s="245" t="str">
        <f>IF(GO55&lt;&gt;"",IFERROR(VLOOKUP(C55,XANHSM!C55:G117,5,FALSE),""),"")</f>
        <v/>
      </c>
      <c r="GJ55" t="str">
        <f>IF(GO55&lt;&gt;"",IF(VLOOKUP(C55,XANHSM!$C$5:$G$67,4,FALSE)=0,"",VLOOKUP(C55,XANHSM!C55:G117,4,FALSE)),"")</f>
        <v/>
      </c>
      <c r="GL55">
        <v>1121</v>
      </c>
      <c r="GM55" s="167" t="s">
        <v>234</v>
      </c>
      <c r="GO55" t="str">
        <f>IFERROR(IF(VLOOKUP(C55,XANHSM!$C$5:$E$67,2,FALSE)=0,"",VLOOKUP(C55,XANHSM!$C$5:$E$67,2,FALSE)),"")</f>
        <v/>
      </c>
      <c r="GP55" s="175" t="str">
        <f t="shared" si="19"/>
        <v/>
      </c>
      <c r="GX55" t="str">
        <f t="shared" si="20"/>
        <v/>
      </c>
      <c r="HK55" s="102" t="str">
        <f t="shared" si="21"/>
        <v/>
      </c>
      <c r="HM55" s="167" t="s">
        <v>369</v>
      </c>
      <c r="HN55" s="245" t="str">
        <f>IF(HT55&lt;&gt;"",IFERROR(VLOOKUP(C55,'TIỀN MẶT'!$C$5:$J$67,7,FALSE),""),"")</f>
        <v/>
      </c>
      <c r="HO55" t="str">
        <f>IF(HT55&lt;&gt;"",IF(VLOOKUP(C55,'TIỀN MẶT'!$C$5:$J$67,8,FALSE)=0,"",VLOOKUP(C55,'TIỀN MẶT'!$C$5:$J$67,8,FALSE)),"")</f>
        <v/>
      </c>
      <c r="HQ55">
        <v>1121</v>
      </c>
      <c r="HR55" s="167" t="s">
        <v>235</v>
      </c>
      <c r="HT55" t="str">
        <f>IFERROR(IF(VLOOKUP(C55,'TIỀN MẶT'!$C$5:$H$67,4,FALSE)=0,"",VLOOKUP(C55,'TIỀN MẶT'!$C$5:$H$67,4,FALSE)),"")</f>
        <v/>
      </c>
      <c r="HU55" s="175" t="str">
        <f t="shared" si="22"/>
        <v/>
      </c>
      <c r="IC55" t="str">
        <f t="shared" si="23"/>
        <v/>
      </c>
      <c r="IP55" s="102" t="str">
        <f t="shared" si="24"/>
        <v/>
      </c>
      <c r="IR55" s="167" t="s">
        <v>370</v>
      </c>
      <c r="IS55" s="245" t="str">
        <f>IF(IY55&lt;&gt;"",IFERROR(VLOOKUP(C55,'TIỀN MẶT'!$C$5:$J$67,7,FALSE),""),"")</f>
        <v/>
      </c>
      <c r="IT55" t="str">
        <f>IF(IY55&lt;&gt;"",IF(VLOOKUP(C55,'TIỀN MẶT'!$C$5:$J$67,8,FALSE)=0,"",VLOOKUP(C55,'TIỀN MẶT'!$C$5:$J$67,8,FALSE)),"")</f>
        <v/>
      </c>
      <c r="IV55">
        <v>1121</v>
      </c>
      <c r="IW55" s="167" t="s">
        <v>236</v>
      </c>
      <c r="IY55" t="str">
        <f>IFERROR(IF(VLOOKUP(C55,'TIỀN MẶT'!$C$5:$H$67,5,FALSE)=0,"",VLOOKUP(C55,'TIỀN MẶT'!$C$5:$H$67,5,FALSE)),"")</f>
        <v/>
      </c>
      <c r="IZ55" s="175" t="str">
        <f t="shared" si="25"/>
        <v/>
      </c>
      <c r="JH55" t="str">
        <f t="shared" si="26"/>
        <v/>
      </c>
      <c r="JU55" s="102" t="str">
        <f t="shared" si="27"/>
        <v/>
      </c>
      <c r="JW55" s="167" t="s">
        <v>371</v>
      </c>
      <c r="JX55" s="249" t="str">
        <f>IF(KD55&lt;&gt;"",IFERROR(VLOOKUP(C55,'VN-PAY'!$C$5:$G$67,4,FALSE),""),"")</f>
        <v/>
      </c>
      <c r="JY55" s="228" t="str">
        <f>IF(KD55&lt;&gt;"",IFERROR(VLOOKUP(C55,'VN-PAY'!$C$5:$G$67,5,FALSE),""),"")</f>
        <v/>
      </c>
      <c r="KA55">
        <v>1121</v>
      </c>
      <c r="KB55" s="167" t="s">
        <v>237</v>
      </c>
      <c r="KD55" t="str">
        <f>IFERROR(IF(VLOOKUP(C55,'VN-PAY'!$C$5:$E$66,2,FALSE)=0,"",VLOOKUP(C55,'VN-PAY'!$C$5:$E$66,2,FALSE)),"")</f>
        <v/>
      </c>
      <c r="KE55" s="175" t="str">
        <f t="shared" si="28"/>
        <v/>
      </c>
      <c r="KM55" s="175" t="str">
        <f t="shared" si="29"/>
        <v/>
      </c>
      <c r="KZ55" s="102" t="str">
        <f t="shared" si="30"/>
        <v/>
      </c>
      <c r="LB55" s="167" t="s">
        <v>372</v>
      </c>
      <c r="LC55" s="245">
        <f>IF(LI55&lt;&gt;"",IFERROR(VLOOKUP(C55,SHOPEE!$C$5:$G$67,4,FALSE),""),"")</f>
        <v>0</v>
      </c>
      <c r="LD55" t="str">
        <f>IF(LI55&lt;&gt;"",IFERROR(VLOOKUP(C55,SHOPEE!$C$5:$G$67,5,FALSE),""),"")</f>
        <v>SHOPEEPAY CHUYEN TIEN 1978597907100237824 ShopeeFood thanh toan tu dong 15 10 2025 10673813 CKN 135092 - MBBANK IBFT - Ngan hang TMCP Quan Doi</v>
      </c>
      <c r="LF55">
        <v>1121</v>
      </c>
      <c r="LG55" s="167" t="s">
        <v>238</v>
      </c>
      <c r="LI55">
        <f>IFERROR(IF(VLOOKUP(C55,SHOPEE!$C$5:$E$67,2,FALSE)=0,"",VLOOKUP(C55,SHOPEE!$C$5:$E$67,2,FALSE)),"")</f>
        <v>831085</v>
      </c>
      <c r="LJ55" s="175" t="str">
        <f t="shared" si="31"/>
        <v>Tiền doanh thu ngày 15/10/2025 chi nhánh 162BÀ TRIỆU- HUẾ</v>
      </c>
      <c r="LR55" s="175" t="str">
        <f t="shared" si="32"/>
        <v>SCB-526</v>
      </c>
      <c r="ME55" s="102">
        <f t="shared" si="33"/>
        <v>45945</v>
      </c>
      <c r="MG55" s="167" t="s">
        <v>373</v>
      </c>
    </row>
    <row r="56" spans="1:345" ht="18" customHeight="1">
      <c r="A56" s="83">
        <f t="shared" si="0"/>
        <v>27</v>
      </c>
      <c r="B56" s="32" t="s">
        <v>595</v>
      </c>
      <c r="C56" s="90" t="s">
        <v>151</v>
      </c>
      <c r="D56" s="291">
        <v>69</v>
      </c>
      <c r="E56" s="266">
        <f>IF(K56&lt;&gt;"",IFERROR(VLOOKUP(C56,'TIỀN MẶT'!$C$5:$J$67,7,FALSE),""),"")</f>
        <v>45946</v>
      </c>
      <c r="F56" s="221" t="str">
        <f>IF(K56&lt;&gt;"",IF(VLOOKUP(C56,'TIỀN MẶT'!$C$5:$J$67,8,FALSE)=0,"",VLOOKUP(C56,'TIỀN MẶT'!$C$5:$J$67,8,FALSE)),"")</f>
        <v>EWX864018748 CH.30DTD-NTM 15 10</v>
      </c>
      <c r="G56" s="99"/>
      <c r="H56" s="70">
        <v>1121</v>
      </c>
      <c r="I56" s="167" t="s">
        <v>360</v>
      </c>
      <c r="J56" s="60"/>
      <c r="K56" s="62">
        <f>IFERROR(IF(VLOOKUP(C56,'TIỀN MẶT'!$C$5:$H$67,3,FALSE)&amp;""="","",VLOOKUP(C56,'TIỀN MẶT'!$C$5:$H$67,3,FALSE)),"")</f>
        <v>2211000</v>
      </c>
      <c r="L56" s="59" t="str">
        <f t="shared" si="1"/>
        <v>Tiền doanh thu ngày 15/10/2025 chi nhánh 30ĐOÀN THỊ ĐIỂM-HUẾ</v>
      </c>
      <c r="M56" s="85"/>
      <c r="N56" s="86"/>
      <c r="O56" s="87"/>
      <c r="P56" s="88"/>
      <c r="Q56" s="88"/>
      <c r="R56" s="89"/>
      <c r="S56" s="92"/>
      <c r="T56" s="170" t="str">
        <f t="shared" si="2"/>
        <v>SCB-041</v>
      </c>
      <c r="U56" s="78"/>
      <c r="V56" s="74"/>
      <c r="W56" s="74"/>
      <c r="X56" s="74"/>
      <c r="Y56" s="2"/>
      <c r="Z56" s="2"/>
      <c r="AA56" s="2"/>
      <c r="AB56" s="31"/>
      <c r="AC56" s="96"/>
      <c r="AD56" s="96"/>
      <c r="AE56" s="96"/>
      <c r="AF56" s="96"/>
      <c r="AG56" s="95">
        <f t="shared" si="3"/>
        <v>45945</v>
      </c>
      <c r="AH56" s="70"/>
      <c r="AI56" s="167" t="s">
        <v>364</v>
      </c>
      <c r="AJ56" s="58"/>
      <c r="AK56" s="70"/>
      <c r="AL56" s="70"/>
      <c r="AM56" s="70">
        <v>1121</v>
      </c>
      <c r="AN56" s="167">
        <v>113102</v>
      </c>
      <c r="AO56" s="70"/>
      <c r="AP56" s="70"/>
      <c r="AQ56" s="97" t="str">
        <f t="shared" si="4"/>
        <v/>
      </c>
      <c r="AR56" s="30"/>
      <c r="AS56" s="30"/>
      <c r="AT56" s="30"/>
      <c r="AU56" s="30"/>
      <c r="AV56" s="30"/>
      <c r="AW56" s="30"/>
      <c r="AX56" s="30"/>
      <c r="AY56" s="70" t="str">
        <f t="shared" si="5"/>
        <v/>
      </c>
      <c r="AZ56" s="70"/>
      <c r="BA56" s="30"/>
      <c r="BB56" s="30"/>
      <c r="BC56" s="30"/>
      <c r="BD56" s="30"/>
      <c r="BE56" s="30"/>
      <c r="BF56" s="30"/>
      <c r="BG56" s="30"/>
      <c r="BH56" s="30"/>
      <c r="BI56" s="30"/>
      <c r="BJ56" s="30"/>
      <c r="BK56" s="30"/>
      <c r="BL56" s="95" t="str">
        <f t="shared" si="6"/>
        <v/>
      </c>
      <c r="BM56" s="30"/>
      <c r="BN56" s="167" t="s">
        <v>366</v>
      </c>
      <c r="BO56" s="258">
        <f>IF(BU56&lt;&gt;"",IFERROR(VLOOKUP(C56,MOMO!$C$5:$K$67,9,FALSE),""),"")</f>
        <v>45946</v>
      </c>
      <c r="BP56" s="153" t="str">
        <f>IF(BU56&lt;&gt;"",IFERROR(VLOOKUP(C56,MOMO!$C$5:$J$67,8,FALSE),""),"")</f>
        <v>CONG TY CP DICH VU DI DONG TRUC TUYEN MoMo TT DUONG THANH LONG tu 15/10/2025 den 15/10/2025. CT tu 0421000497559 CONG TY CP DICH VU DI DONG TRUC TUYEN toi 0961315526 CONG TY TNHH DUONG THANH LONG NHTMCP Sai gon Thuong Tin</v>
      </c>
      <c r="BR56">
        <v>1121</v>
      </c>
      <c r="BS56" s="101" t="s">
        <v>199</v>
      </c>
      <c r="BU56" s="133">
        <f>IFERROR(IF(VLOOKUP(C56,MOMO!$C$5:$E$67,3,FALSE)=0,"",VLOOKUP(C56,MOMO!$C$5:$E$67,3,FALSE)),"")</f>
        <v>895527.5</v>
      </c>
      <c r="BV56" t="str">
        <f t="shared" si="7"/>
        <v>Tiền doanh thu ngày 15/10/2025 chi nhánh 30ĐOÀN THỊ ĐIỂM-HUẾ</v>
      </c>
      <c r="CD56" s="191" t="str">
        <f t="shared" si="8"/>
        <v>SCB-526</v>
      </c>
      <c r="CQ56" s="102">
        <f t="shared" si="9"/>
        <v>45945</v>
      </c>
      <c r="CS56" s="167" t="s">
        <v>230</v>
      </c>
      <c r="CT56" s="255">
        <f>IF(CZ56&lt;&gt;"",IFERROR(VLOOKUP(C56,GRAB!$C$5:$G$67,5,FALSE),""),"")</f>
        <v>45946</v>
      </c>
      <c r="CU56" s="153" t="str">
        <f>IFERROR(VLOOKUP(C56,GRAB!$C$5:$E$67,3,FALSE),"")</f>
        <v>Grab TT 76008060 2245664234874881 Ca Phe Muoi Chu Long Doan Thi Diem CKN 178955 - CONG TY TNHH GRAB - Ngan hang TMCP Cong Thuong Viet Nam</v>
      </c>
      <c r="CW56" s="172">
        <v>1121</v>
      </c>
      <c r="CX56" s="174" t="s">
        <v>367</v>
      </c>
      <c r="CZ56">
        <f>IFERROR(VLOOKUP(C56,GRAB!$C$5:$E$67,2,FALSE),"")</f>
        <v>295602</v>
      </c>
      <c r="DA56" t="str">
        <f t="shared" si="10"/>
        <v>Tiền doanh thu ngày 15/10/2025 chi nhánh 30ĐOÀN THỊ ĐIỂM-HUẾ</v>
      </c>
      <c r="DI56" s="175" t="str">
        <f t="shared" si="11"/>
        <v>SCB-526</v>
      </c>
      <c r="DV56" s="102">
        <f t="shared" si="12"/>
        <v>45945</v>
      </c>
      <c r="DX56" s="167" t="s">
        <v>239</v>
      </c>
      <c r="DY56" s="245" t="str">
        <f>IF(EE56&lt;&gt;"",IFERROR(VLOOKUP(C56,BE!$C$5:$K$67,9,FALSE),""),"")</f>
        <v/>
      </c>
      <c r="DZ56" t="str">
        <f>IF(EE56&lt;&gt;"",IFERROR(VLOOKUP(C56,BE!$C$5:$J$67,8,FALSE),""),"")</f>
        <v/>
      </c>
      <c r="EB56">
        <v>1121</v>
      </c>
      <c r="EC56" s="167" t="s">
        <v>200</v>
      </c>
      <c r="EE56" t="str">
        <f>IFERROR(IF(VLOOKUP(C56,BE!C56:I118,4,FALSE)=0,"",VLOOKUP(C56,BE!C56:I118,4,FALSE)),"")</f>
        <v/>
      </c>
      <c r="EF56" s="175" t="str">
        <f t="shared" si="13"/>
        <v/>
      </c>
      <c r="EN56" s="175" t="str">
        <f t="shared" si="14"/>
        <v/>
      </c>
      <c r="FA56" s="102" t="str">
        <f t="shared" si="15"/>
        <v/>
      </c>
      <c r="FC56" s="167" t="s">
        <v>231</v>
      </c>
      <c r="FD56" s="245">
        <f>IF(FJ56&lt;&gt;"",IFERROR(VLOOKUP(C56,'ZALO-PAY'!$C$5:$G$67,4,FALSE),""),"")</f>
        <v>45946</v>
      </c>
      <c r="FE56" s="186" t="str">
        <f>IF(FJ56&lt;&gt;"",IFERROR(VLOOKUP(C56,'ZALO-PAY'!$C$5:$G$67,5,FALSE),""),"")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56">
        <v>1121</v>
      </c>
      <c r="FH56" s="167" t="s">
        <v>233</v>
      </c>
      <c r="FJ56">
        <f>IFERROR(IF(VLOOKUP(C56,'ZALO-PAY'!$C$5:$E$67,2,FALSE)=0,"",VLOOKUP(C56,'ZALO-PAY'!$C$5:$E$67,2,FALSE)),"")</f>
        <v>99448</v>
      </c>
      <c r="FK56" s="175" t="str">
        <f t="shared" si="16"/>
        <v>Tiền doanh thu ngày 15/10/2025 chi nhánh 30ĐOÀN THỊ ĐIỂM-HUẾ</v>
      </c>
      <c r="FS56" s="175" t="str">
        <f t="shared" si="17"/>
        <v>SCB-526</v>
      </c>
      <c r="GF56" s="102">
        <f t="shared" si="18"/>
        <v>45945</v>
      </c>
      <c r="GH56" s="167" t="s">
        <v>368</v>
      </c>
      <c r="GI56" s="245" t="str">
        <f>IF(GO56&lt;&gt;"",IFERROR(VLOOKUP(C56,XANHSM!C56:G118,5,FALSE),""),"")</f>
        <v/>
      </c>
      <c r="GJ56" t="str">
        <f>IF(GO56&lt;&gt;"",IF(VLOOKUP(C56,XANHSM!$C$5:$G$67,4,FALSE)=0,"",VLOOKUP(C56,XANHSM!C56:G118,4,FALSE)),"")</f>
        <v/>
      </c>
      <c r="GL56">
        <v>1121</v>
      </c>
      <c r="GM56" s="167" t="s">
        <v>234</v>
      </c>
      <c r="GO56" t="str">
        <f>IFERROR(IF(VLOOKUP(C56,XANHSM!$C$5:$E$67,2,FALSE)=0,"",VLOOKUP(C56,XANHSM!$C$5:$E$67,2,FALSE)),"")</f>
        <v/>
      </c>
      <c r="GP56" s="175" t="str">
        <f t="shared" si="19"/>
        <v/>
      </c>
      <c r="GX56" t="str">
        <f t="shared" si="20"/>
        <v/>
      </c>
      <c r="HK56" s="102" t="str">
        <f t="shared" si="21"/>
        <v/>
      </c>
      <c r="HM56" s="167" t="s">
        <v>369</v>
      </c>
      <c r="HN56" s="245" t="str">
        <f>IF(HT56&lt;&gt;"",IFERROR(VLOOKUP(C56,'TIỀN MẶT'!$C$5:$J$67,7,FALSE),""),"")</f>
        <v/>
      </c>
      <c r="HO56" t="str">
        <f>IF(HT56&lt;&gt;"",IF(VLOOKUP(C56,'TIỀN MẶT'!$C$5:$J$67,8,FALSE)=0,"",VLOOKUP(C56,'TIỀN MẶT'!$C$5:$J$67,8,FALSE)),"")</f>
        <v/>
      </c>
      <c r="HQ56">
        <v>1121</v>
      </c>
      <c r="HR56" s="167" t="s">
        <v>235</v>
      </c>
      <c r="HT56" t="str">
        <f>IFERROR(IF(VLOOKUP(C56,'TIỀN MẶT'!$C$5:$H$67,4,FALSE)=0,"",VLOOKUP(C56,'TIỀN MẶT'!$C$5:$H$67,4,FALSE)),"")</f>
        <v/>
      </c>
      <c r="HU56" s="175" t="str">
        <f t="shared" si="22"/>
        <v/>
      </c>
      <c r="IC56" t="str">
        <f t="shared" si="23"/>
        <v/>
      </c>
      <c r="IP56" s="102" t="str">
        <f t="shared" si="24"/>
        <v/>
      </c>
      <c r="IR56" s="167" t="s">
        <v>370</v>
      </c>
      <c r="IS56" s="245" t="str">
        <f>IF(IY56&lt;&gt;"",IFERROR(VLOOKUP(C56,'TIỀN MẶT'!$C$5:$J$67,7,FALSE),""),"")</f>
        <v/>
      </c>
      <c r="IT56" t="str">
        <f>IF(IY56&lt;&gt;"",IF(VLOOKUP(C56,'TIỀN MẶT'!$C$5:$J$67,8,FALSE)=0,"",VLOOKUP(C56,'TIỀN MẶT'!$C$5:$J$67,8,FALSE)),"")</f>
        <v/>
      </c>
      <c r="IV56">
        <v>1121</v>
      </c>
      <c r="IW56" s="167" t="s">
        <v>236</v>
      </c>
      <c r="IY56" t="str">
        <f>IFERROR(IF(VLOOKUP(C56,'TIỀN MẶT'!$C$5:$H$67,5,FALSE)=0,"",VLOOKUP(C56,'TIỀN MẶT'!$C$5:$H$67,5,FALSE)),"")</f>
        <v/>
      </c>
      <c r="IZ56" s="175" t="str">
        <f t="shared" si="25"/>
        <v/>
      </c>
      <c r="JH56" t="str">
        <f t="shared" si="26"/>
        <v/>
      </c>
      <c r="JU56" s="102" t="str">
        <f t="shared" si="27"/>
        <v/>
      </c>
      <c r="JW56" s="167" t="s">
        <v>371</v>
      </c>
      <c r="JX56" s="249" t="str">
        <f>IF(KD56&lt;&gt;"",IFERROR(VLOOKUP(C56,'VN-PAY'!$C$5:$G$67,4,FALSE),""),"")</f>
        <v/>
      </c>
      <c r="JY56" s="228" t="str">
        <f>IF(KD56&lt;&gt;"",IFERROR(VLOOKUP(C56,'VN-PAY'!$C$5:$G$67,5,FALSE),""),"")</f>
        <v/>
      </c>
      <c r="KA56">
        <v>1121</v>
      </c>
      <c r="KB56" s="167" t="s">
        <v>237</v>
      </c>
      <c r="KD56" t="str">
        <f>IFERROR(IF(VLOOKUP(C56,'VN-PAY'!$C$5:$E$66,2,FALSE)=0,"",VLOOKUP(C56,'VN-PAY'!$C$5:$E$66,2,FALSE)),"")</f>
        <v/>
      </c>
      <c r="KE56" s="175" t="str">
        <f t="shared" si="28"/>
        <v/>
      </c>
      <c r="KM56" s="175" t="str">
        <f t="shared" si="29"/>
        <v/>
      </c>
      <c r="KZ56" s="102" t="str">
        <f t="shared" si="30"/>
        <v/>
      </c>
      <c r="LB56" s="167" t="s">
        <v>372</v>
      </c>
      <c r="LC56" s="245">
        <f>IF(LI56&lt;&gt;"",IFERROR(VLOOKUP(C56,SHOPEE!$C$5:$G$67,4,FALSE),""),"")</f>
        <v>0</v>
      </c>
      <c r="LD56" t="str">
        <f>IF(LI56&lt;&gt;"",IFERROR(VLOOKUP(C56,SHOPEE!$C$5:$G$67,5,FALSE),""),"")</f>
        <v>SHOPEEPAY CHUYEN TIEN 1978597907100237824 ShopeeFood thanh toan tu dong 15 10 2025 10673813 CKN 135092 - MBBANK IBFT - Ngan hang TMCP Quan Doi</v>
      </c>
      <c r="LF56">
        <v>1121</v>
      </c>
      <c r="LG56" s="167" t="s">
        <v>238</v>
      </c>
      <c r="LI56">
        <f>IFERROR(IF(VLOOKUP(C56,SHOPEE!$C$5:$E$67,2,FALSE)=0,"",VLOOKUP(C56,SHOPEE!$C$5:$E$67,2,FALSE)),"")</f>
        <v>111478</v>
      </c>
      <c r="LJ56" s="175" t="str">
        <f t="shared" si="31"/>
        <v>Tiền doanh thu ngày 15/10/2025 chi nhánh 30ĐOÀN THỊ ĐIỂM-HUẾ</v>
      </c>
      <c r="LR56" s="175" t="str">
        <f t="shared" si="32"/>
        <v>SCB-526</v>
      </c>
      <c r="ME56" s="102">
        <f t="shared" si="33"/>
        <v>45945</v>
      </c>
      <c r="MG56" s="167" t="s">
        <v>373</v>
      </c>
    </row>
    <row r="57" spans="1:345" ht="15.75" customHeight="1">
      <c r="A57" s="83">
        <v>27</v>
      </c>
      <c r="B57" s="32" t="s">
        <v>596</v>
      </c>
      <c r="C57" s="90" t="s">
        <v>152</v>
      </c>
      <c r="D57" s="291">
        <v>74</v>
      </c>
      <c r="E57" s="266">
        <f>IF(K57&lt;&gt;"",IFERROR(VLOOKUP(C57,'TIỀN MẶT'!$C$5:$J$67,7,FALSE),""),"")</f>
        <v>45946</v>
      </c>
      <c r="F57" s="221" t="str">
        <f>IF(K57&lt;&gt;"",IF(VLOOKUP(C57,'TIỀN MẶT'!$C$5:$J$67,8,FALSE)=0,"",VLOOKUP(C57,'TIỀN MẶT'!$C$5:$J$67,8,FALSE)),"")</f>
        <v>CH88QL62- NTM NGAY 1510 CKN 182512 - NGUYEN NGOC DUY - Ngan hang TMCP Viet Nam Thinh Vuong</v>
      </c>
      <c r="G57" s="99"/>
      <c r="H57" s="70">
        <v>1121</v>
      </c>
      <c r="I57" s="167" t="s">
        <v>360</v>
      </c>
      <c r="J57" s="60"/>
      <c r="K57" s="62">
        <f>IFERROR(IF(VLOOKUP(C57,'TIỀN MẶT'!$C$5:$H$67,3,FALSE)&amp;""="","",VLOOKUP(C57,'TIỀN MẶT'!$C$5:$H$67,3,FALSE)),"")</f>
        <v>8028000</v>
      </c>
      <c r="L57" s="59" t="str">
        <f t="shared" si="1"/>
        <v>Tiền doanh thu ngày 15/10/2025 chi nhánh 88QLLONG AN</v>
      </c>
      <c r="M57" s="85"/>
      <c r="N57" s="86"/>
      <c r="O57" s="87"/>
      <c r="P57" s="88"/>
      <c r="Q57" s="88"/>
      <c r="R57" s="89"/>
      <c r="S57" s="92"/>
      <c r="T57" s="170" t="str">
        <f t="shared" si="2"/>
        <v>SCB-041</v>
      </c>
      <c r="U57" s="78"/>
      <c r="V57" s="74"/>
      <c r="W57" s="74"/>
      <c r="X57" s="74"/>
      <c r="Y57" s="2"/>
      <c r="Z57" s="2"/>
      <c r="AA57" s="2"/>
      <c r="AB57" s="31"/>
      <c r="AC57" s="96"/>
      <c r="AD57" s="96"/>
      <c r="AE57" s="96"/>
      <c r="AF57" s="96"/>
      <c r="AG57" s="95">
        <f t="shared" si="3"/>
        <v>45945</v>
      </c>
      <c r="AH57" s="70"/>
      <c r="AI57" s="167" t="s">
        <v>364</v>
      </c>
      <c r="AJ57" s="58"/>
      <c r="AK57" s="70"/>
      <c r="AL57" s="70"/>
      <c r="AM57" s="70">
        <v>1121</v>
      </c>
      <c r="AN57" s="167">
        <v>113102</v>
      </c>
      <c r="AO57" s="70"/>
      <c r="AP57" s="70"/>
      <c r="AQ57" s="97" t="str">
        <f t="shared" si="4"/>
        <v/>
      </c>
      <c r="AR57" s="30"/>
      <c r="AS57" s="30"/>
      <c r="AT57" s="30"/>
      <c r="AU57" s="30"/>
      <c r="AV57" s="30"/>
      <c r="AW57" s="30"/>
      <c r="AX57" s="30"/>
      <c r="AY57" s="70" t="str">
        <f t="shared" si="5"/>
        <v/>
      </c>
      <c r="AZ57" s="70"/>
      <c r="BA57" s="30"/>
      <c r="BB57" s="30"/>
      <c r="BC57" s="30"/>
      <c r="BD57" s="30"/>
      <c r="BE57" s="30"/>
      <c r="BF57" s="30"/>
      <c r="BG57" s="30"/>
      <c r="BH57" s="30"/>
      <c r="BI57" s="30"/>
      <c r="BJ57" s="30"/>
      <c r="BK57" s="30"/>
      <c r="BL57" s="95" t="str">
        <f t="shared" si="6"/>
        <v/>
      </c>
      <c r="BM57" s="30"/>
      <c r="BN57" s="167" t="s">
        <v>366</v>
      </c>
      <c r="BO57" s="258">
        <f>IF(BU57&lt;&gt;"",IFERROR(VLOOKUP(C57,MOMO!$C$5:$K$67,9,FALSE),""),"")</f>
        <v>45946</v>
      </c>
      <c r="BP57" s="153" t="str">
        <f>IF(BU57&lt;&gt;"",IFERROR(VLOOKUP(C57,MOMO!$C$5:$J$67,8,FALSE),""),"")</f>
        <v>CONG TY CP DICH VU DI DONG TRUC TUYEN MoMo TT DUONG THANH LONG tu 15/10/2025 den 15/10/2025. CT tu 0421000497559 CONG TY CP DICH VU DI DONG TRUC TUYEN toi 0961315526 CONG TY TNHH DUONG THANH LONG NHTMCP Sai gon Thuong Tin</v>
      </c>
      <c r="BR57">
        <v>1121</v>
      </c>
      <c r="BS57" s="101" t="s">
        <v>199</v>
      </c>
      <c r="BU57" s="133">
        <f>IFERROR(IF(VLOOKUP(C57,MOMO!$C$5:$E$67,3,FALSE)=0,"",VLOOKUP(C57,MOMO!$C$5:$E$67,3,FALSE)),"")</f>
        <v>444541.5</v>
      </c>
      <c r="BV57" t="str">
        <f t="shared" si="7"/>
        <v>Tiền doanh thu ngày 15/10/2025 chi nhánh 88QLLONG AN</v>
      </c>
      <c r="CD57" s="191" t="str">
        <f t="shared" si="8"/>
        <v>SCB-526</v>
      </c>
      <c r="CQ57" s="102">
        <f t="shared" si="9"/>
        <v>45945</v>
      </c>
      <c r="CS57" s="167" t="s">
        <v>230</v>
      </c>
      <c r="CT57" s="255">
        <f>IF(CZ57&lt;&gt;"",IFERROR(VLOOKUP(C57,GRAB!$C$5:$G$67,5,FALSE),""),"")</f>
        <v>45946</v>
      </c>
      <c r="CU57" s="153" t="str">
        <f>IFERROR(VLOOKUP(C57,GRAB!$C$5:$E$67,3,FALSE),"")</f>
        <v>Grab TT 76001853 2184010097289217 Ca Phe Muoi Chu Long Long An CKN 172539 - CONG TY TNHH GRAB - Ngan hang TMCP Cong Thuong Viet Nam</v>
      </c>
      <c r="CW57" s="172">
        <v>1121</v>
      </c>
      <c r="CX57" s="174" t="s">
        <v>367</v>
      </c>
      <c r="CZ57">
        <f>IFERROR(VLOOKUP(C57,GRAB!$C$5:$E$67,2,FALSE),"")</f>
        <v>134550</v>
      </c>
      <c r="DA57" t="str">
        <f t="shared" si="10"/>
        <v>Tiền doanh thu ngày 15/10/2025 chi nhánh 88QLLONG AN</v>
      </c>
      <c r="DI57" s="175" t="str">
        <f t="shared" si="11"/>
        <v>SCB-526</v>
      </c>
      <c r="DV57" s="102">
        <f t="shared" si="12"/>
        <v>45945</v>
      </c>
      <c r="DX57" s="167" t="s">
        <v>239</v>
      </c>
      <c r="DY57" s="245" t="str">
        <f>IF(EE57&lt;&gt;"",IFERROR(VLOOKUP(C57,BE!$C$5:$K$67,9,FALSE),""),"")</f>
        <v/>
      </c>
      <c r="DZ57" t="str">
        <f>IF(EE57&lt;&gt;"",IFERROR(VLOOKUP(C57,BE!$C$5:$J$67,8,FALSE),""),"")</f>
        <v/>
      </c>
      <c r="EB57">
        <v>1121</v>
      </c>
      <c r="EC57" s="167" t="s">
        <v>200</v>
      </c>
      <c r="EE57" t="str">
        <f>IFERROR(IF(VLOOKUP(C57,BE!C57:I119,4,FALSE)=0,"",VLOOKUP(C57,BE!C57:I119,4,FALSE)),"")</f>
        <v/>
      </c>
      <c r="EF57" s="175" t="str">
        <f t="shared" si="13"/>
        <v/>
      </c>
      <c r="EN57" s="175" t="str">
        <f t="shared" si="14"/>
        <v/>
      </c>
      <c r="FA57" s="102" t="str">
        <f t="shared" si="15"/>
        <v/>
      </c>
      <c r="FC57" s="167" t="s">
        <v>231</v>
      </c>
      <c r="FD57" s="245">
        <f>IF(FJ57&lt;&gt;"",IFERROR(VLOOKUP(C57,'ZALO-PAY'!$C$5:$G$67,4,FALSE),""),"")</f>
        <v>45946</v>
      </c>
      <c r="FE57" s="186" t="str">
        <f>IF(FJ57&lt;&gt;"",IFERROR(VLOOKUP(C57,'ZALO-PAY'!$C$5:$G$67,5,FALSE),""),"")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57">
        <v>1121</v>
      </c>
      <c r="FH57" s="167" t="s">
        <v>233</v>
      </c>
      <c r="FJ57">
        <f>IFERROR(IF(VLOOKUP(C57,'ZALO-PAY'!$C$5:$E$67,2,FALSE)=0,"",VLOOKUP(C57,'ZALO-PAY'!$C$5:$E$67,2,FALSE)),"")</f>
        <v>413710</v>
      </c>
      <c r="FK57" s="175" t="str">
        <f t="shared" si="16"/>
        <v>Tiền doanh thu ngày 15/10/2025 chi nhánh 88QLLONG AN</v>
      </c>
      <c r="FS57" s="175" t="str">
        <f t="shared" si="17"/>
        <v>SCB-526</v>
      </c>
      <c r="GF57" s="102">
        <f t="shared" si="18"/>
        <v>45945</v>
      </c>
      <c r="GH57" s="167" t="s">
        <v>368</v>
      </c>
      <c r="GI57" s="245" t="str">
        <f>IF(GO57&lt;&gt;"",IFERROR(VLOOKUP(C57,XANHSM!C57:G119,5,FALSE),""),"")</f>
        <v/>
      </c>
      <c r="GJ57" t="str">
        <f>IF(GO57&lt;&gt;"",IF(VLOOKUP(C57,XANHSM!$C$5:$G$67,4,FALSE)=0,"",VLOOKUP(C57,XANHSM!C57:G119,4,FALSE)),"")</f>
        <v/>
      </c>
      <c r="GL57">
        <v>1121</v>
      </c>
      <c r="GM57" s="167" t="s">
        <v>234</v>
      </c>
      <c r="GO57" t="str">
        <f>IFERROR(IF(VLOOKUP(C57,XANHSM!$C$5:$E$67,2,FALSE)=0,"",VLOOKUP(C57,XANHSM!$C$5:$E$67,2,FALSE)),"")</f>
        <v/>
      </c>
      <c r="GP57" s="175" t="str">
        <f t="shared" si="19"/>
        <v/>
      </c>
      <c r="GX57" t="str">
        <f t="shared" si="20"/>
        <v/>
      </c>
      <c r="HK57" s="102" t="str">
        <f t="shared" si="21"/>
        <v/>
      </c>
      <c r="HM57" s="167" t="s">
        <v>369</v>
      </c>
      <c r="HN57" s="245">
        <f>IF(HT57&lt;&gt;"",IFERROR(VLOOKUP(C57,'TIỀN MẶT'!$C$5:$J$67,7,FALSE),""),"")</f>
        <v>45946</v>
      </c>
      <c r="HO57" t="str">
        <f>IF(HT57&lt;&gt;"",IF(VLOOKUP(C57,'TIỀN MẶT'!$C$5:$J$67,8,FALSE)=0,"",VLOOKUP(C57,'TIỀN MẶT'!$C$5:$J$67,8,FALSE)),"")</f>
        <v>CH88QL62- NTM NGAY 1510 CKN 182512 - NGUYEN NGOC DUY - Ngan hang TMCP Viet Nam Thinh Vuong</v>
      </c>
      <c r="HQ57">
        <v>1121</v>
      </c>
      <c r="HR57" s="167" t="s">
        <v>235</v>
      </c>
      <c r="HT57">
        <f>IFERROR(IF(VLOOKUP(C57,'TIỀN MẶT'!$C$5:$H$67,4,FALSE)=0,"",VLOOKUP(C57,'TIỀN MẶT'!$C$5:$H$67,4,FALSE)),"")</f>
        <v>355500</v>
      </c>
      <c r="HU57" s="175" t="str">
        <f t="shared" si="22"/>
        <v>Tiền doanh thu ngày 15/10/2025 chi nhánh 88QLLONG AN</v>
      </c>
      <c r="IC57" t="str">
        <f t="shared" si="23"/>
        <v>SCB-041</v>
      </c>
      <c r="IP57" s="102">
        <f t="shared" si="24"/>
        <v>45945</v>
      </c>
      <c r="IR57" s="167" t="s">
        <v>370</v>
      </c>
      <c r="IS57" s="245" t="str">
        <f>IF(IY57&lt;&gt;"",IFERROR(VLOOKUP(C57,'TIỀN MẶT'!$C$5:$J$67,7,FALSE),""),"")</f>
        <v/>
      </c>
      <c r="IT57" t="str">
        <f>IF(IY57&lt;&gt;"",IF(VLOOKUP(C57,'TIỀN MẶT'!$C$5:$J$67,8,FALSE)=0,"",VLOOKUP(C57,'TIỀN MẶT'!$C$5:$J$67,8,FALSE)),"")</f>
        <v/>
      </c>
      <c r="IV57">
        <v>1121</v>
      </c>
      <c r="IW57" s="167" t="s">
        <v>236</v>
      </c>
      <c r="IY57" t="str">
        <f>IFERROR(IF(VLOOKUP(C57,'TIỀN MẶT'!$C$5:$H$67,5,FALSE)=0,"",VLOOKUP(C57,'TIỀN MẶT'!$C$5:$H$67,5,FALSE)),"")</f>
        <v/>
      </c>
      <c r="IZ57" s="175" t="str">
        <f t="shared" si="25"/>
        <v/>
      </c>
      <c r="JH57" t="str">
        <f t="shared" si="26"/>
        <v/>
      </c>
      <c r="JU57" s="102" t="str">
        <f t="shared" si="27"/>
        <v/>
      </c>
      <c r="JW57" s="167" t="s">
        <v>371</v>
      </c>
      <c r="JX57" s="249" t="str">
        <f>IF(KD57&lt;&gt;"",IFERROR(VLOOKUP(C57,'VN-PAY'!$C$5:$G$67,4,FALSE),""),"")</f>
        <v/>
      </c>
      <c r="JY57" s="228" t="str">
        <f>IF(KD57&lt;&gt;"",IFERROR(VLOOKUP(C57,'VN-PAY'!$C$5:$G$67,5,FALSE),""),"")</f>
        <v/>
      </c>
      <c r="KA57">
        <v>1121</v>
      </c>
      <c r="KB57" s="167" t="s">
        <v>237</v>
      </c>
      <c r="KD57" t="str">
        <f>IFERROR(IF(VLOOKUP(C57,'VN-PAY'!$C$5:$E$66,2,FALSE)=0,"",VLOOKUP(C57,'VN-PAY'!$C$5:$E$66,2,FALSE)),"")</f>
        <v/>
      </c>
      <c r="KE57" s="175" t="str">
        <f t="shared" si="28"/>
        <v/>
      </c>
      <c r="KM57" s="175" t="str">
        <f t="shared" si="29"/>
        <v/>
      </c>
      <c r="KZ57" s="102" t="str">
        <f t="shared" si="30"/>
        <v/>
      </c>
      <c r="LB57" s="167" t="s">
        <v>372</v>
      </c>
      <c r="LC57" s="245">
        <f>IF(LI57&lt;&gt;"",IFERROR(VLOOKUP(C57,SHOPEE!$C$5:$G$67,4,FALSE),""),"")</f>
        <v>0</v>
      </c>
      <c r="LD57" t="str">
        <f>IF(LI57&lt;&gt;"",IFERROR(VLOOKUP(C57,SHOPEE!$C$5:$G$67,5,FALSE),""),"")</f>
        <v>SHOPEEPAY CHUYEN TIEN 1978597907100237824 ShopeeFood thanh toan tu dong 15 10 2025 10673813 CKN 135092 - MBBANK IBFT - Ngan hang TMCP Quan Doi</v>
      </c>
      <c r="LF57">
        <v>1121</v>
      </c>
      <c r="LG57" s="167" t="s">
        <v>238</v>
      </c>
      <c r="LI57">
        <f>IFERROR(IF(VLOOKUP(C57,SHOPEE!$C$5:$E$67,2,FALSE)=0,"",VLOOKUP(C57,SHOPEE!$C$5:$E$67,2,FALSE)),"")</f>
        <v>387815</v>
      </c>
      <c r="LJ57" s="175" t="str">
        <f t="shared" si="31"/>
        <v>Tiền doanh thu ngày 15/10/2025 chi nhánh 88QLLONG AN</v>
      </c>
      <c r="LR57" s="175" t="str">
        <f t="shared" si="32"/>
        <v>SCB-526</v>
      </c>
      <c r="ME57" s="102">
        <f t="shared" si="33"/>
        <v>45945</v>
      </c>
      <c r="MG57" s="167" t="s">
        <v>373</v>
      </c>
    </row>
    <row r="58" spans="1:345" ht="15.75" customHeight="1">
      <c r="A58" s="83">
        <f t="shared" si="0"/>
        <v>28</v>
      </c>
      <c r="B58" s="32" t="s">
        <v>597</v>
      </c>
      <c r="C58" s="90" t="s">
        <v>153</v>
      </c>
      <c r="D58" s="291">
        <v>69</v>
      </c>
      <c r="E58" s="266">
        <f>IF(K58&lt;&gt;"",IFERROR(VLOOKUP(C58,'TIỀN MẶT'!$C$5:$J$67,7,FALSE),""),"")</f>
        <v>45946</v>
      </c>
      <c r="F58" s="221" t="str">
        <f>IF(K58&lt;&gt;"",IF(VLOOKUP(C58,'TIỀN MẶT'!$C$5:$J$67,8,FALSE)=0,"",VLOOKUP(C58,'TIỀN MẶT'!$C$5:$J$67,8,FALSE)),"")</f>
        <v>EWX863623855 CH.87.2LTHG-NTM ngay 15 10 2025</v>
      </c>
      <c r="G58" s="99"/>
      <c r="H58" s="70">
        <v>1121</v>
      </c>
      <c r="I58" s="167" t="s">
        <v>360</v>
      </c>
      <c r="J58" s="60"/>
      <c r="K58" s="62">
        <f>IFERROR(IF(VLOOKUP(C58,'TIỀN MẶT'!$C$5:$H$67,3,FALSE)&amp;""="","",VLOOKUP(C58,'TIỀN MẶT'!$C$5:$H$67,3,FALSE)),"")</f>
        <v>2578000</v>
      </c>
      <c r="L58" s="59" t="str">
        <f t="shared" si="1"/>
        <v>Tiền doanh thu ngày 15/10/2025 chi nhánh 87TIỀN GIANG</v>
      </c>
      <c r="M58" s="85"/>
      <c r="N58" s="86"/>
      <c r="O58" s="87"/>
      <c r="P58" s="88"/>
      <c r="Q58" s="88"/>
      <c r="R58" s="89"/>
      <c r="S58" s="92"/>
      <c r="T58" s="170" t="str">
        <f t="shared" si="2"/>
        <v>SCB-041</v>
      </c>
      <c r="U58" s="78"/>
      <c r="V58" s="77"/>
      <c r="W58" s="77"/>
      <c r="X58" s="77"/>
      <c r="Y58" s="2"/>
      <c r="Z58" s="2"/>
      <c r="AA58" s="2"/>
      <c r="AB58" s="31"/>
      <c r="AC58" s="96"/>
      <c r="AD58" s="96"/>
      <c r="AE58" s="96"/>
      <c r="AF58" s="96"/>
      <c r="AG58" s="95">
        <f t="shared" si="3"/>
        <v>45945</v>
      </c>
      <c r="AH58" s="70"/>
      <c r="AI58" s="167" t="s">
        <v>364</v>
      </c>
      <c r="AJ58" s="58"/>
      <c r="AK58" s="70"/>
      <c r="AL58" s="70"/>
      <c r="AM58" s="70">
        <v>1121</v>
      </c>
      <c r="AN58" s="167">
        <v>113102</v>
      </c>
      <c r="AO58" s="70"/>
      <c r="AP58" s="70"/>
      <c r="AQ58" s="97" t="str">
        <f t="shared" si="4"/>
        <v/>
      </c>
      <c r="AR58" s="30"/>
      <c r="AS58" s="30"/>
      <c r="AT58" s="30"/>
      <c r="AU58" s="30"/>
      <c r="AV58" s="30"/>
      <c r="AW58" s="30"/>
      <c r="AX58" s="30"/>
      <c r="AY58" s="70" t="str">
        <f t="shared" si="5"/>
        <v/>
      </c>
      <c r="AZ58" s="70"/>
      <c r="BA58" s="30"/>
      <c r="BB58" s="30"/>
      <c r="BC58" s="30"/>
      <c r="BD58" s="30"/>
      <c r="BE58" s="30"/>
      <c r="BF58" s="30"/>
      <c r="BG58" s="30"/>
      <c r="BH58" s="30"/>
      <c r="BI58" s="30"/>
      <c r="BJ58" s="30"/>
      <c r="BK58" s="30"/>
      <c r="BL58" s="95" t="str">
        <f t="shared" si="6"/>
        <v/>
      </c>
      <c r="BM58" s="30"/>
      <c r="BN58" s="167" t="s">
        <v>366</v>
      </c>
      <c r="BO58" s="258">
        <f>IF(BU58&lt;&gt;"",IFERROR(VLOOKUP(C58,MOMO!$C$5:$K$67,9,FALSE),""),"")</f>
        <v>45946</v>
      </c>
      <c r="BP58" s="153" t="str">
        <f>IF(BU58&lt;&gt;"",IFERROR(VLOOKUP(C58,MOMO!$C$5:$J$67,8,FALSE),""),"")</f>
        <v>CONG TY CP DICH VU DI DONG TRUC TUYEN MoMo TT DUONG THANH LONG tu 15/10/2025 den 15/10/2025. CT tu 0421000497559 CONG TY CP DICH VU DI DONG TRUC TUYEN toi 0961315526 CONG TY TNHH DUONG THANH LONG NHTMCP Sai gon Thuong Tin</v>
      </c>
      <c r="BR58">
        <v>1121</v>
      </c>
      <c r="BS58" s="101" t="s">
        <v>199</v>
      </c>
      <c r="BU58" s="133">
        <f>IFERROR(IF(VLOOKUP(C58,MOMO!$C$5:$E$67,3,FALSE)=0,"",VLOOKUP(C58,MOMO!$C$5:$E$67,3,FALSE)),"")</f>
        <v>325701</v>
      </c>
      <c r="BV58" t="str">
        <f t="shared" si="7"/>
        <v>Tiền doanh thu ngày 15/10/2025 chi nhánh 87TIỀN GIANG</v>
      </c>
      <c r="CD58" s="191" t="str">
        <f t="shared" si="8"/>
        <v>SCB-526</v>
      </c>
      <c r="CQ58" s="102">
        <f t="shared" si="9"/>
        <v>45945</v>
      </c>
      <c r="CS58" s="167" t="s">
        <v>230</v>
      </c>
      <c r="CT58" s="255">
        <f>IF(CZ58&lt;&gt;"",IFERROR(VLOOKUP(C58,GRAB!$C$5:$G$67,5,FALSE),""),"")</f>
        <v>45946</v>
      </c>
      <c r="CU58" s="153" t="str">
        <f>IFERROR(VLOOKUP(C58,GRAB!$C$5:$E$67,3,FALSE),"")</f>
        <v>Grab TT 76001988 2184010097360897 Ca Phe Muoi Chu Long My Tho CKN 173393 - CONG TY TNHH GRAB - Ngan hang TMCP Cong Thuong Viet Nam</v>
      </c>
      <c r="CW58" s="172">
        <v>1121</v>
      </c>
      <c r="CX58" s="174" t="s">
        <v>367</v>
      </c>
      <c r="CZ58">
        <f>IFERROR(VLOOKUP(C58,GRAB!$C$5:$E$67,2,FALSE),"")</f>
        <v>124027</v>
      </c>
      <c r="DA58" t="str">
        <f t="shared" si="10"/>
        <v>Tiền doanh thu ngày 15/10/2025 chi nhánh 87TIỀN GIANG</v>
      </c>
      <c r="DI58" s="175" t="str">
        <f t="shared" si="11"/>
        <v>SCB-526</v>
      </c>
      <c r="DV58" s="102">
        <f t="shared" si="12"/>
        <v>45945</v>
      </c>
      <c r="DX58" s="167" t="s">
        <v>239</v>
      </c>
      <c r="DY58" s="245" t="str">
        <f>IF(EE58&lt;&gt;"",IFERROR(VLOOKUP(C58,BE!$C$5:$K$67,9,FALSE),""),"")</f>
        <v/>
      </c>
      <c r="DZ58" t="str">
        <f>IF(EE58&lt;&gt;"",IFERROR(VLOOKUP(C58,BE!$C$5:$J$67,8,FALSE),""),"")</f>
        <v/>
      </c>
      <c r="EB58">
        <v>1121</v>
      </c>
      <c r="EC58" s="167" t="s">
        <v>200</v>
      </c>
      <c r="EE58" t="str">
        <f>IFERROR(IF(VLOOKUP(C58,BE!C58:I120,4,FALSE)=0,"",VLOOKUP(C58,BE!C58:I120,4,FALSE)),"")</f>
        <v/>
      </c>
      <c r="EF58" s="175" t="str">
        <f t="shared" si="13"/>
        <v/>
      </c>
      <c r="EN58" s="175" t="str">
        <f t="shared" si="14"/>
        <v/>
      </c>
      <c r="FA58" s="102" t="str">
        <f t="shared" si="15"/>
        <v/>
      </c>
      <c r="FC58" s="167" t="s">
        <v>231</v>
      </c>
      <c r="FD58" s="245" t="str">
        <f>IF(FJ58&lt;&gt;"",IFERROR(VLOOKUP(C58,'ZALO-PAY'!$C$5:$G$67,4,FALSE),""),"")</f>
        <v/>
      </c>
      <c r="FE58" s="186" t="str">
        <f>IF(FJ58&lt;&gt;"",IFERROR(VLOOKUP(C58,'ZALO-PAY'!$C$5:$G$67,5,FALSE),""),"")</f>
        <v/>
      </c>
      <c r="FG58">
        <v>1121</v>
      </c>
      <c r="FH58" s="167" t="s">
        <v>233</v>
      </c>
      <c r="FJ58" t="str">
        <f>IFERROR(IF(VLOOKUP(C58,'ZALO-PAY'!$C$5:$E$67,2,FALSE)=0,"",VLOOKUP(C58,'ZALO-PAY'!$C$5:$E$67,2,FALSE)),"")</f>
        <v/>
      </c>
      <c r="FK58" s="175" t="str">
        <f t="shared" si="16"/>
        <v/>
      </c>
      <c r="FS58" s="175" t="str">
        <f t="shared" si="17"/>
        <v/>
      </c>
      <c r="GF58" s="102" t="str">
        <f t="shared" si="18"/>
        <v/>
      </c>
      <c r="GH58" s="167" t="s">
        <v>368</v>
      </c>
      <c r="GI58" s="245" t="str">
        <f>IF(GO58&lt;&gt;"",IFERROR(VLOOKUP(C58,XANHSM!C58:G120,5,FALSE),""),"")</f>
        <v/>
      </c>
      <c r="GJ58" t="str">
        <f>IF(GO58&lt;&gt;"",IF(VLOOKUP(C58,XANHSM!$C$5:$G$67,4,FALSE)=0,"",VLOOKUP(C58,XANHSM!C58:G120,4,FALSE)),"")</f>
        <v/>
      </c>
      <c r="GL58">
        <v>1121</v>
      </c>
      <c r="GM58" s="167" t="s">
        <v>234</v>
      </c>
      <c r="GO58" t="str">
        <f>IFERROR(IF(VLOOKUP(C58,XANHSM!$C$5:$E$67,2,FALSE)=0,"",VLOOKUP(C58,XANHSM!$C$5:$E$67,2,FALSE)),"")</f>
        <v/>
      </c>
      <c r="GP58" s="175" t="str">
        <f t="shared" si="19"/>
        <v/>
      </c>
      <c r="GX58" t="str">
        <f t="shared" si="20"/>
        <v/>
      </c>
      <c r="HK58" s="102" t="str">
        <f t="shared" si="21"/>
        <v/>
      </c>
      <c r="HM58" s="167" t="s">
        <v>369</v>
      </c>
      <c r="HN58" s="245" t="str">
        <f>IF(HT58&lt;&gt;"",IFERROR(VLOOKUP(C58,'TIỀN MẶT'!$C$5:$J$67,7,FALSE),""),"")</f>
        <v/>
      </c>
      <c r="HO58" t="str">
        <f>IF(HT58&lt;&gt;"",IF(VLOOKUP(C58,'TIỀN MẶT'!$C$5:$J$67,8,FALSE)=0,"",VLOOKUP(C58,'TIỀN MẶT'!$C$5:$J$67,8,FALSE)),"")</f>
        <v/>
      </c>
      <c r="HQ58">
        <v>1121</v>
      </c>
      <c r="HR58" s="167" t="s">
        <v>235</v>
      </c>
      <c r="HT58" t="str">
        <f>IFERROR(IF(VLOOKUP(C58,'TIỀN MẶT'!$C$5:$H$67,4,FALSE)=0,"",VLOOKUP(C58,'TIỀN MẶT'!$C$5:$H$67,4,FALSE)),"")</f>
        <v/>
      </c>
      <c r="HU58" s="175" t="str">
        <f t="shared" si="22"/>
        <v/>
      </c>
      <c r="IC58" t="str">
        <f t="shared" si="23"/>
        <v/>
      </c>
      <c r="IP58" s="102" t="str">
        <f t="shared" si="24"/>
        <v/>
      </c>
      <c r="IR58" s="167" t="s">
        <v>370</v>
      </c>
      <c r="IS58" s="245" t="str">
        <f>IF(IY58&lt;&gt;"",IFERROR(VLOOKUP(C58,'TIỀN MẶT'!$C$5:$J$67,7,FALSE),""),"")</f>
        <v/>
      </c>
      <c r="IT58" t="str">
        <f>IF(IY58&lt;&gt;"",IF(VLOOKUP(C58,'TIỀN MẶT'!$C$5:$J$67,8,FALSE)=0,"",VLOOKUP(C58,'TIỀN MẶT'!$C$5:$J$67,8,FALSE)),"")</f>
        <v/>
      </c>
      <c r="IV58">
        <v>1121</v>
      </c>
      <c r="IW58" s="167" t="s">
        <v>236</v>
      </c>
      <c r="IY58" t="str">
        <f>IFERROR(IF(VLOOKUP(C58,'TIỀN MẶT'!$C$5:$H$67,5,FALSE)=0,"",VLOOKUP(C58,'TIỀN MẶT'!$C$5:$H$67,5,FALSE)),"")</f>
        <v/>
      </c>
      <c r="IZ58" s="175" t="str">
        <f t="shared" si="25"/>
        <v/>
      </c>
      <c r="JH58" t="str">
        <f t="shared" si="26"/>
        <v/>
      </c>
      <c r="JU58" s="102" t="str">
        <f t="shared" si="27"/>
        <v/>
      </c>
      <c r="JW58" s="167" t="s">
        <v>371</v>
      </c>
      <c r="JX58" s="249" t="str">
        <f>IF(KD58&lt;&gt;"",IFERROR(VLOOKUP(C58,'VN-PAY'!$C$5:$G$67,4,FALSE),""),"")</f>
        <v/>
      </c>
      <c r="JY58" s="228" t="str">
        <f>IF(KD58&lt;&gt;"",IFERROR(VLOOKUP(C58,'VN-PAY'!$C$5:$G$67,5,FALSE),""),"")</f>
        <v/>
      </c>
      <c r="KA58">
        <v>1121</v>
      </c>
      <c r="KB58" s="167" t="s">
        <v>237</v>
      </c>
      <c r="KD58" t="str">
        <f>IFERROR(IF(VLOOKUP(C58,'VN-PAY'!$C$5:$E$66,2,FALSE)=0,"",VLOOKUP(C58,'VN-PAY'!$C$5:$E$66,2,FALSE)),"")</f>
        <v/>
      </c>
      <c r="KE58" s="175" t="str">
        <f t="shared" si="28"/>
        <v/>
      </c>
      <c r="KM58" s="175" t="str">
        <f t="shared" si="29"/>
        <v/>
      </c>
      <c r="KZ58" s="102" t="str">
        <f t="shared" si="30"/>
        <v/>
      </c>
      <c r="LB58" s="167" t="s">
        <v>372</v>
      </c>
      <c r="LC58" s="245">
        <f>IF(LI58&lt;&gt;"",IFERROR(VLOOKUP(C58,SHOPEE!$C$5:$G$67,4,FALSE),""),"")</f>
        <v>0</v>
      </c>
      <c r="LD58" t="str">
        <f>IF(LI58&lt;&gt;"",IFERROR(VLOOKUP(C58,SHOPEE!$C$5:$G$67,5,FALSE),""),"")</f>
        <v>SHOPEEPAY CHUYEN TIEN 1978597907100237824 ShopeeFood thanh toan tu dong 15 10 2025 10673813 CKN 135092 - MBBANK IBFT - Ngan hang TMCP Quan Doi</v>
      </c>
      <c r="LF58">
        <v>1121</v>
      </c>
      <c r="LG58" s="167" t="s">
        <v>238</v>
      </c>
      <c r="LI58">
        <f>IFERROR(IF(VLOOKUP(C58,SHOPEE!$C$5:$E$67,2,FALSE)=0,"",VLOOKUP(C58,SHOPEE!$C$5:$E$67,2,FALSE)),"")</f>
        <v>375516</v>
      </c>
      <c r="LJ58" s="175" t="str">
        <f t="shared" si="31"/>
        <v>Tiền doanh thu ngày 15/10/2025 chi nhánh 87TIỀN GIANG</v>
      </c>
      <c r="LR58" s="175" t="str">
        <f t="shared" si="32"/>
        <v>SCB-526</v>
      </c>
      <c r="ME58" s="102">
        <f t="shared" si="33"/>
        <v>45945</v>
      </c>
      <c r="MG58" s="167" t="s">
        <v>373</v>
      </c>
    </row>
    <row r="59" spans="1:345" ht="15.75" customHeight="1">
      <c r="A59" s="83">
        <v>28</v>
      </c>
      <c r="B59" s="32" t="s">
        <v>598</v>
      </c>
      <c r="C59" s="90" t="s">
        <v>154</v>
      </c>
      <c r="D59" s="290">
        <v>63</v>
      </c>
      <c r="E59" s="266">
        <f>IF(K59&lt;&gt;"",IFERROR(VLOOKUP(C59,'TIỀN MẶT'!$C$5:$J$67,7,FALSE),""),"")</f>
        <v>45946</v>
      </c>
      <c r="F59" s="221" t="str">
        <f>IF(K59&lt;&gt;"",IF(VLOOKUP(C59,'TIỀN MẶT'!$C$5:$J$67,8,FALSE)=0,"",VLOOKUP(C59,'TIỀN MẶT'!$C$5:$J$67,8,FALSE)),"")</f>
        <v>CH.13CDLDK-NTM NGAY 15.10.25</v>
      </c>
      <c r="G59" s="99"/>
      <c r="H59" s="70">
        <v>1121</v>
      </c>
      <c r="I59" s="167" t="s">
        <v>360</v>
      </c>
      <c r="J59" s="60"/>
      <c r="K59" s="62">
        <f>IFERROR(IF(VLOOKUP(C59,'TIỀN MẶT'!$C$5:$H$67,3,FALSE)&amp;""="","",VLOOKUP(C59,'TIỀN MẶT'!$C$5:$H$67,3,FALSE)),"")</f>
        <v>4329000</v>
      </c>
      <c r="L59" s="59" t="str">
        <f t="shared" si="1"/>
        <v>Tiền doanh thu ngày 15/10/2025 chi nhánh 13DAIBẾN TRE</v>
      </c>
      <c r="M59" s="91" t="str">
        <f>VLOOKUP(C59,BE!$C$5:$I$67,2,0)</f>
        <v/>
      </c>
      <c r="N59" s="86"/>
      <c r="O59" s="87"/>
      <c r="P59" s="88"/>
      <c r="Q59" s="88"/>
      <c r="R59" s="89"/>
      <c r="S59" s="92"/>
      <c r="T59" s="170" t="str">
        <f t="shared" si="2"/>
        <v>SCB-041</v>
      </c>
      <c r="U59" s="78"/>
      <c r="V59" s="77"/>
      <c r="W59" s="77"/>
      <c r="X59" s="77"/>
      <c r="Y59" s="2"/>
      <c r="Z59" s="2"/>
      <c r="AA59" s="2"/>
      <c r="AB59" s="31"/>
      <c r="AC59" s="96"/>
      <c r="AD59" s="96"/>
      <c r="AE59" s="96"/>
      <c r="AF59" s="96"/>
      <c r="AG59" s="95">
        <f t="shared" si="3"/>
        <v>45945</v>
      </c>
      <c r="AH59" s="70"/>
      <c r="AI59" s="167" t="s">
        <v>364</v>
      </c>
      <c r="AJ59" s="58"/>
      <c r="AK59" s="70"/>
      <c r="AL59" s="70"/>
      <c r="AM59" s="70">
        <v>1121</v>
      </c>
      <c r="AN59" s="167">
        <v>113102</v>
      </c>
      <c r="AO59" s="70"/>
      <c r="AP59" s="70"/>
      <c r="AQ59" s="97" t="str">
        <f t="shared" si="4"/>
        <v/>
      </c>
      <c r="AR59" s="30"/>
      <c r="AS59" s="30"/>
      <c r="AT59" s="30"/>
      <c r="AU59" s="30"/>
      <c r="AV59" s="30"/>
      <c r="AW59" s="30"/>
      <c r="AX59" s="30"/>
      <c r="AY59" s="70" t="str">
        <f t="shared" si="5"/>
        <v/>
      </c>
      <c r="AZ59" s="70"/>
      <c r="BA59" s="30"/>
      <c r="BB59" s="30"/>
      <c r="BC59" s="30"/>
      <c r="BD59" s="30"/>
      <c r="BE59" s="30"/>
      <c r="BF59" s="30"/>
      <c r="BG59" s="30"/>
      <c r="BH59" s="30"/>
      <c r="BI59" s="30"/>
      <c r="BJ59" s="30"/>
      <c r="BK59" s="30"/>
      <c r="BL59" s="95" t="str">
        <f t="shared" si="6"/>
        <v/>
      </c>
      <c r="BM59" s="30"/>
      <c r="BN59" s="167" t="s">
        <v>366</v>
      </c>
      <c r="BO59" s="258">
        <f>IF(BU59&lt;&gt;"",IFERROR(VLOOKUP(C59,MOMO!$C$5:$K$67,9,FALSE),""),"")</f>
        <v>45946</v>
      </c>
      <c r="BP59" s="153" t="str">
        <f>IF(BU59&lt;&gt;"",IFERROR(VLOOKUP(C59,MOMO!$C$5:$J$67,8,FALSE),""),"")</f>
        <v>CONG TY CP DICH VU DI DONG TRUC TUYEN MoMo TT DUONG THANH LONG tu 15/10/2025 den 15/10/2025. CT tu 0421000497559 CONG TY CP DICH VU DI DONG TRUC TUYEN toi 0961315526 CONG TY TNHH DUONG THANH LONG NHTMCP Sai gon Thuong Tin</v>
      </c>
      <c r="BR59">
        <v>1121</v>
      </c>
      <c r="BS59" s="101" t="s">
        <v>199</v>
      </c>
      <c r="BU59" s="133">
        <f>IFERROR(IF(VLOOKUP(C59,MOMO!$C$5:$E$67,3,FALSE)=0,"",VLOOKUP(C59,MOMO!$C$5:$E$67,3,FALSE)),"")</f>
        <v>323695.5</v>
      </c>
      <c r="BV59" t="str">
        <f t="shared" si="7"/>
        <v>Tiền doanh thu ngày 15/10/2025 chi nhánh 13DAIBẾN TRE</v>
      </c>
      <c r="CD59" s="191" t="str">
        <f t="shared" si="8"/>
        <v>SCB-526</v>
      </c>
      <c r="CQ59" s="102">
        <f t="shared" si="9"/>
        <v>45945</v>
      </c>
      <c r="CS59" s="167" t="s">
        <v>230</v>
      </c>
      <c r="CT59" s="255">
        <f>IF(CZ59&lt;&gt;"",IFERROR(VLOOKUP(C59,GRAB!$C$5:$G$67,5,FALSE),""),"")</f>
        <v>45946</v>
      </c>
      <c r="CU59" s="153" t="str">
        <f>IFERROR(VLOOKUP(C59,GRAB!$C$5:$E$67,3,FALSE),"")</f>
        <v>Grab TT 76001932 2184010097319937 Ca Phe Muoi Chu Long Ben Tre CKN 172573 - CONG TY TNHH GRAB - Ngan hang TMCP Cong Thuong Viet Nam</v>
      </c>
      <c r="CW59" s="172">
        <v>1121</v>
      </c>
      <c r="CX59" s="174" t="s">
        <v>367</v>
      </c>
      <c r="CZ59">
        <f>IFERROR(VLOOKUP(C59,GRAB!$C$5:$E$67,2,FALSE),"")</f>
        <v>420283</v>
      </c>
      <c r="DA59" t="str">
        <f t="shared" si="10"/>
        <v>Tiền doanh thu ngày 15/10/2025 chi nhánh 13DAIBẾN TRE</v>
      </c>
      <c r="DI59" s="175" t="str">
        <f t="shared" si="11"/>
        <v>SCB-526</v>
      </c>
      <c r="DV59" s="102">
        <f t="shared" si="12"/>
        <v>45945</v>
      </c>
      <c r="DX59" s="167" t="s">
        <v>239</v>
      </c>
      <c r="DY59" s="245" t="str">
        <f>IF(EE59&lt;&gt;"",IFERROR(VLOOKUP(C59,BE!$C$5:$K$67,9,FALSE),""),"")</f>
        <v/>
      </c>
      <c r="DZ59" t="str">
        <f>IF(EE59&lt;&gt;"",IFERROR(VLOOKUP(C59,BE!$C$5:$J$67,8,FALSE),""),"")</f>
        <v/>
      </c>
      <c r="EB59">
        <v>1121</v>
      </c>
      <c r="EC59" s="167" t="s">
        <v>200</v>
      </c>
      <c r="EE59" t="str">
        <f>IFERROR(IF(VLOOKUP(C59,BE!C59:I121,4,FALSE)=0,"",VLOOKUP(C59,BE!C59:I121,4,FALSE)),"")</f>
        <v/>
      </c>
      <c r="EF59" s="175" t="str">
        <f t="shared" si="13"/>
        <v/>
      </c>
      <c r="EN59" s="175" t="str">
        <f t="shared" si="14"/>
        <v/>
      </c>
      <c r="FA59" s="102" t="str">
        <f t="shared" si="15"/>
        <v/>
      </c>
      <c r="FC59" s="167" t="s">
        <v>231</v>
      </c>
      <c r="FD59" s="245" t="str">
        <f>IF(FJ59&lt;&gt;"",IFERROR(VLOOKUP(C59,'ZALO-PAY'!$C$5:$G$67,4,FALSE),""),"")</f>
        <v/>
      </c>
      <c r="FE59" s="186" t="str">
        <f>IF(FJ59&lt;&gt;"",IFERROR(VLOOKUP(C59,'ZALO-PAY'!$C$5:$G$67,5,FALSE),""),"")</f>
        <v/>
      </c>
      <c r="FG59">
        <v>1121</v>
      </c>
      <c r="FH59" s="167" t="s">
        <v>233</v>
      </c>
      <c r="FJ59" t="str">
        <f>IFERROR(IF(VLOOKUP(C59,'ZALO-PAY'!$C$5:$E$67,2,FALSE)=0,"",VLOOKUP(C59,'ZALO-PAY'!$C$5:$E$67,2,FALSE)),"")</f>
        <v/>
      </c>
      <c r="FK59" s="175" t="str">
        <f t="shared" si="16"/>
        <v/>
      </c>
      <c r="FS59" s="175" t="str">
        <f t="shared" si="17"/>
        <v/>
      </c>
      <c r="GF59" s="102" t="str">
        <f t="shared" si="18"/>
        <v/>
      </c>
      <c r="GH59" s="167" t="s">
        <v>368</v>
      </c>
      <c r="GI59" s="245" t="str">
        <f>IF(GO59&lt;&gt;"",IFERROR(VLOOKUP(C59,XANHSM!C59:G121,5,FALSE),""),"")</f>
        <v/>
      </c>
      <c r="GJ59" t="str">
        <f>IF(GO59&lt;&gt;"",IF(VLOOKUP(C59,XANHSM!$C$5:$G$67,4,FALSE)=0,"",VLOOKUP(C59,XANHSM!C59:G121,4,FALSE)),"")</f>
        <v/>
      </c>
      <c r="GL59">
        <v>1121</v>
      </c>
      <c r="GM59" s="167" t="s">
        <v>234</v>
      </c>
      <c r="GO59" t="str">
        <f>IFERROR(IF(VLOOKUP(C59,XANHSM!$C$5:$E$67,2,FALSE)=0,"",VLOOKUP(C59,XANHSM!$C$5:$E$67,2,FALSE)),"")</f>
        <v/>
      </c>
      <c r="GP59" s="175" t="str">
        <f t="shared" si="19"/>
        <v/>
      </c>
      <c r="GX59" t="str">
        <f t="shared" si="20"/>
        <v/>
      </c>
      <c r="HK59" s="102" t="str">
        <f t="shared" si="21"/>
        <v/>
      </c>
      <c r="HM59" s="167" t="s">
        <v>369</v>
      </c>
      <c r="HN59" s="245">
        <f>IF(HT59&lt;&gt;"",IFERROR(VLOOKUP(C59,'TIỀN MẶT'!$C$5:$J$67,7,FALSE),""),"")</f>
        <v>45946</v>
      </c>
      <c r="HO59" t="str">
        <f>IF(HT59&lt;&gt;"",IF(VLOOKUP(C59,'TIỀN MẶT'!$C$5:$J$67,8,FALSE)=0,"",VLOOKUP(C59,'TIỀN MẶT'!$C$5:$J$67,8,FALSE)),"")</f>
        <v>CH.13CDLDK-NTM NGAY 15.10.25</v>
      </c>
      <c r="HQ59">
        <v>1121</v>
      </c>
      <c r="HR59" s="167" t="s">
        <v>235</v>
      </c>
      <c r="HT59">
        <f>IFERROR(IF(VLOOKUP(C59,'TIỀN MẶT'!$C$5:$H$67,4,FALSE)=0,"",VLOOKUP(C59,'TIỀN MẶT'!$C$5:$H$67,4,FALSE)),"")</f>
        <v>25200</v>
      </c>
      <c r="HU59" s="175" t="str">
        <f t="shared" si="22"/>
        <v>Tiền doanh thu ngày 15/10/2025 chi nhánh 13DAIBẾN TRE</v>
      </c>
      <c r="IC59" t="str">
        <f t="shared" si="23"/>
        <v>SCB-041</v>
      </c>
      <c r="IP59" s="102">
        <f t="shared" si="24"/>
        <v>45945</v>
      </c>
      <c r="IR59" s="167" t="s">
        <v>370</v>
      </c>
      <c r="IS59" s="245" t="str">
        <f>IF(IY59&lt;&gt;"",IFERROR(VLOOKUP(C59,'TIỀN MẶT'!$C$5:$J$67,7,FALSE),""),"")</f>
        <v/>
      </c>
      <c r="IT59" t="str">
        <f>IF(IY59&lt;&gt;"",IF(VLOOKUP(C59,'TIỀN MẶT'!$C$5:$J$67,8,FALSE)=0,"",VLOOKUP(C59,'TIỀN MẶT'!$C$5:$J$67,8,FALSE)),"")</f>
        <v/>
      </c>
      <c r="IV59">
        <v>1121</v>
      </c>
      <c r="IW59" s="167" t="s">
        <v>236</v>
      </c>
      <c r="IY59" t="str">
        <f>IFERROR(IF(VLOOKUP(C59,'TIỀN MẶT'!$C$5:$H$67,5,FALSE)=0,"",VLOOKUP(C59,'TIỀN MẶT'!$C$5:$H$67,5,FALSE)),"")</f>
        <v/>
      </c>
      <c r="IZ59" s="175" t="str">
        <f t="shared" si="25"/>
        <v/>
      </c>
      <c r="JH59" t="str">
        <f t="shared" si="26"/>
        <v/>
      </c>
      <c r="JU59" s="102" t="str">
        <f t="shared" si="27"/>
        <v/>
      </c>
      <c r="JW59" s="167" t="s">
        <v>371</v>
      </c>
      <c r="JX59" s="249" t="str">
        <f>IF(KD59&lt;&gt;"",IFERROR(VLOOKUP(C59,'VN-PAY'!$C$5:$G$67,4,FALSE),""),"")</f>
        <v/>
      </c>
      <c r="JY59" s="228" t="str">
        <f>IF(KD59&lt;&gt;"",IFERROR(VLOOKUP(C59,'VN-PAY'!$C$5:$G$67,5,FALSE),""),"")</f>
        <v/>
      </c>
      <c r="KA59">
        <v>1121</v>
      </c>
      <c r="KB59" s="167" t="s">
        <v>237</v>
      </c>
      <c r="KD59" t="str">
        <f>IFERROR(IF(VLOOKUP(C59,'VN-PAY'!$C$5:$E$66,2,FALSE)=0,"",VLOOKUP(C59,'VN-PAY'!$C$5:$E$66,2,FALSE)),"")</f>
        <v/>
      </c>
      <c r="KE59" s="175" t="str">
        <f t="shared" si="28"/>
        <v/>
      </c>
      <c r="KM59" s="175" t="str">
        <f t="shared" si="29"/>
        <v/>
      </c>
      <c r="KZ59" s="102" t="str">
        <f t="shared" si="30"/>
        <v/>
      </c>
      <c r="LB59" s="167" t="s">
        <v>372</v>
      </c>
      <c r="LC59" s="245">
        <f>IF(LI59&lt;&gt;"",IFERROR(VLOOKUP(C59,SHOPEE!$C$5:$G$67,4,FALSE),""),"")</f>
        <v>0</v>
      </c>
      <c r="LD59" t="str">
        <f>IF(LI59&lt;&gt;"",IFERROR(VLOOKUP(C59,SHOPEE!$C$5:$G$67,5,FALSE),""),"")</f>
        <v>SHOPEEPAY CHUYEN TIEN 1978597907100237824 ShopeeFood thanh toan tu dong 15 10 2025 10673813 CKN 135092 - MBBANK IBFT - Ngan hang TMCP Quan Doi</v>
      </c>
      <c r="LF59">
        <v>1121</v>
      </c>
      <c r="LG59" s="167" t="s">
        <v>238</v>
      </c>
      <c r="LI59">
        <f>IFERROR(IF(VLOOKUP(C59,SHOPEE!$C$5:$E$67,2,FALSE)=0,"",VLOOKUP(C59,SHOPEE!$C$5:$E$67,2,FALSE)),"")</f>
        <v>54324</v>
      </c>
      <c r="LJ59" s="175" t="str">
        <f t="shared" si="31"/>
        <v>Tiền doanh thu ngày 15/10/2025 chi nhánh 13DAIBẾN TRE</v>
      </c>
      <c r="LR59" s="175" t="str">
        <f t="shared" si="32"/>
        <v>SCB-526</v>
      </c>
      <c r="ME59" s="102">
        <f t="shared" si="33"/>
        <v>45945</v>
      </c>
      <c r="MG59" s="167" t="s">
        <v>373</v>
      </c>
    </row>
    <row r="60" spans="1:345" ht="15.75" customHeight="1">
      <c r="A60" s="83">
        <f t="shared" si="0"/>
        <v>29</v>
      </c>
      <c r="B60" s="32" t="s">
        <v>599</v>
      </c>
      <c r="C60" s="84" t="s">
        <v>155</v>
      </c>
      <c r="D60" s="291">
        <v>74</v>
      </c>
      <c r="E60" s="266">
        <f>IF(K60&lt;&gt;"",IFERROR(VLOOKUP(C60,'TIỀN MẶT'!$C$5:$J$67,7,FALSE),""),"")</f>
        <v>45946</v>
      </c>
      <c r="F60" s="221" t="str">
        <f>IF(K60&lt;&gt;"",IF(VLOOKUP(C60,'TIỀN MẶT'!$C$5:$J$67,8,FALSE)=0,"",VLOOKUP(C60,'TIỀN MẶT'!$C$5:$J$67,8,FALSE)),"")</f>
        <v>HUYNH THI CAM TIEN CH.422 HHH NTM NGAY 15/10/2025</v>
      </c>
      <c r="G60" s="99"/>
      <c r="H60" s="70">
        <v>1121</v>
      </c>
      <c r="I60" s="167" t="s">
        <v>360</v>
      </c>
      <c r="J60" s="60"/>
      <c r="K60" s="62">
        <f>IFERROR(IF(VLOOKUP(C60,'TIỀN MẶT'!$C$5:$H$67,3,FALSE)&amp;""="","",VLOOKUP(C60,'TIỀN MẶT'!$C$5:$H$67,3,FALSE)),"")</f>
        <v>2821000</v>
      </c>
      <c r="L60" s="59" t="str">
        <f t="shared" si="1"/>
        <v>Tiền doanh thu ngày 15/10/2025 chi nhánh 422LONG XUYÊN</v>
      </c>
      <c r="M60" s="91" t="str">
        <f>VLOOKUP(C60,BE!$C$5:$I$67,2,0)</f>
        <v/>
      </c>
      <c r="N60" s="86"/>
      <c r="O60" s="87"/>
      <c r="P60" s="88"/>
      <c r="Q60" s="88"/>
      <c r="R60" s="89"/>
      <c r="S60" s="92"/>
      <c r="T60" s="170" t="str">
        <f t="shared" si="2"/>
        <v>SCB-041</v>
      </c>
      <c r="U60" s="78"/>
      <c r="V60" s="77"/>
      <c r="W60" s="77"/>
      <c r="X60" s="77"/>
      <c r="Y60" s="2"/>
      <c r="Z60" s="2"/>
      <c r="AA60" s="2"/>
      <c r="AB60" s="31"/>
      <c r="AC60" s="96"/>
      <c r="AD60" s="96"/>
      <c r="AE60" s="96"/>
      <c r="AF60" s="96"/>
      <c r="AG60" s="95">
        <f t="shared" si="3"/>
        <v>45945</v>
      </c>
      <c r="AH60" s="70"/>
      <c r="AI60" s="167" t="s">
        <v>364</v>
      </c>
      <c r="AJ60" s="58"/>
      <c r="AK60" s="70"/>
      <c r="AL60" s="70"/>
      <c r="AM60" s="70">
        <v>1121</v>
      </c>
      <c r="AN60" s="167">
        <v>113102</v>
      </c>
      <c r="AO60" s="70"/>
      <c r="AP60" s="70"/>
      <c r="AQ60" s="97" t="str">
        <f t="shared" si="4"/>
        <v/>
      </c>
      <c r="AR60" s="30"/>
      <c r="AS60" s="30"/>
      <c r="AT60" s="30"/>
      <c r="AU60" s="30"/>
      <c r="AV60" s="30"/>
      <c r="AW60" s="30"/>
      <c r="AX60" s="30"/>
      <c r="AY60" s="70" t="str">
        <f t="shared" si="5"/>
        <v/>
      </c>
      <c r="AZ60" s="70"/>
      <c r="BA60" s="30"/>
      <c r="BB60" s="30"/>
      <c r="BC60" s="30"/>
      <c r="BD60" s="30"/>
      <c r="BE60" s="30"/>
      <c r="BF60" s="30"/>
      <c r="BG60" s="30"/>
      <c r="BH60" s="30"/>
      <c r="BI60" s="30"/>
      <c r="BJ60" s="30"/>
      <c r="BK60" s="30"/>
      <c r="BL60" s="95" t="str">
        <f t="shared" si="6"/>
        <v/>
      </c>
      <c r="BM60" s="30"/>
      <c r="BN60" s="167" t="s">
        <v>366</v>
      </c>
      <c r="BO60" s="258" t="str">
        <f>IF(BU60&lt;&gt;"",IFERROR(VLOOKUP(C60,MOMO!$C$5:$K$67,9,FALSE),""),"")</f>
        <v/>
      </c>
      <c r="BP60" s="153" t="str">
        <f>IF(BU60&lt;&gt;"",IFERROR(VLOOKUP(C60,MOMO!$C$5:$J$67,8,FALSE),""),"")</f>
        <v/>
      </c>
      <c r="BR60">
        <v>1121</v>
      </c>
      <c r="BS60" s="101" t="s">
        <v>199</v>
      </c>
      <c r="BU60" s="133" t="str">
        <f>IFERROR(IF(VLOOKUP(C60,MOMO!$C$5:$E$67,3,FALSE)=0,"",VLOOKUP(C60,MOMO!$C$5:$E$67,3,FALSE)),"")</f>
        <v/>
      </c>
      <c r="BV60" t="str">
        <f t="shared" si="7"/>
        <v/>
      </c>
      <c r="CD60" s="191" t="str">
        <f t="shared" si="8"/>
        <v/>
      </c>
      <c r="CQ60" s="102" t="str">
        <f t="shared" si="9"/>
        <v/>
      </c>
      <c r="CS60" s="167" t="s">
        <v>230</v>
      </c>
      <c r="CT60" s="255">
        <f>IF(CZ60&lt;&gt;"",IFERROR(VLOOKUP(C60,GRAB!$C$5:$G$67,5,FALSE),""),"")</f>
        <v>45946</v>
      </c>
      <c r="CU60" s="153" t="str">
        <f>IFERROR(VLOOKUP(C60,GRAB!$C$5:$E$67,3,FALSE),"")</f>
        <v>Grab TT 76001791 2184010097317889 Ca Phe Muoi Chu Long Long Xuyen CKN 172513 - CONG TY TNHH GRAB - Ngan hang TMCP Cong Thuong Viet Nam</v>
      </c>
      <c r="CW60" s="172">
        <v>1121</v>
      </c>
      <c r="CX60" s="174" t="s">
        <v>367</v>
      </c>
      <c r="CZ60">
        <f>IFERROR(VLOOKUP(C60,GRAB!$C$5:$E$67,2,FALSE),"")</f>
        <v>86980</v>
      </c>
      <c r="DA60" t="str">
        <f t="shared" si="10"/>
        <v>Tiền doanh thu ngày 15/10/2025 chi nhánh 422LONG XUYÊN</v>
      </c>
      <c r="DI60" s="175" t="str">
        <f t="shared" si="11"/>
        <v>SCB-526</v>
      </c>
      <c r="DV60" s="102">
        <f t="shared" si="12"/>
        <v>45945</v>
      </c>
      <c r="DX60" s="167" t="s">
        <v>239</v>
      </c>
      <c r="DY60" s="245" t="str">
        <f>IF(EE60&lt;&gt;"",IFERROR(VLOOKUP(C60,BE!$C$5:$K$67,9,FALSE),""),"")</f>
        <v/>
      </c>
      <c r="DZ60" t="str">
        <f>IF(EE60&lt;&gt;"",IFERROR(VLOOKUP(C60,BE!$C$5:$J$67,8,FALSE),""),"")</f>
        <v/>
      </c>
      <c r="EB60">
        <v>1121</v>
      </c>
      <c r="EC60" s="167" t="s">
        <v>200</v>
      </c>
      <c r="EE60" t="str">
        <f>IFERROR(IF(VLOOKUP(C60,BE!C60:I122,4,FALSE)=0,"",VLOOKUP(C60,BE!C60:I122,4,FALSE)),"")</f>
        <v/>
      </c>
      <c r="EF60" s="175" t="str">
        <f t="shared" si="13"/>
        <v/>
      </c>
      <c r="EN60" s="175" t="str">
        <f t="shared" si="14"/>
        <v/>
      </c>
      <c r="FA60" s="102" t="str">
        <f t="shared" si="15"/>
        <v/>
      </c>
      <c r="FC60" s="167" t="s">
        <v>231</v>
      </c>
      <c r="FD60" s="245">
        <f>IF(FJ60&lt;&gt;"",IFERROR(VLOOKUP(C60,'ZALO-PAY'!$C$5:$G$67,4,FALSE),""),"")</f>
        <v>45946</v>
      </c>
      <c r="FE60" s="186" t="str">
        <f>IF(FJ60&lt;&gt;"",IFERROR(VLOOKUP(C60,'ZALO-PAY'!$C$5:$G$67,5,FALSE),""),"")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60">
        <v>1121</v>
      </c>
      <c r="FH60" s="167" t="s">
        <v>233</v>
      </c>
      <c r="FJ60">
        <f>IFERROR(IF(VLOOKUP(C60,'ZALO-PAY'!$C$5:$E$67,2,FALSE)=0,"",VLOOKUP(C60,'ZALO-PAY'!$C$5:$E$67,2,FALSE)),"")</f>
        <v>315255</v>
      </c>
      <c r="FK60" s="175" t="str">
        <f t="shared" si="16"/>
        <v>Tiền doanh thu ngày 15/10/2025 chi nhánh 422LONG XUYÊN</v>
      </c>
      <c r="FS60" s="175" t="str">
        <f t="shared" si="17"/>
        <v>SCB-526</v>
      </c>
      <c r="GF60" s="102">
        <f t="shared" si="18"/>
        <v>45945</v>
      </c>
      <c r="GH60" s="167" t="s">
        <v>368</v>
      </c>
      <c r="GI60" s="245" t="str">
        <f>IF(GO60&lt;&gt;"",IFERROR(VLOOKUP(C60,XANHSM!C60:G122,5,FALSE),""),"")</f>
        <v/>
      </c>
      <c r="GJ60" t="str">
        <f>IF(GO60&lt;&gt;"",IF(VLOOKUP(C60,XANHSM!$C$5:$G$67,4,FALSE)=0,"",VLOOKUP(C60,XANHSM!C60:G122,4,FALSE)),"")</f>
        <v/>
      </c>
      <c r="GL60">
        <v>1121</v>
      </c>
      <c r="GM60" s="167" t="s">
        <v>234</v>
      </c>
      <c r="GO60" t="str">
        <f>IFERROR(IF(VLOOKUP(C60,XANHSM!$C$5:$E$67,2,FALSE)=0,"",VLOOKUP(C60,XANHSM!$C$5:$E$67,2,FALSE)),"")</f>
        <v/>
      </c>
      <c r="GP60" s="175" t="str">
        <f t="shared" si="19"/>
        <v/>
      </c>
      <c r="GX60" t="str">
        <f t="shared" si="20"/>
        <v/>
      </c>
      <c r="HK60" s="102" t="str">
        <f t="shared" si="21"/>
        <v/>
      </c>
      <c r="HM60" s="167" t="s">
        <v>369</v>
      </c>
      <c r="HN60" s="245">
        <f>IF(HT60&lt;&gt;"",IFERROR(VLOOKUP(C60,'TIỀN MẶT'!$C$5:$J$67,7,FALSE),""),"")</f>
        <v>45946</v>
      </c>
      <c r="HO60" t="str">
        <f>IF(HT60&lt;&gt;"",IF(VLOOKUP(C60,'TIỀN MẶT'!$C$5:$J$67,8,FALSE)=0,"",VLOOKUP(C60,'TIỀN MẶT'!$C$5:$J$67,8,FALSE)),"")</f>
        <v>HUYNH THI CAM TIEN CH.422 HHH NTM NGAY 15/10/2025</v>
      </c>
      <c r="HQ60">
        <v>1121</v>
      </c>
      <c r="HR60" s="167" t="s">
        <v>235</v>
      </c>
      <c r="HT60">
        <f>IFERROR(IF(VLOOKUP(C60,'TIỀN MẶT'!$C$5:$H$67,4,FALSE)=0,"",VLOOKUP(C60,'TIỀN MẶT'!$C$5:$H$67,4,FALSE)),"")</f>
        <v>50400</v>
      </c>
      <c r="HU60" s="175" t="str">
        <f t="shared" si="22"/>
        <v>Tiền doanh thu ngày 15/10/2025 chi nhánh 422LONG XUYÊN</v>
      </c>
      <c r="IC60" t="str">
        <f t="shared" si="23"/>
        <v>SCB-041</v>
      </c>
      <c r="IP60" s="102">
        <f t="shared" si="24"/>
        <v>45945</v>
      </c>
      <c r="IR60" s="167" t="s">
        <v>370</v>
      </c>
      <c r="IS60" s="245" t="str">
        <f>IF(IY60&lt;&gt;"",IFERROR(VLOOKUP(C60,'TIỀN MẶT'!$C$5:$J$67,7,FALSE),""),"")</f>
        <v/>
      </c>
      <c r="IT60" t="str">
        <f>IF(IY60&lt;&gt;"",IF(VLOOKUP(C60,'TIỀN MẶT'!$C$5:$J$67,8,FALSE)=0,"",VLOOKUP(C60,'TIỀN MẶT'!$C$5:$J$67,8,FALSE)),"")</f>
        <v/>
      </c>
      <c r="IV60">
        <v>1121</v>
      </c>
      <c r="IW60" s="167" t="s">
        <v>236</v>
      </c>
      <c r="IY60" t="str">
        <f>IFERROR(IF(VLOOKUP(C60,'TIỀN MẶT'!$C$5:$H$67,5,FALSE)=0,"",VLOOKUP(C60,'TIỀN MẶT'!$C$5:$H$67,5,FALSE)),"")</f>
        <v/>
      </c>
      <c r="IZ60" s="175" t="str">
        <f t="shared" si="25"/>
        <v/>
      </c>
      <c r="JH60" t="str">
        <f t="shared" si="26"/>
        <v/>
      </c>
      <c r="JU60" s="102" t="str">
        <f t="shared" si="27"/>
        <v/>
      </c>
      <c r="JW60" s="167" t="s">
        <v>371</v>
      </c>
      <c r="JX60" s="249" t="str">
        <f>IF(KD60&lt;&gt;"",IFERROR(VLOOKUP(C60,'VN-PAY'!$C$5:$G$67,4,FALSE),""),"")</f>
        <v/>
      </c>
      <c r="JY60" s="228" t="str">
        <f>IF(KD60&lt;&gt;"",IFERROR(VLOOKUP(C60,'VN-PAY'!$C$5:$G$67,5,FALSE),""),"")</f>
        <v/>
      </c>
      <c r="KA60">
        <v>1121</v>
      </c>
      <c r="KB60" s="167" t="s">
        <v>237</v>
      </c>
      <c r="KD60" t="str">
        <f>IFERROR(IF(VLOOKUP(C60,'VN-PAY'!$C$5:$E$66,2,FALSE)=0,"",VLOOKUP(C60,'VN-PAY'!$C$5:$E$66,2,FALSE)),"")</f>
        <v/>
      </c>
      <c r="KE60" s="175" t="str">
        <f t="shared" si="28"/>
        <v/>
      </c>
      <c r="KM60" s="175" t="str">
        <f t="shared" si="29"/>
        <v/>
      </c>
      <c r="KZ60" s="102" t="str">
        <f t="shared" si="30"/>
        <v/>
      </c>
      <c r="LB60" s="167" t="s">
        <v>372</v>
      </c>
      <c r="LC60" s="245">
        <f>IF(LI60&lt;&gt;"",IFERROR(VLOOKUP(C60,SHOPEE!$C$5:$G$67,4,FALSE),""),"")</f>
        <v>0</v>
      </c>
      <c r="LD60" t="str">
        <f>IF(LI60&lt;&gt;"",IFERROR(VLOOKUP(C60,SHOPEE!$C$5:$G$67,5,FALSE),""),"")</f>
        <v>SHOPEEPAY CHUYEN TIEN 1978597907100237824 ShopeeFood thanh toan tu dong 15 10 2025 10673813 CKN 135092 - MBBANK IBFT - Ngan hang TMCP Quan Doi</v>
      </c>
      <c r="LF60">
        <v>1121</v>
      </c>
      <c r="LG60" s="167" t="s">
        <v>238</v>
      </c>
      <c r="LI60">
        <f>IFERROR(IF(VLOOKUP(C60,SHOPEE!$C$5:$E$67,2,FALSE)=0,"",VLOOKUP(C60,SHOPEE!$C$5:$E$67,2,FALSE)),"")</f>
        <v>181647</v>
      </c>
      <c r="LJ60" s="175" t="str">
        <f t="shared" si="31"/>
        <v>Tiền doanh thu ngày 15/10/2025 chi nhánh 422LONG XUYÊN</v>
      </c>
      <c r="LR60" s="175" t="str">
        <f t="shared" si="32"/>
        <v>SCB-526</v>
      </c>
      <c r="ME60" s="102">
        <f t="shared" si="33"/>
        <v>45945</v>
      </c>
      <c r="MG60" s="167" t="s">
        <v>373</v>
      </c>
    </row>
    <row r="61" spans="1:345" ht="15.75" customHeight="1">
      <c r="A61" s="83">
        <v>29</v>
      </c>
      <c r="B61" s="32" t="s">
        <v>600</v>
      </c>
      <c r="C61" s="90" t="s">
        <v>156</v>
      </c>
      <c r="D61" s="290">
        <v>68</v>
      </c>
      <c r="E61" s="266">
        <f>IF(K61&lt;&gt;"",IFERROR(VLOOKUP(C61,'TIỀN MẶT'!$C$5:$J$67,7,FALSE),""),"")</f>
        <v>45946</v>
      </c>
      <c r="F61" s="221" t="str">
        <f>IF(K61&lt;&gt;"",IF(VLOOKUP(C61,'TIỀN MẶT'!$C$5:$J$67,8,FALSE)=0,"",VLOOKUP(C61,'TIỀN MẶT'!$C$5:$J$67,8,FALSE)),"")</f>
        <v>CH.108 THD NTM NGAY 15.10.25</v>
      </c>
      <c r="G61" s="99"/>
      <c r="H61" s="70">
        <v>1121</v>
      </c>
      <c r="I61" s="167" t="s">
        <v>360</v>
      </c>
      <c r="J61" s="60"/>
      <c r="K61" s="62">
        <f>IFERROR(IF(VLOOKUP(C61,'TIỀN MẶT'!$C$5:$H$67,3,FALSE)&amp;""="","",VLOOKUP(C61,'TIỀN MẶT'!$C$5:$H$67,3,FALSE)),"")</f>
        <v>6752000</v>
      </c>
      <c r="L61" s="59" t="str">
        <f t="shared" si="1"/>
        <v>Tiền doanh thu ngày 15/10/2025 chi nhánh 108TRANCẦN THƠ</v>
      </c>
      <c r="M61" s="91" t="str">
        <f>VLOOKUP(C61,BE!$C$5:$I$67,2,0)</f>
        <v/>
      </c>
      <c r="N61" s="86"/>
      <c r="O61" s="87"/>
      <c r="P61" s="88"/>
      <c r="Q61" s="88"/>
      <c r="R61" s="89"/>
      <c r="S61" s="92"/>
      <c r="T61" s="170" t="str">
        <f t="shared" si="2"/>
        <v>SCB-041</v>
      </c>
      <c r="U61" s="78"/>
      <c r="V61" s="77"/>
      <c r="W61" s="77"/>
      <c r="X61" s="77"/>
      <c r="Y61" s="2"/>
      <c r="Z61" s="2"/>
      <c r="AA61" s="2"/>
      <c r="AB61" s="31"/>
      <c r="AC61" s="96"/>
      <c r="AD61" s="96"/>
      <c r="AE61" s="96"/>
      <c r="AF61" s="96"/>
      <c r="AG61" s="95">
        <f t="shared" si="3"/>
        <v>45945</v>
      </c>
      <c r="AH61" s="70"/>
      <c r="AI61" s="167" t="s">
        <v>364</v>
      </c>
      <c r="AJ61" s="58"/>
      <c r="AK61" s="70"/>
      <c r="AL61" s="70"/>
      <c r="AM61" s="70">
        <v>1121</v>
      </c>
      <c r="AN61" s="167">
        <v>113102</v>
      </c>
      <c r="AO61" s="70"/>
      <c r="AP61" s="70"/>
      <c r="AQ61" s="97" t="str">
        <f t="shared" si="4"/>
        <v/>
      </c>
      <c r="AR61" s="30"/>
      <c r="AS61" s="30"/>
      <c r="AT61" s="30"/>
      <c r="AU61" s="30"/>
      <c r="AV61" s="30"/>
      <c r="AW61" s="30"/>
      <c r="AX61" s="30"/>
      <c r="AY61" s="70" t="str">
        <f t="shared" si="5"/>
        <v/>
      </c>
      <c r="AZ61" s="70"/>
      <c r="BA61" s="30"/>
      <c r="BB61" s="30"/>
      <c r="BC61" s="30"/>
      <c r="BD61" s="30"/>
      <c r="BE61" s="30"/>
      <c r="BF61" s="30"/>
      <c r="BG61" s="30"/>
      <c r="BH61" s="30"/>
      <c r="BI61" s="30"/>
      <c r="BJ61" s="30"/>
      <c r="BK61" s="30"/>
      <c r="BL61" s="95" t="str">
        <f t="shared" si="6"/>
        <v/>
      </c>
      <c r="BM61" s="30"/>
      <c r="BN61" s="167" t="s">
        <v>366</v>
      </c>
      <c r="BO61" s="258">
        <f>IF(BU61&lt;&gt;"",IFERROR(VLOOKUP(C61,MOMO!$C$5:$K$67,9,FALSE),""),"")</f>
        <v>45946</v>
      </c>
      <c r="BP61" s="153" t="str">
        <f>IF(BU61&lt;&gt;"",IFERROR(VLOOKUP(C61,MOMO!$C$5:$J$67,8,FALSE),""),"")</f>
        <v>CONG TY CP DICH VU DI DONG TRUC TUYEN MoMo TT DUONG THANH LONG tu 15/10/2025 den 15/10/2025. CT tu 0421000497559 CONG TY CP DICH VU DI DONG TRUC TUYEN toi 0961315526 CONG TY TNHH DUONG THANH LONG NHTMCP Sai gon Thuong Tin</v>
      </c>
      <c r="BR61">
        <v>1121</v>
      </c>
      <c r="BS61" s="101" t="s">
        <v>199</v>
      </c>
      <c r="BU61" s="133">
        <f>IFERROR(IF(VLOOKUP(C61,MOMO!$C$5:$E$67,3,FALSE)=0,"",VLOOKUP(C61,MOMO!$C$5:$E$67,3,FALSE)),"")</f>
        <v>716308.5</v>
      </c>
      <c r="BV61" t="str">
        <f t="shared" si="7"/>
        <v>Tiền doanh thu ngày 15/10/2025 chi nhánh 108TRANCẦN THƠ</v>
      </c>
      <c r="CD61" s="191" t="str">
        <f t="shared" si="8"/>
        <v>SCB-526</v>
      </c>
      <c r="CQ61" s="102">
        <f t="shared" si="9"/>
        <v>45945</v>
      </c>
      <c r="CS61" s="167" t="s">
        <v>230</v>
      </c>
      <c r="CT61" s="255">
        <f>IF(CZ61&lt;&gt;"",IFERROR(VLOOKUP(C61,GRAB!$C$5:$G$67,5,FALSE),""),"")</f>
        <v>45946</v>
      </c>
      <c r="CU61" s="153" t="str">
        <f>IFERROR(VLOOKUP(C61,GRAB!$C$5:$E$67,3,FALSE),"")</f>
        <v>Grab TT 76002010 2184010097315841 Ca Phe Muoi Chu Long Can Tho CKN 172613 - CONG TY TNHH GRAB - Ngan hang TMCP Cong Thuong Viet Nam</v>
      </c>
      <c r="CW61" s="172">
        <v>1121</v>
      </c>
      <c r="CX61" s="174" t="s">
        <v>367</v>
      </c>
      <c r="CZ61">
        <f>IFERROR(VLOOKUP(C61,GRAB!$C$5:$E$67,2,FALSE),"")</f>
        <v>950439</v>
      </c>
      <c r="DA61" t="str">
        <f t="shared" si="10"/>
        <v>Tiền doanh thu ngày 15/10/2025 chi nhánh 108TRANCẦN THƠ</v>
      </c>
      <c r="DI61" s="175" t="str">
        <f t="shared" si="11"/>
        <v>SCB-526</v>
      </c>
      <c r="DV61" s="102">
        <f t="shared" si="12"/>
        <v>45945</v>
      </c>
      <c r="DX61" s="167" t="s">
        <v>239</v>
      </c>
      <c r="DY61" s="245" t="str">
        <f>IF(EE61&lt;&gt;"",IFERROR(VLOOKUP(C61,BE!$C$5:$K$67,9,FALSE),""),"")</f>
        <v/>
      </c>
      <c r="DZ61" t="str">
        <f>IF(EE61&lt;&gt;"",IFERROR(VLOOKUP(C61,BE!$C$5:$J$67,8,FALSE),""),"")</f>
        <v/>
      </c>
      <c r="EB61">
        <v>1121</v>
      </c>
      <c r="EC61" s="167" t="s">
        <v>200</v>
      </c>
      <c r="EE61" t="str">
        <f>IFERROR(IF(VLOOKUP(C61,BE!C61:I123,4,FALSE)=0,"",VLOOKUP(C61,BE!C61:I123,4,FALSE)),"")</f>
        <v/>
      </c>
      <c r="EF61" s="175" t="str">
        <f t="shared" si="13"/>
        <v/>
      </c>
      <c r="EN61" s="175" t="str">
        <f t="shared" si="14"/>
        <v/>
      </c>
      <c r="FA61" s="102" t="str">
        <f t="shared" si="15"/>
        <v/>
      </c>
      <c r="FC61" s="167" t="s">
        <v>231</v>
      </c>
      <c r="FD61" s="245">
        <f>IF(FJ61&lt;&gt;"",IFERROR(VLOOKUP(C61,'ZALO-PAY'!$C$5:$G$67,4,FALSE),""),"")</f>
        <v>45946</v>
      </c>
      <c r="FE61" s="186" t="str">
        <f>IF(FJ61&lt;&gt;"",IFERROR(VLOOKUP(C61,'ZALO-PAY'!$C$5:$G$67,5,FALSE),""),"")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61">
        <v>1121</v>
      </c>
      <c r="FH61" s="167" t="s">
        <v>233</v>
      </c>
      <c r="FJ61">
        <f>IFERROR(IF(VLOOKUP(C61,'ZALO-PAY'!$C$5:$E$67,2,FALSE)=0,"",VLOOKUP(C61,'ZALO-PAY'!$C$5:$E$67,2,FALSE)),"")</f>
        <v>46620</v>
      </c>
      <c r="FK61" s="175" t="str">
        <f t="shared" si="16"/>
        <v>Tiền doanh thu ngày 15/10/2025 chi nhánh 108TRANCẦN THƠ</v>
      </c>
      <c r="FS61" s="175" t="str">
        <f t="shared" si="17"/>
        <v>SCB-526</v>
      </c>
      <c r="GF61" s="102">
        <f t="shared" si="18"/>
        <v>45945</v>
      </c>
      <c r="GH61" s="167" t="s">
        <v>368</v>
      </c>
      <c r="GI61" s="245" t="str">
        <f>IF(GO61&lt;&gt;"",IFERROR(VLOOKUP(C61,XANHSM!C61:G123,5,FALSE),""),"")</f>
        <v/>
      </c>
      <c r="GJ61" t="str">
        <f>IF(GO61&lt;&gt;"",IF(VLOOKUP(C61,XANHSM!$C$5:$G$67,4,FALSE)=0,"",VLOOKUP(C61,XANHSM!C61:G123,4,FALSE)),"")</f>
        <v/>
      </c>
      <c r="GL61">
        <v>1121</v>
      </c>
      <c r="GM61" s="167" t="s">
        <v>234</v>
      </c>
      <c r="GO61" t="str">
        <f>IFERROR(IF(VLOOKUP(C61,XANHSM!$C$5:$E$67,2,FALSE)=0,"",VLOOKUP(C61,XANHSM!$C$5:$E$67,2,FALSE)),"")</f>
        <v/>
      </c>
      <c r="GP61" s="175" t="str">
        <f t="shared" si="19"/>
        <v/>
      </c>
      <c r="GX61" t="str">
        <f t="shared" si="20"/>
        <v/>
      </c>
      <c r="HK61" s="102" t="str">
        <f t="shared" si="21"/>
        <v/>
      </c>
      <c r="HM61" s="167" t="s">
        <v>369</v>
      </c>
      <c r="HN61" s="245" t="str">
        <f>IF(HT61&lt;&gt;"",IFERROR(VLOOKUP(C61,'TIỀN MẶT'!$C$5:$J$67,7,FALSE),""),"")</f>
        <v/>
      </c>
      <c r="HO61" t="str">
        <f>IF(HT61&lt;&gt;"",IF(VLOOKUP(C61,'TIỀN MẶT'!$C$5:$J$67,8,FALSE)=0,"",VLOOKUP(C61,'TIỀN MẶT'!$C$5:$J$67,8,FALSE)),"")</f>
        <v/>
      </c>
      <c r="HQ61">
        <v>1121</v>
      </c>
      <c r="HR61" s="167" t="s">
        <v>235</v>
      </c>
      <c r="HT61" t="str">
        <f>IFERROR(IF(VLOOKUP(C61,'TIỀN MẶT'!$C$5:$H$67,4,FALSE)=0,"",VLOOKUP(C61,'TIỀN MẶT'!$C$5:$H$67,4,FALSE)),"")</f>
        <v/>
      </c>
      <c r="HU61" s="175" t="str">
        <f t="shared" si="22"/>
        <v/>
      </c>
      <c r="IC61" t="str">
        <f t="shared" si="23"/>
        <v/>
      </c>
      <c r="IP61" s="102" t="str">
        <f t="shared" si="24"/>
        <v/>
      </c>
      <c r="IR61" s="167" t="s">
        <v>370</v>
      </c>
      <c r="IS61" s="245" t="str">
        <f>IF(IY61&lt;&gt;"",IFERROR(VLOOKUP(C61,'TIỀN MẶT'!$C$5:$J$67,7,FALSE),""),"")</f>
        <v/>
      </c>
      <c r="IT61" t="str">
        <f>IF(IY61&lt;&gt;"",IF(VLOOKUP(C61,'TIỀN MẶT'!$C$5:$J$67,8,FALSE)=0,"",VLOOKUP(C61,'TIỀN MẶT'!$C$5:$J$67,8,FALSE)),"")</f>
        <v/>
      </c>
      <c r="IV61">
        <v>1121</v>
      </c>
      <c r="IW61" s="167" t="s">
        <v>236</v>
      </c>
      <c r="IY61" t="str">
        <f>IFERROR(IF(VLOOKUP(C61,'TIỀN MẶT'!$C$5:$H$67,5,FALSE)=0,"",VLOOKUP(C61,'TIỀN MẶT'!$C$5:$H$67,5,FALSE)),"")</f>
        <v/>
      </c>
      <c r="IZ61" s="175" t="str">
        <f t="shared" si="25"/>
        <v/>
      </c>
      <c r="JH61" t="str">
        <f t="shared" si="26"/>
        <v/>
      </c>
      <c r="JU61" s="102" t="str">
        <f t="shared" si="27"/>
        <v/>
      </c>
      <c r="JW61" s="167" t="s">
        <v>371</v>
      </c>
      <c r="JX61" s="249" t="str">
        <f>IF(KD61&lt;&gt;"",IFERROR(VLOOKUP(C61,'VN-PAY'!$C$5:$G$67,4,FALSE),""),"")</f>
        <v/>
      </c>
      <c r="JY61" s="228" t="str">
        <f>IF(KD61&lt;&gt;"",IFERROR(VLOOKUP(C61,'VN-PAY'!$C$5:$G$67,5,FALSE),""),"")</f>
        <v/>
      </c>
      <c r="KA61">
        <v>1121</v>
      </c>
      <c r="KB61" s="167" t="s">
        <v>237</v>
      </c>
      <c r="KD61" t="str">
        <f>IFERROR(IF(VLOOKUP(C61,'VN-PAY'!$C$5:$E$66,2,FALSE)=0,"",VLOOKUP(C61,'VN-PAY'!$C$5:$E$66,2,FALSE)),"")</f>
        <v/>
      </c>
      <c r="KE61" s="175" t="str">
        <f t="shared" si="28"/>
        <v/>
      </c>
      <c r="KM61" s="175" t="str">
        <f t="shared" si="29"/>
        <v/>
      </c>
      <c r="KZ61" s="102" t="str">
        <f t="shared" si="30"/>
        <v/>
      </c>
      <c r="LB61" s="167" t="s">
        <v>372</v>
      </c>
      <c r="LC61" s="245">
        <f>IF(LI61&lt;&gt;"",IFERROR(VLOOKUP(C61,SHOPEE!$C$5:$G$67,4,FALSE),""),"")</f>
        <v>0</v>
      </c>
      <c r="LD61" t="str">
        <f>IF(LI61&lt;&gt;"",IFERROR(VLOOKUP(C61,SHOPEE!$C$5:$G$67,5,FALSE),""),"")</f>
        <v>SHOPEEPAY CHUYEN TIEN 1978597907100237824 ShopeeFood thanh toan tu dong 15 10 2025 10673813 CKN 135092 - MBBANK IBFT - Ngan hang TMCP Quan Doi</v>
      </c>
      <c r="LF61">
        <v>1121</v>
      </c>
      <c r="LG61" s="167" t="s">
        <v>238</v>
      </c>
      <c r="LI61">
        <f>IFERROR(IF(VLOOKUP(C61,SHOPEE!$C$5:$E$67,2,FALSE)=0,"",VLOOKUP(C61,SHOPEE!$C$5:$E$67,2,FALSE)),"")</f>
        <v>762805</v>
      </c>
      <c r="LJ61" s="175" t="str">
        <f t="shared" si="31"/>
        <v>Tiền doanh thu ngày 15/10/2025 chi nhánh 108TRANCẦN THƠ</v>
      </c>
      <c r="LR61" s="175" t="str">
        <f t="shared" si="32"/>
        <v>SCB-526</v>
      </c>
      <c r="ME61" s="102">
        <f t="shared" si="33"/>
        <v>45945</v>
      </c>
      <c r="MG61" s="167" t="s">
        <v>373</v>
      </c>
    </row>
    <row r="62" spans="1:345" ht="15.75" customHeight="1">
      <c r="A62" s="83">
        <f t="shared" si="0"/>
        <v>30</v>
      </c>
      <c r="B62" s="32" t="s">
        <v>601</v>
      </c>
      <c r="C62" s="90" t="s">
        <v>157</v>
      </c>
      <c r="D62" s="291">
        <v>62</v>
      </c>
      <c r="E62" s="266">
        <f>IF(K62&lt;&gt;"",IFERROR(VLOOKUP(C62,'TIỀN MẶT'!$C$5:$J$67,7,FALSE),""),"")</f>
        <v>45946</v>
      </c>
      <c r="F62" s="221" t="str">
        <f>IF(K62&lt;&gt;"",IF(VLOOKUP(C62,'TIỀN MẶT'!$C$5:$J$67,8,FALSE)=0,"",VLOOKUP(C62,'TIỀN MẶT'!$C$5:$J$67,8,FALSE)),"")</f>
        <v>CH.25TNV-NTM NGAY 15.10.25</v>
      </c>
      <c r="G62" s="99"/>
      <c r="H62" s="70">
        <v>1121</v>
      </c>
      <c r="I62" s="167" t="s">
        <v>360</v>
      </c>
      <c r="J62" s="60"/>
      <c r="K62" s="62">
        <f>IFERROR(IF(VLOOKUP(C62,'TIỀN MẶT'!$C$5:$H$67,3,FALSE)&amp;""="","",VLOOKUP(C62,'TIỀN MẶT'!$C$5:$H$67,3,FALSE)),"")</f>
        <v>4869000</v>
      </c>
      <c r="L62" s="59" t="str">
        <f t="shared" si="1"/>
        <v>Tiền doanh thu ngày 15/10/2025 chi nhánh 25VĨNH LONG</v>
      </c>
      <c r="M62" s="91" t="str">
        <f>VLOOKUP(C62,BE!$C$5:$I$67,2,0)</f>
        <v/>
      </c>
      <c r="N62" s="86"/>
      <c r="O62" s="87"/>
      <c r="P62" s="88"/>
      <c r="Q62" s="88"/>
      <c r="R62" s="89"/>
      <c r="S62" s="92"/>
      <c r="T62" s="170" t="str">
        <f t="shared" si="2"/>
        <v>SCB-041</v>
      </c>
      <c r="U62" s="78"/>
      <c r="V62" s="77"/>
      <c r="W62" s="77"/>
      <c r="X62" s="77"/>
      <c r="Y62" s="2"/>
      <c r="Z62" s="2"/>
      <c r="AA62" s="2"/>
      <c r="AB62" s="31"/>
      <c r="AC62" s="96"/>
      <c r="AD62" s="96"/>
      <c r="AE62" s="96"/>
      <c r="AF62" s="96"/>
      <c r="AG62" s="95">
        <f t="shared" si="3"/>
        <v>45945</v>
      </c>
      <c r="AH62" s="70"/>
      <c r="AI62" s="167" t="s">
        <v>364</v>
      </c>
      <c r="AJ62" s="58"/>
      <c r="AK62" s="70"/>
      <c r="AL62" s="70"/>
      <c r="AM62" s="70">
        <v>1121</v>
      </c>
      <c r="AN62" s="167">
        <v>113102</v>
      </c>
      <c r="AO62" s="70"/>
      <c r="AP62" s="70"/>
      <c r="AQ62" s="97" t="str">
        <f t="shared" si="4"/>
        <v/>
      </c>
      <c r="AR62" s="30"/>
      <c r="AS62" s="30"/>
      <c r="AT62" s="30"/>
      <c r="AU62" s="30"/>
      <c r="AV62" s="30"/>
      <c r="AW62" s="30"/>
      <c r="AX62" s="30"/>
      <c r="AY62" s="70" t="str">
        <f t="shared" si="5"/>
        <v/>
      </c>
      <c r="AZ62" s="70"/>
      <c r="BA62" s="30"/>
      <c r="BB62" s="30"/>
      <c r="BC62" s="30"/>
      <c r="BD62" s="30"/>
      <c r="BE62" s="30"/>
      <c r="BF62" s="30"/>
      <c r="BG62" s="30"/>
      <c r="BH62" s="30"/>
      <c r="BI62" s="30"/>
      <c r="BJ62" s="30"/>
      <c r="BK62" s="30"/>
      <c r="BL62" s="95" t="str">
        <f t="shared" si="6"/>
        <v/>
      </c>
      <c r="BM62" s="30"/>
      <c r="BN62" s="167" t="s">
        <v>366</v>
      </c>
      <c r="BO62" s="258">
        <f>IF(BU62&lt;&gt;"",IFERROR(VLOOKUP(C62,MOMO!$C$5:$K$67,9,FALSE),""),"")</f>
        <v>45946</v>
      </c>
      <c r="BP62" s="153" t="str">
        <f>IF(BU62&lt;&gt;"",IFERROR(VLOOKUP(C62,MOMO!$C$5:$J$67,8,FALSE),""),"")</f>
        <v>CONG TY CP DICH VU DI DONG TRUC TUYEN MoMo TT DUONG THANH LONG tu 15/10/2025 den 15/10/2025. CT tu 0421000497559 CONG TY CP DICH VU DI DONG TRUC TUYEN toi 0961315526 CONG TY TNHH DUONG THANH LONG NHTMCP Sai gon Thuong Tin</v>
      </c>
      <c r="BR62">
        <v>1121</v>
      </c>
      <c r="BS62" s="101" t="s">
        <v>199</v>
      </c>
      <c r="BU62" s="133">
        <f>IFERROR(IF(VLOOKUP(C62,MOMO!$C$5:$E$67,3,FALSE)=0,"",VLOOKUP(C62,MOMO!$C$5:$E$67,3,FALSE)),"")</f>
        <v>531755</v>
      </c>
      <c r="BV62" t="str">
        <f t="shared" si="7"/>
        <v>Tiền doanh thu ngày 15/10/2025 chi nhánh 25VĨNH LONG</v>
      </c>
      <c r="CD62" s="191" t="str">
        <f t="shared" si="8"/>
        <v>SCB-526</v>
      </c>
      <c r="CQ62" s="102">
        <f t="shared" si="9"/>
        <v>45945</v>
      </c>
      <c r="CS62" s="167" t="s">
        <v>230</v>
      </c>
      <c r="CT62" s="255" t="str">
        <f>IF(CZ62&lt;&gt;"",IFERROR(VLOOKUP(C62,GRAB!$C$5:$G$67,5,FALSE),""),"")</f>
        <v/>
      </c>
      <c r="CU62" s="153" t="str">
        <f>IFERROR(VLOOKUP(C62,GRAB!$C$5:$E$67,3,FALSE),"")</f>
        <v/>
      </c>
      <c r="CW62" s="172">
        <v>1121</v>
      </c>
      <c r="CX62" s="174" t="s">
        <v>367</v>
      </c>
      <c r="CZ62" t="str">
        <f>IFERROR(VLOOKUP(C62,GRAB!$C$5:$E$67,2,FALSE),"")</f>
        <v/>
      </c>
      <c r="DA62" t="str">
        <f t="shared" si="10"/>
        <v/>
      </c>
      <c r="DI62" s="175" t="str">
        <f t="shared" si="11"/>
        <v/>
      </c>
      <c r="DV62" s="102" t="str">
        <f t="shared" si="12"/>
        <v/>
      </c>
      <c r="DX62" s="167" t="s">
        <v>239</v>
      </c>
      <c r="DY62" s="245" t="str">
        <f>IF(EE62&lt;&gt;"",IFERROR(VLOOKUP(C62,BE!$C$5:$K$67,9,FALSE),""),"")</f>
        <v/>
      </c>
      <c r="DZ62" t="str">
        <f>IF(EE62&lt;&gt;"",IFERROR(VLOOKUP(C62,BE!$C$5:$J$67,8,FALSE),""),"")</f>
        <v/>
      </c>
      <c r="EB62">
        <v>1121</v>
      </c>
      <c r="EC62" s="167" t="s">
        <v>200</v>
      </c>
      <c r="EE62" t="str">
        <f>IFERROR(IF(VLOOKUP(C62,BE!C62:I124,4,FALSE)=0,"",VLOOKUP(C62,BE!C62:I124,4,FALSE)),"")</f>
        <v/>
      </c>
      <c r="EF62" s="175" t="str">
        <f t="shared" si="13"/>
        <v/>
      </c>
      <c r="EN62" s="175" t="str">
        <f t="shared" si="14"/>
        <v/>
      </c>
      <c r="FA62" s="102" t="str">
        <f t="shared" si="15"/>
        <v/>
      </c>
      <c r="FC62" s="167" t="s">
        <v>231</v>
      </c>
      <c r="FD62" s="245">
        <f>IF(FJ62&lt;&gt;"",IFERROR(VLOOKUP(C62,'ZALO-PAY'!$C$5:$G$67,4,FALSE),""),"")</f>
        <v>45946</v>
      </c>
      <c r="FE62" s="186" t="str">
        <f>IF(FJ62&lt;&gt;"",IFERROR(VLOOKUP(C62,'ZALO-PAY'!$C$5:$G$67,5,FALSE),""),"")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62">
        <v>1121</v>
      </c>
      <c r="FH62" s="167" t="s">
        <v>233</v>
      </c>
      <c r="FJ62">
        <f>IFERROR(IF(VLOOKUP(C62,'ZALO-PAY'!$C$5:$E$67,2,FALSE)=0,"",VLOOKUP(C62,'ZALO-PAY'!$C$5:$E$67,2,FALSE)),"")</f>
        <v>49724</v>
      </c>
      <c r="FK62" s="175" t="str">
        <f t="shared" si="16"/>
        <v>Tiền doanh thu ngày 15/10/2025 chi nhánh 25VĨNH LONG</v>
      </c>
      <c r="FS62" s="175" t="str">
        <f t="shared" si="17"/>
        <v>SCB-526</v>
      </c>
      <c r="GF62" s="102">
        <f t="shared" si="18"/>
        <v>45945</v>
      </c>
      <c r="GH62" s="167" t="s">
        <v>368</v>
      </c>
      <c r="GI62" s="245" t="str">
        <f>IF(GO62&lt;&gt;"",IFERROR(VLOOKUP(C62,XANHSM!C62:G124,5,FALSE),""),"")</f>
        <v/>
      </c>
      <c r="GJ62" t="str">
        <f>IF(GO62&lt;&gt;"",IF(VLOOKUP(C62,XANHSM!$C$5:$G$67,4,FALSE)=0,"",VLOOKUP(C62,XANHSM!C62:G124,4,FALSE)),"")</f>
        <v/>
      </c>
      <c r="GL62">
        <v>1121</v>
      </c>
      <c r="GM62" s="167" t="s">
        <v>234</v>
      </c>
      <c r="GO62" t="str">
        <f>IFERROR(IF(VLOOKUP(C62,XANHSM!$C$5:$E$67,2,FALSE)=0,"",VLOOKUP(C62,XANHSM!$C$5:$E$67,2,FALSE)),"")</f>
        <v/>
      </c>
      <c r="GP62" s="175" t="str">
        <f t="shared" si="19"/>
        <v/>
      </c>
      <c r="GX62" t="str">
        <f t="shared" si="20"/>
        <v/>
      </c>
      <c r="HK62" s="102" t="str">
        <f t="shared" si="21"/>
        <v/>
      </c>
      <c r="HM62" s="167" t="s">
        <v>369</v>
      </c>
      <c r="HN62" s="245">
        <f>IF(HT62&lt;&gt;"",IFERROR(VLOOKUP(C62,'TIỀN MẶT'!$C$5:$J$67,7,FALSE),""),"")</f>
        <v>45946</v>
      </c>
      <c r="HO62" t="str">
        <f>IF(HT62&lt;&gt;"",IF(VLOOKUP(C62,'TIỀN MẶT'!$C$5:$J$67,8,FALSE)=0,"",VLOOKUP(C62,'TIỀN MẶT'!$C$5:$J$67,8,FALSE)),"")</f>
        <v>CH.25TNV-NTM NGAY 15.10.25</v>
      </c>
      <c r="HQ62">
        <v>1121</v>
      </c>
      <c r="HR62" s="167" t="s">
        <v>235</v>
      </c>
      <c r="HT62">
        <f>IFERROR(IF(VLOOKUP(C62,'TIỀN MẶT'!$C$5:$H$67,4,FALSE)=0,"",VLOOKUP(C62,'TIỀN MẶT'!$C$5:$H$67,4,FALSE)),"")</f>
        <v>134100</v>
      </c>
      <c r="HU62" s="175" t="str">
        <f t="shared" si="22"/>
        <v>Tiền doanh thu ngày 15/10/2025 chi nhánh 25VĨNH LONG</v>
      </c>
      <c r="IC62" t="str">
        <f t="shared" si="23"/>
        <v>SCB-041</v>
      </c>
      <c r="IP62" s="102">
        <f t="shared" si="24"/>
        <v>45945</v>
      </c>
      <c r="IR62" s="167" t="s">
        <v>370</v>
      </c>
      <c r="IS62" s="245" t="str">
        <f>IF(IY62&lt;&gt;"",IFERROR(VLOOKUP(C62,'TIỀN MẶT'!$C$5:$J$67,7,FALSE),""),"")</f>
        <v/>
      </c>
      <c r="IT62" t="str">
        <f>IF(IY62&lt;&gt;"",IF(VLOOKUP(C62,'TIỀN MẶT'!$C$5:$J$67,8,FALSE)=0,"",VLOOKUP(C62,'TIỀN MẶT'!$C$5:$J$67,8,FALSE)),"")</f>
        <v/>
      </c>
      <c r="IV62">
        <v>1121</v>
      </c>
      <c r="IW62" s="167" t="s">
        <v>236</v>
      </c>
      <c r="IY62" t="str">
        <f>IFERROR(IF(VLOOKUP(C62,'TIỀN MẶT'!$C$5:$H$67,5,FALSE)=0,"",VLOOKUP(C62,'TIỀN MẶT'!$C$5:$H$67,5,FALSE)),"")</f>
        <v/>
      </c>
      <c r="IZ62" s="175" t="str">
        <f t="shared" si="25"/>
        <v/>
      </c>
      <c r="JH62" t="str">
        <f t="shared" si="26"/>
        <v/>
      </c>
      <c r="JU62" s="102" t="str">
        <f t="shared" si="27"/>
        <v/>
      </c>
      <c r="JW62" s="167" t="s">
        <v>371</v>
      </c>
      <c r="JX62" s="249" t="str">
        <f>IF(KD62&lt;&gt;"",IFERROR(VLOOKUP(C62,'VN-PAY'!$C$5:$G$67,4,FALSE),""),"")</f>
        <v/>
      </c>
      <c r="JY62" s="228" t="str">
        <f>IF(KD62&lt;&gt;"",IFERROR(VLOOKUP(C62,'VN-PAY'!$C$5:$G$67,5,FALSE),""),"")</f>
        <v/>
      </c>
      <c r="KA62">
        <v>1121</v>
      </c>
      <c r="KB62" s="167" t="s">
        <v>237</v>
      </c>
      <c r="KD62" t="str">
        <f>IFERROR(IF(VLOOKUP(C62,'VN-PAY'!$C$5:$E$66,2,FALSE)=0,"",VLOOKUP(C62,'VN-PAY'!$C$5:$E$66,2,FALSE)),"")</f>
        <v/>
      </c>
      <c r="KE62" s="175" t="str">
        <f t="shared" si="28"/>
        <v/>
      </c>
      <c r="KM62" s="175" t="str">
        <f t="shared" si="29"/>
        <v/>
      </c>
      <c r="KZ62" s="102" t="str">
        <f t="shared" si="30"/>
        <v/>
      </c>
      <c r="LB62" s="167" t="s">
        <v>372</v>
      </c>
      <c r="LC62" s="245">
        <f>IF(LI62&lt;&gt;"",IFERROR(VLOOKUP(C62,SHOPEE!$C$5:$G$67,4,FALSE),""),"")</f>
        <v>0</v>
      </c>
      <c r="LD62" t="str">
        <f>IF(LI62&lt;&gt;"",IFERROR(VLOOKUP(C62,SHOPEE!$C$5:$G$67,5,FALSE),""),"")</f>
        <v>SHOPEEPAY CHUYEN TIEN 1978597907100237824 ShopeeFood thanh toan tu dong 15 10 2025 10673813 CKN 135092 - MBBANK IBFT - Ngan hang TMCP Quan Doi</v>
      </c>
      <c r="LF62">
        <v>1121</v>
      </c>
      <c r="LG62" s="167" t="s">
        <v>238</v>
      </c>
      <c r="LI62">
        <f>IFERROR(IF(VLOOKUP(C62,SHOPEE!$C$5:$E$67,2,FALSE)=0,"",VLOOKUP(C62,SHOPEE!$C$5:$E$67,2,FALSE)),"")</f>
        <v>532150</v>
      </c>
      <c r="LJ62" s="175" t="str">
        <f t="shared" si="31"/>
        <v>Tiền doanh thu ngày 15/10/2025 chi nhánh 25VĨNH LONG</v>
      </c>
      <c r="LR62" s="175" t="str">
        <f t="shared" si="32"/>
        <v>SCB-526</v>
      </c>
      <c r="ME62" s="102">
        <f t="shared" si="33"/>
        <v>45945</v>
      </c>
      <c r="MG62" s="167" t="s">
        <v>373</v>
      </c>
    </row>
    <row r="63" spans="1:345" ht="15.75" customHeight="1">
      <c r="A63" s="83">
        <v>30</v>
      </c>
      <c r="B63" s="32" t="s">
        <v>602</v>
      </c>
      <c r="C63" s="90" t="s">
        <v>158</v>
      </c>
      <c r="D63" s="291">
        <v>54</v>
      </c>
      <c r="E63" s="266">
        <f>IF(K63&lt;&gt;"",IFERROR(VLOOKUP(C63,'TIỀN MẶT'!$C$5:$J$67,7,FALSE),""),"")</f>
        <v>45946</v>
      </c>
      <c r="F63" s="221" t="str">
        <f>IF(K63&lt;&gt;"",IF(VLOOKUP(C63,'TIỀN MẶT'!$C$5:$J$67,8,FALSE)=0,"",VLOOKUP(C63,'TIỀN MẶT'!$C$5:$J$67,8,FALSE)),"")</f>
        <v>EWX863515483 CH.1ALL- NTM ngay 15.10.2025</v>
      </c>
      <c r="G63" s="99"/>
      <c r="H63" s="70">
        <v>1121</v>
      </c>
      <c r="I63" s="167" t="s">
        <v>360</v>
      </c>
      <c r="J63" s="60"/>
      <c r="K63" s="62">
        <f>IFERROR(IF(VLOOKUP(C63,'TIỀN MẶT'!$C$5:$H$67,3,FALSE)&amp;""="","",VLOOKUP(C63,'TIỀN MẶT'!$C$5:$H$67,3,FALSE)),"")</f>
        <v>5586000</v>
      </c>
      <c r="L63" s="59" t="str">
        <f t="shared" si="1"/>
        <v>Tiền doanh thu ngày 15/10/2025 chi nhánh 1ATRÀ VINH</v>
      </c>
      <c r="M63" s="91" t="str">
        <f>VLOOKUP(C63,BE!$C$5:$I$67,2,0)</f>
        <v/>
      </c>
      <c r="N63" s="86"/>
      <c r="O63" s="87"/>
      <c r="P63" s="88"/>
      <c r="Q63" s="88"/>
      <c r="R63" s="89"/>
      <c r="S63" s="92"/>
      <c r="T63" s="170" t="str">
        <f t="shared" si="2"/>
        <v>SCB-041</v>
      </c>
      <c r="U63" s="78"/>
      <c r="V63" s="77"/>
      <c r="W63" s="77"/>
      <c r="X63" s="77"/>
      <c r="Y63" s="2"/>
      <c r="Z63" s="2"/>
      <c r="AA63" s="2"/>
      <c r="AB63" s="31"/>
      <c r="AC63" s="96"/>
      <c r="AD63" s="96"/>
      <c r="AE63" s="96"/>
      <c r="AF63" s="96"/>
      <c r="AG63" s="95">
        <f t="shared" si="3"/>
        <v>45945</v>
      </c>
      <c r="AH63" s="70"/>
      <c r="AI63" s="167" t="s">
        <v>364</v>
      </c>
      <c r="AJ63" s="58"/>
      <c r="AK63" s="70"/>
      <c r="AL63" s="70"/>
      <c r="AM63" s="70">
        <v>1121</v>
      </c>
      <c r="AN63" s="167">
        <v>113102</v>
      </c>
      <c r="AO63" s="70"/>
      <c r="AP63" s="70"/>
      <c r="AQ63" s="97" t="str">
        <f t="shared" si="4"/>
        <v/>
      </c>
      <c r="AR63" s="30"/>
      <c r="AS63" s="30"/>
      <c r="AT63" s="30"/>
      <c r="AU63" s="30"/>
      <c r="AV63" s="30"/>
      <c r="AW63" s="30"/>
      <c r="AX63" s="30"/>
      <c r="AY63" s="70" t="str">
        <f t="shared" si="5"/>
        <v/>
      </c>
      <c r="AZ63" s="70"/>
      <c r="BA63" s="30"/>
      <c r="BB63" s="30"/>
      <c r="BC63" s="30"/>
      <c r="BD63" s="30"/>
      <c r="BE63" s="30"/>
      <c r="BF63" s="30"/>
      <c r="BG63" s="30"/>
      <c r="BH63" s="30"/>
      <c r="BI63" s="30"/>
      <c r="BJ63" s="30"/>
      <c r="BK63" s="30"/>
      <c r="BL63" s="95" t="str">
        <f t="shared" si="6"/>
        <v/>
      </c>
      <c r="BM63" s="30"/>
      <c r="BN63" s="167" t="s">
        <v>366</v>
      </c>
      <c r="BO63" s="258">
        <f>IF(BU63&lt;&gt;"",IFERROR(VLOOKUP(C63,MOMO!$C$5:$K$67,9,FALSE),""),"")</f>
        <v>45946</v>
      </c>
      <c r="BP63" s="153" t="str">
        <f>IF(BU63&lt;&gt;"",IFERROR(VLOOKUP(C63,MOMO!$C$5:$J$67,8,FALSE),""),"")</f>
        <v>CONG TY CP DICH VU DI DONG TRUC TUYEN MoMo TT DUONG THANH LONG tu 15/10/2025 den 15/10/2025. CT tu 0421000497559 CONG TY CP DICH VU DI DONG TRUC TUYEN toi 0961315526 CONG TY TNHH DUONG THANH LONG NHTMCP Sai gon Thuong Tin</v>
      </c>
      <c r="BR63">
        <v>1121</v>
      </c>
      <c r="BS63" s="101" t="s">
        <v>199</v>
      </c>
      <c r="BU63" s="133">
        <f>IFERROR(IF(VLOOKUP(C63,MOMO!$C$5:$E$67,3,FALSE)=0,"",VLOOKUP(C63,MOMO!$C$5:$E$67,3,FALSE)),"")</f>
        <v>310284</v>
      </c>
      <c r="BV63" t="str">
        <f t="shared" si="7"/>
        <v>Tiền doanh thu ngày 15/10/2025 chi nhánh 1ATRÀ VINH</v>
      </c>
      <c r="CD63" s="191" t="str">
        <f t="shared" si="8"/>
        <v>SCB-526</v>
      </c>
      <c r="CQ63" s="102">
        <f t="shared" si="9"/>
        <v>45945</v>
      </c>
      <c r="CS63" s="167" t="s">
        <v>230</v>
      </c>
      <c r="CT63" s="255" t="str">
        <f>IF(CZ63&lt;&gt;"",IFERROR(VLOOKUP(C63,GRAB!$C$5:$G$67,5,FALSE),""),"")</f>
        <v/>
      </c>
      <c r="CU63" s="153" t="str">
        <f>IFERROR(VLOOKUP(C63,GRAB!$C$5:$E$67,3,FALSE),"")</f>
        <v/>
      </c>
      <c r="CW63" s="172">
        <v>1121</v>
      </c>
      <c r="CX63" s="174" t="s">
        <v>367</v>
      </c>
      <c r="CZ63" t="str">
        <f>IFERROR(VLOOKUP(C63,GRAB!$C$5:$E$67,2,FALSE),"")</f>
        <v/>
      </c>
      <c r="DA63" t="str">
        <f t="shared" si="10"/>
        <v/>
      </c>
      <c r="DI63" s="175" t="str">
        <f t="shared" si="11"/>
        <v/>
      </c>
      <c r="DV63" s="102" t="str">
        <f t="shared" si="12"/>
        <v/>
      </c>
      <c r="DX63" s="167" t="s">
        <v>239</v>
      </c>
      <c r="DY63" s="245" t="str">
        <f>IF(EE63&lt;&gt;"",IFERROR(VLOOKUP(C63,BE!$C$5:$K$67,9,FALSE),""),"")</f>
        <v/>
      </c>
      <c r="DZ63" t="str">
        <f>IF(EE63&lt;&gt;"",IFERROR(VLOOKUP(C63,BE!$C$5:$J$67,8,FALSE),""),"")</f>
        <v/>
      </c>
      <c r="EB63">
        <v>1121</v>
      </c>
      <c r="EC63" s="167" t="s">
        <v>200</v>
      </c>
      <c r="EE63" t="str">
        <f>IFERROR(IF(VLOOKUP(C63,BE!C63:I125,4,FALSE)=0,"",VLOOKUP(C63,BE!C63:I125,4,FALSE)),"")</f>
        <v/>
      </c>
      <c r="EF63" s="175" t="str">
        <f t="shared" si="13"/>
        <v/>
      </c>
      <c r="EN63" s="175" t="str">
        <f t="shared" si="14"/>
        <v/>
      </c>
      <c r="FA63" s="102" t="str">
        <f t="shared" si="15"/>
        <v/>
      </c>
      <c r="FC63" s="167" t="s">
        <v>231</v>
      </c>
      <c r="FD63" s="245" t="str">
        <f>IF(FJ63&lt;&gt;"",IFERROR(VLOOKUP(C63,'ZALO-PAY'!$C$5:$G$67,4,FALSE),""),"")</f>
        <v/>
      </c>
      <c r="FE63" s="186" t="str">
        <f>IF(FJ63&lt;&gt;"",IFERROR(VLOOKUP(C63,'ZALO-PAY'!$C$5:$G$67,5,FALSE),""),"")</f>
        <v/>
      </c>
      <c r="FG63">
        <v>1121</v>
      </c>
      <c r="FH63" s="167" t="s">
        <v>233</v>
      </c>
      <c r="FJ63" t="str">
        <f>IFERROR(IF(VLOOKUP(C63,'ZALO-PAY'!$C$5:$E$67,2,FALSE)=0,"",VLOOKUP(C63,'ZALO-PAY'!$C$5:$E$67,2,FALSE)),"")</f>
        <v/>
      </c>
      <c r="FK63" s="175" t="str">
        <f t="shared" si="16"/>
        <v/>
      </c>
      <c r="FS63" s="175" t="str">
        <f t="shared" si="17"/>
        <v/>
      </c>
      <c r="GF63" s="102" t="str">
        <f t="shared" si="18"/>
        <v/>
      </c>
      <c r="GH63" s="167" t="s">
        <v>368</v>
      </c>
      <c r="GI63" s="245" t="str">
        <f>IF(GO63&lt;&gt;"",IFERROR(VLOOKUP(C63,XANHSM!C63:G125,5,FALSE),""),"")</f>
        <v/>
      </c>
      <c r="GJ63" t="str">
        <f>IF(GO63&lt;&gt;"",IF(VLOOKUP(C63,XANHSM!$C$5:$G$67,4,FALSE)=0,"",VLOOKUP(C63,XANHSM!C63:G125,4,FALSE)),"")</f>
        <v/>
      </c>
      <c r="GL63">
        <v>1121</v>
      </c>
      <c r="GM63" s="167" t="s">
        <v>234</v>
      </c>
      <c r="GO63" t="str">
        <f>IFERROR(IF(VLOOKUP(C63,XANHSM!$C$5:$E$67,2,FALSE)=0,"",VLOOKUP(C63,XANHSM!$C$5:$E$67,2,FALSE)),"")</f>
        <v/>
      </c>
      <c r="GP63" s="175" t="str">
        <f t="shared" si="19"/>
        <v/>
      </c>
      <c r="GX63" t="str">
        <f t="shared" si="20"/>
        <v/>
      </c>
      <c r="HK63" s="102" t="str">
        <f t="shared" si="21"/>
        <v/>
      </c>
      <c r="HM63" s="167" t="s">
        <v>369</v>
      </c>
      <c r="HN63" s="245">
        <f>IF(HT63&lt;&gt;"",IFERROR(VLOOKUP(C63,'TIỀN MẶT'!$C$5:$J$67,7,FALSE),""),"")</f>
        <v>45946</v>
      </c>
      <c r="HO63" t="str">
        <f>IF(HT63&lt;&gt;"",IF(VLOOKUP(C63,'TIỀN MẶT'!$C$5:$J$67,8,FALSE)=0,"",VLOOKUP(C63,'TIỀN MẶT'!$C$5:$J$67,8,FALSE)),"")</f>
        <v>EWX863515483 CH.1ALL- NTM ngay 15.10.2025</v>
      </c>
      <c r="HQ63">
        <v>1121</v>
      </c>
      <c r="HR63" s="167" t="s">
        <v>235</v>
      </c>
      <c r="HT63">
        <f>IFERROR(IF(VLOOKUP(C63,'TIỀN MẶT'!$C$5:$H$67,4,FALSE)=0,"",VLOOKUP(C63,'TIỀN MẶT'!$C$5:$H$67,4,FALSE)),"")</f>
        <v>68400</v>
      </c>
      <c r="HU63" s="175" t="str">
        <f t="shared" si="22"/>
        <v>Tiền doanh thu ngày 15/10/2025 chi nhánh 1ATRÀ VINH</v>
      </c>
      <c r="IC63" t="str">
        <f t="shared" si="23"/>
        <v>SCB-041</v>
      </c>
      <c r="IP63" s="102">
        <f t="shared" si="24"/>
        <v>45945</v>
      </c>
      <c r="IR63" s="167" t="s">
        <v>370</v>
      </c>
      <c r="IS63" s="245" t="str">
        <f>IF(IY63&lt;&gt;"",IFERROR(VLOOKUP(C63,'TIỀN MẶT'!$C$5:$J$67,7,FALSE),""),"")</f>
        <v/>
      </c>
      <c r="IT63" t="str">
        <f>IF(IY63&lt;&gt;"",IF(VLOOKUP(C63,'TIỀN MẶT'!$C$5:$J$67,8,FALSE)=0,"",VLOOKUP(C63,'TIỀN MẶT'!$C$5:$J$67,8,FALSE)),"")</f>
        <v/>
      </c>
      <c r="IV63">
        <v>1121</v>
      </c>
      <c r="IW63" s="167" t="s">
        <v>236</v>
      </c>
      <c r="IY63" t="str">
        <f>IFERROR(IF(VLOOKUP(C63,'TIỀN MẶT'!$C$5:$H$67,5,FALSE)=0,"",VLOOKUP(C63,'TIỀN MẶT'!$C$5:$H$67,5,FALSE)),"")</f>
        <v/>
      </c>
      <c r="IZ63" s="175" t="str">
        <f t="shared" si="25"/>
        <v/>
      </c>
      <c r="JH63" t="str">
        <f t="shared" si="26"/>
        <v/>
      </c>
      <c r="JU63" s="102" t="str">
        <f t="shared" si="27"/>
        <v/>
      </c>
      <c r="JW63" s="167" t="s">
        <v>371</v>
      </c>
      <c r="JX63" s="249" t="str">
        <f>IF(KD63&lt;&gt;"",IFERROR(VLOOKUP(C63,'VN-PAY'!$C$5:$G$67,4,FALSE),""),"")</f>
        <v/>
      </c>
      <c r="JY63" s="228" t="str">
        <f>IF(KD63&lt;&gt;"",IFERROR(VLOOKUP(C63,'VN-PAY'!$C$5:$G$67,5,FALSE),""),"")</f>
        <v/>
      </c>
      <c r="KA63">
        <v>1121</v>
      </c>
      <c r="KB63" s="167" t="s">
        <v>237</v>
      </c>
      <c r="KD63" t="str">
        <f>IFERROR(IF(VLOOKUP(C63,'VN-PAY'!$C$5:$E$66,2,FALSE)=0,"",VLOOKUP(C63,'VN-PAY'!$C$5:$E$66,2,FALSE)),"")</f>
        <v/>
      </c>
      <c r="KE63" s="175" t="str">
        <f t="shared" si="28"/>
        <v/>
      </c>
      <c r="KM63" s="175" t="str">
        <f t="shared" si="29"/>
        <v/>
      </c>
      <c r="KZ63" s="102" t="str">
        <f t="shared" si="30"/>
        <v/>
      </c>
      <c r="LB63" s="167" t="s">
        <v>372</v>
      </c>
      <c r="LC63" s="245">
        <f>IF(LI63&lt;&gt;"",IFERROR(VLOOKUP(C63,SHOPEE!$C$5:$G$67,4,FALSE),""),"")</f>
        <v>0</v>
      </c>
      <c r="LD63" t="str">
        <f>IF(LI63&lt;&gt;"",IFERROR(VLOOKUP(C63,SHOPEE!$C$5:$G$67,5,FALSE),""),"")</f>
        <v>SHOPEEPAY CHUYEN TIEN 1978597907100237824 ShopeeFood thanh toan tu dong 15 10 2025 10673813 CKN 135092 - MBBANK IBFT - Ngan hang TMCP Quan Doi</v>
      </c>
      <c r="LF63">
        <v>1121</v>
      </c>
      <c r="LG63" s="167" t="s">
        <v>238</v>
      </c>
      <c r="LI63">
        <f>IFERROR(IF(VLOOKUP(C63,SHOPEE!$C$5:$E$67,2,FALSE)=0,"",VLOOKUP(C63,SHOPEE!$C$5:$E$67,2,FALSE)),"")</f>
        <v>357445</v>
      </c>
      <c r="LJ63" s="175" t="str">
        <f t="shared" si="31"/>
        <v>Tiền doanh thu ngày 15/10/2025 chi nhánh 1ATRÀ VINH</v>
      </c>
      <c r="LR63" s="175" t="str">
        <f t="shared" si="32"/>
        <v>SCB-526</v>
      </c>
      <c r="ME63" s="102">
        <f t="shared" si="33"/>
        <v>45945</v>
      </c>
      <c r="MG63" s="167" t="s">
        <v>373</v>
      </c>
    </row>
    <row r="64" spans="1:345" ht="15.75" customHeight="1">
      <c r="A64" s="83">
        <f t="shared" si="0"/>
        <v>31</v>
      </c>
      <c r="B64" s="32" t="s">
        <v>603</v>
      </c>
      <c r="C64" s="90" t="s">
        <v>159</v>
      </c>
      <c r="D64" s="291">
        <v>74</v>
      </c>
      <c r="E64" s="266">
        <f>IF(K64&lt;&gt;"",IFERROR(VLOOKUP(C64,'TIỀN MẶT'!$C$5:$J$67,7,FALSE),""),"")</f>
        <v>45946</v>
      </c>
      <c r="F64" s="221" t="str">
        <f>IF(K64&lt;&gt;"",IF(VLOOKUP(C64,'TIỀN MẶT'!$C$5:$J$67,8,FALSE)=0,"",VLOOKUP(C64,'TIỀN MẶT'!$C$5:$J$67,8,FALSE)),"")</f>
        <v>PHAM THI NHUT VY CH 446 NTT . NTM NGAY 15/10/2025</v>
      </c>
      <c r="G64" s="99"/>
      <c r="H64" s="70">
        <v>1121</v>
      </c>
      <c r="I64" s="167" t="s">
        <v>360</v>
      </c>
      <c r="J64" s="60"/>
      <c r="K64" s="62">
        <f>IFERROR(IF(VLOOKUP(C64,'TIỀN MẶT'!$C$5:$H$67,3,FALSE)&amp;""="","",VLOOKUP(C64,'TIỀN MẶT'!$C$5:$H$67,3,FALSE)),"")</f>
        <v>4757000</v>
      </c>
      <c r="L64" s="59" t="str">
        <f t="shared" si="1"/>
        <v>Tiền doanh thu ngày 15/10/2025 chi nhánh 446KIÊN GIANG</v>
      </c>
      <c r="M64" s="91" t="str">
        <f>VLOOKUP(C64,BE!$C$5:$I$67,2,0)</f>
        <v/>
      </c>
      <c r="N64" s="86"/>
      <c r="O64" s="87"/>
      <c r="P64" s="88"/>
      <c r="Q64" s="88"/>
      <c r="R64" s="89"/>
      <c r="S64" s="92"/>
      <c r="T64" s="170" t="str">
        <f t="shared" si="2"/>
        <v>SCB-041</v>
      </c>
      <c r="U64" s="78"/>
      <c r="V64" s="77"/>
      <c r="W64" s="77"/>
      <c r="X64" s="77"/>
      <c r="Y64" s="2"/>
      <c r="Z64" s="2"/>
      <c r="AA64" s="2"/>
      <c r="AB64" s="31"/>
      <c r="AC64" s="96"/>
      <c r="AD64" s="96"/>
      <c r="AE64" s="96"/>
      <c r="AF64" s="96"/>
      <c r="AG64" s="95">
        <f t="shared" si="3"/>
        <v>45945</v>
      </c>
      <c r="AH64" s="70"/>
      <c r="AI64" s="167" t="s">
        <v>364</v>
      </c>
      <c r="AJ64" s="58"/>
      <c r="AK64" s="70"/>
      <c r="AL64" s="70"/>
      <c r="AM64" s="70">
        <v>1121</v>
      </c>
      <c r="AN64" s="167">
        <v>113102</v>
      </c>
      <c r="AO64" s="70"/>
      <c r="AP64" s="70"/>
      <c r="AQ64" s="97" t="str">
        <f t="shared" si="4"/>
        <v/>
      </c>
      <c r="AR64" s="30"/>
      <c r="AS64" s="30"/>
      <c r="AT64" s="30"/>
      <c r="AU64" s="30"/>
      <c r="AV64" s="30"/>
      <c r="AW64" s="30"/>
      <c r="AX64" s="30"/>
      <c r="AY64" s="70" t="str">
        <f t="shared" si="5"/>
        <v/>
      </c>
      <c r="AZ64" s="70"/>
      <c r="BA64" s="30"/>
      <c r="BB64" s="30"/>
      <c r="BC64" s="30"/>
      <c r="BD64" s="30"/>
      <c r="BE64" s="30"/>
      <c r="BF64" s="30"/>
      <c r="BG64" s="30"/>
      <c r="BH64" s="30"/>
      <c r="BI64" s="30"/>
      <c r="BJ64" s="30"/>
      <c r="BK64" s="30"/>
      <c r="BL64" s="95" t="str">
        <f t="shared" si="6"/>
        <v/>
      </c>
      <c r="BM64" s="30"/>
      <c r="BN64" s="167" t="s">
        <v>366</v>
      </c>
      <c r="BO64" s="258">
        <f>IF(BU64&lt;&gt;"",IFERROR(VLOOKUP(C64,MOMO!$C$5:$K$67,9,FALSE),""),"")</f>
        <v>45946</v>
      </c>
      <c r="BP64" s="153" t="str">
        <f>IF(BU64&lt;&gt;"",IFERROR(VLOOKUP(C64,MOMO!$C$5:$J$67,8,FALSE),""),"")</f>
        <v>CONG TY CP DICH VU DI DONG TRUC TUYEN MoMo TT DUONG THANH LONG tu 15/10/2025 den 15/10/2025. CT tu 0421000497559 CONG TY CP DICH VU DI DONG TRUC TUYEN toi 0961315526 CONG TY TNHH DUONG THANH LONG NHTMCP Sai gon Thuong Tin</v>
      </c>
      <c r="BR64">
        <v>1121</v>
      </c>
      <c r="BS64" s="101" t="s">
        <v>199</v>
      </c>
      <c r="BU64" s="133">
        <f>IFERROR(IF(VLOOKUP(C64,MOMO!$C$5:$E$67,3,FALSE)=0,"",VLOOKUP(C64,MOMO!$C$5:$E$67,3,FALSE)),"")</f>
        <v>37582</v>
      </c>
      <c r="BV64" t="str">
        <f t="shared" si="7"/>
        <v>Tiền doanh thu ngày 15/10/2025 chi nhánh 446KIÊN GIANG</v>
      </c>
      <c r="CD64" s="191" t="str">
        <f t="shared" si="8"/>
        <v>SCB-526</v>
      </c>
      <c r="CQ64" s="102">
        <f t="shared" si="9"/>
        <v>45945</v>
      </c>
      <c r="CS64" s="167" t="s">
        <v>230</v>
      </c>
      <c r="CT64" s="255">
        <f>IF(CZ64&lt;&gt;"",IFERROR(VLOOKUP(C64,GRAB!$C$5:$G$67,5,FALSE),""),"")</f>
        <v>45946</v>
      </c>
      <c r="CU64" s="153" t="str">
        <f>IFERROR(VLOOKUP(C64,GRAB!$C$5:$E$67,3,FALSE),"")</f>
        <v>Grab TT 76001922 2184010097283073 Ca Phe Muoi Chu Long Kien Giang CKN 173357 - CONG TY TNHH GRAB - Ngan hang TMCP Cong Thuong Viet Nam</v>
      </c>
      <c r="CW64" s="172">
        <v>1121</v>
      </c>
      <c r="CX64" s="174" t="s">
        <v>367</v>
      </c>
      <c r="CZ64">
        <f>IFERROR(VLOOKUP(C64,GRAB!$C$5:$E$67,2,FALSE),"")</f>
        <v>206617</v>
      </c>
      <c r="DA64" t="str">
        <f t="shared" si="10"/>
        <v>Tiền doanh thu ngày 15/10/2025 chi nhánh 446KIÊN GIANG</v>
      </c>
      <c r="DI64" s="175" t="str">
        <f t="shared" si="11"/>
        <v>SCB-526</v>
      </c>
      <c r="DV64" s="102">
        <f t="shared" si="12"/>
        <v>45945</v>
      </c>
      <c r="DX64" s="167" t="s">
        <v>239</v>
      </c>
      <c r="DY64" s="245" t="str">
        <f>IF(EE64&lt;&gt;"",IFERROR(VLOOKUP(C64,BE!$C$5:$K$67,9,FALSE),""),"")</f>
        <v/>
      </c>
      <c r="DZ64" t="str">
        <f>IF(EE64&lt;&gt;"",IFERROR(VLOOKUP(C64,BE!$C$5:$J$67,8,FALSE),""),"")</f>
        <v/>
      </c>
      <c r="EB64">
        <v>1121</v>
      </c>
      <c r="EC64" s="167" t="s">
        <v>200</v>
      </c>
      <c r="EE64" t="str">
        <f>IFERROR(IF(VLOOKUP(C64,BE!C64:I126,4,FALSE)=0,"",VLOOKUP(C64,BE!C64:I126,4,FALSE)),"")</f>
        <v/>
      </c>
      <c r="EF64" s="175" t="str">
        <f t="shared" si="13"/>
        <v/>
      </c>
      <c r="EN64" s="175" t="str">
        <f t="shared" si="14"/>
        <v/>
      </c>
      <c r="FA64" s="102" t="str">
        <f t="shared" si="15"/>
        <v/>
      </c>
      <c r="FC64" s="167" t="s">
        <v>231</v>
      </c>
      <c r="FD64" s="245">
        <f>IF(FJ64&lt;&gt;"",IFERROR(VLOOKUP(C64,'ZALO-PAY'!$C$5:$G$67,4,FALSE),""),"")</f>
        <v>45946</v>
      </c>
      <c r="FE64" s="186" t="str">
        <f>IF(FJ64&lt;&gt;"",IFERROR(VLOOKUP(C64,'ZALO-PAY'!$C$5:$G$67,5,FALSE),""),"")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64">
        <v>1121</v>
      </c>
      <c r="FH64" s="167" t="s">
        <v>233</v>
      </c>
      <c r="FJ64">
        <f>IFERROR(IF(VLOOKUP(C64,'ZALO-PAY'!$C$5:$E$67,2,FALSE)=0,"",VLOOKUP(C64,'ZALO-PAY'!$C$5:$E$67,2,FALSE)),"")</f>
        <v>808524</v>
      </c>
      <c r="FK64" s="175" t="str">
        <f t="shared" si="16"/>
        <v>Tiền doanh thu ngày 15/10/2025 chi nhánh 446KIÊN GIANG</v>
      </c>
      <c r="FS64" s="175" t="str">
        <f t="shared" si="17"/>
        <v>SCB-526</v>
      </c>
      <c r="GF64" s="102">
        <f t="shared" si="18"/>
        <v>45945</v>
      </c>
      <c r="GH64" s="167" t="s">
        <v>368</v>
      </c>
      <c r="GI64" s="245" t="str">
        <f>IF(GO64&lt;&gt;"",IFERROR(VLOOKUP(C64,XANHSM!C64:G126,5,FALSE),""),"")</f>
        <v/>
      </c>
      <c r="GJ64" t="str">
        <f>IF(GO64&lt;&gt;"",IF(VLOOKUP(C64,XANHSM!$C$5:$G$67,4,FALSE)=0,"",VLOOKUP(C64,XANHSM!C64:G126,4,FALSE)),"")</f>
        <v/>
      </c>
      <c r="GL64">
        <v>1121</v>
      </c>
      <c r="GM64" s="167" t="s">
        <v>234</v>
      </c>
      <c r="GO64" t="str">
        <f>IFERROR(IF(VLOOKUP(C64,XANHSM!$C$5:$E$67,2,FALSE)=0,"",VLOOKUP(C64,XANHSM!$C$5:$E$67,2,FALSE)),"")</f>
        <v/>
      </c>
      <c r="GP64" s="175" t="str">
        <f t="shared" si="19"/>
        <v/>
      </c>
      <c r="GX64" t="str">
        <f t="shared" si="20"/>
        <v/>
      </c>
      <c r="HK64" s="102" t="str">
        <f t="shared" si="21"/>
        <v/>
      </c>
      <c r="HM64" s="167" t="s">
        <v>369</v>
      </c>
      <c r="HN64" s="245">
        <f>IF(HT64&lt;&gt;"",IFERROR(VLOOKUP(C64,'TIỀN MẶT'!$C$5:$J$67,7,FALSE),""),"")</f>
        <v>45946</v>
      </c>
      <c r="HO64" t="str">
        <f>IF(HT64&lt;&gt;"",IF(VLOOKUP(C64,'TIỀN MẶT'!$C$5:$J$67,8,FALSE)=0,"",VLOOKUP(C64,'TIỀN MẶT'!$C$5:$J$67,8,FALSE)),"")</f>
        <v>PHAM THI NHUT VY CH 446 NTT . NTM NGAY 15/10/2025</v>
      </c>
      <c r="HQ64">
        <v>1121</v>
      </c>
      <c r="HR64" s="167" t="s">
        <v>235</v>
      </c>
      <c r="HT64">
        <f>IFERROR(IF(VLOOKUP(C64,'TIỀN MẶT'!$C$5:$H$67,4,FALSE)=0,"",VLOOKUP(C64,'TIỀN MẶT'!$C$5:$H$67,4,FALSE)),"")</f>
        <v>75600</v>
      </c>
      <c r="HU64" s="175" t="str">
        <f t="shared" si="22"/>
        <v>Tiền doanh thu ngày 15/10/2025 chi nhánh 446KIÊN GIANG</v>
      </c>
      <c r="IC64" t="str">
        <f t="shared" si="23"/>
        <v>SCB-041</v>
      </c>
      <c r="IP64" s="102">
        <f t="shared" si="24"/>
        <v>45945</v>
      </c>
      <c r="IR64" s="167" t="s">
        <v>370</v>
      </c>
      <c r="IS64" s="245" t="str">
        <f>IF(IY64&lt;&gt;"",IFERROR(VLOOKUP(C64,'TIỀN MẶT'!$C$5:$J$67,7,FALSE),""),"")</f>
        <v/>
      </c>
      <c r="IT64" t="str">
        <f>IF(IY64&lt;&gt;"",IF(VLOOKUP(C64,'TIỀN MẶT'!$C$5:$J$67,8,FALSE)=0,"",VLOOKUP(C64,'TIỀN MẶT'!$C$5:$J$67,8,FALSE)),"")</f>
        <v/>
      </c>
      <c r="IV64">
        <v>1121</v>
      </c>
      <c r="IW64" s="167" t="s">
        <v>236</v>
      </c>
      <c r="IY64" t="str">
        <f>IFERROR(IF(VLOOKUP(C64,'TIỀN MẶT'!$C$5:$H$67,5,FALSE)=0,"",VLOOKUP(C64,'TIỀN MẶT'!$C$5:$H$67,5,FALSE)),"")</f>
        <v/>
      </c>
      <c r="IZ64" s="175" t="str">
        <f t="shared" si="25"/>
        <v/>
      </c>
      <c r="JH64" t="str">
        <f t="shared" si="26"/>
        <v/>
      </c>
      <c r="JU64" s="102" t="str">
        <f t="shared" si="27"/>
        <v/>
      </c>
      <c r="JW64" s="167" t="s">
        <v>371</v>
      </c>
      <c r="JX64" s="249" t="str">
        <f>IF(KD64&lt;&gt;"",IFERROR(VLOOKUP(C64,'VN-PAY'!$C$5:$G$67,4,FALSE),""),"")</f>
        <v/>
      </c>
      <c r="JY64" s="228" t="str">
        <f>IF(KD64&lt;&gt;"",IFERROR(VLOOKUP(C64,'VN-PAY'!$C$5:$G$67,5,FALSE),""),"")</f>
        <v/>
      </c>
      <c r="KA64">
        <v>1121</v>
      </c>
      <c r="KB64" s="167" t="s">
        <v>237</v>
      </c>
      <c r="KD64" t="str">
        <f>IFERROR(IF(VLOOKUP(C64,'VN-PAY'!$C$5:$E$66,2,FALSE)=0,"",VLOOKUP(C64,'VN-PAY'!$C$5:$E$66,2,FALSE)),"")</f>
        <v/>
      </c>
      <c r="KE64" s="175" t="str">
        <f t="shared" si="28"/>
        <v/>
      </c>
      <c r="KM64" s="175" t="str">
        <f t="shared" si="29"/>
        <v/>
      </c>
      <c r="KZ64" s="102" t="str">
        <f t="shared" si="30"/>
        <v/>
      </c>
      <c r="LB64" s="167" t="s">
        <v>372</v>
      </c>
      <c r="LC64" s="245">
        <f>IF(LI64&lt;&gt;"",IFERROR(VLOOKUP(C64,SHOPEE!$C$5:$G$67,4,FALSE),""),"")</f>
        <v>0</v>
      </c>
      <c r="LD64" t="str">
        <f>IF(LI64&lt;&gt;"",IFERROR(VLOOKUP(C64,SHOPEE!$C$5:$G$67,5,FALSE),""),"")</f>
        <v>SHOPEEPAY CHUYEN TIEN 1978597907100237824 ShopeeFood thanh toan tu dong 15 10 2025 10673813 CKN 135092 - MBBANK IBFT - Ngan hang TMCP Quan Doi</v>
      </c>
      <c r="LF64">
        <v>1121</v>
      </c>
      <c r="LG64" s="167" t="s">
        <v>238</v>
      </c>
      <c r="LI64">
        <f>IFERROR(IF(VLOOKUP(C64,SHOPEE!$C$5:$E$67,2,FALSE)=0,"",VLOOKUP(C64,SHOPEE!$C$5:$E$67,2,FALSE)),"")</f>
        <v>605301</v>
      </c>
      <c r="LJ64" s="175" t="str">
        <f t="shared" si="31"/>
        <v>Tiền doanh thu ngày 15/10/2025 chi nhánh 446KIÊN GIANG</v>
      </c>
      <c r="LR64" s="175" t="str">
        <f t="shared" si="32"/>
        <v>SCB-526</v>
      </c>
      <c r="ME64" s="102">
        <f t="shared" si="33"/>
        <v>45945</v>
      </c>
      <c r="MG64" s="167" t="s">
        <v>373</v>
      </c>
    </row>
    <row r="65" spans="1:345" ht="15.75" customHeight="1">
      <c r="A65" s="83">
        <v>31</v>
      </c>
      <c r="B65" s="32" t="s">
        <v>604</v>
      </c>
      <c r="C65" s="90" t="s">
        <v>160</v>
      </c>
      <c r="D65" s="290">
        <v>51</v>
      </c>
      <c r="E65" s="266" t="str">
        <f>IF(K65&lt;&gt;"",IFERROR(VLOOKUP(C65,'TIỀN MẶT'!$C$5:$J$67,7,FALSE),""),"")</f>
        <v/>
      </c>
      <c r="F65" s="221" t="str">
        <f>IF(K65&lt;&gt;"",IF(VLOOKUP(C65,'TIỀN MẶT'!$C$5:$J$67,8,FALSE)=0,"",VLOOKUP(C65,'TIỀN MẶT'!$C$5:$J$67,8,FALSE)),"")</f>
        <v/>
      </c>
      <c r="G65" s="99"/>
      <c r="H65" s="70">
        <v>1121</v>
      </c>
      <c r="I65" s="167" t="s">
        <v>360</v>
      </c>
      <c r="J65" s="60"/>
      <c r="K65" s="62" t="str">
        <f>IFERROR(IF(VLOOKUP(C65,'TIỀN MẶT'!$C$5:$H$67,3,FALSE)&amp;""="","",VLOOKUP(C65,'TIỀN MẶT'!$C$5:$H$67,3,FALSE)),"")</f>
        <v/>
      </c>
      <c r="L65" s="59" t="str">
        <f t="shared" si="1"/>
        <v/>
      </c>
      <c r="M65" s="91" t="str">
        <f>VLOOKUP(C65,BE!$C$5:$I$67,2,0)</f>
        <v/>
      </c>
      <c r="N65" s="86"/>
      <c r="O65" s="87"/>
      <c r="P65" s="88"/>
      <c r="Q65" s="88"/>
      <c r="R65" s="89"/>
      <c r="S65" s="92"/>
      <c r="T65" s="170" t="str">
        <f t="shared" si="2"/>
        <v/>
      </c>
      <c r="U65" s="79"/>
      <c r="V65" s="77"/>
      <c r="W65" s="77"/>
      <c r="X65" s="77"/>
      <c r="Y65" s="2"/>
      <c r="Z65" s="2"/>
      <c r="AA65" s="2"/>
      <c r="AB65" s="31"/>
      <c r="AC65" s="96"/>
      <c r="AD65" s="96"/>
      <c r="AE65" s="96"/>
      <c r="AF65" s="96"/>
      <c r="AG65" s="95" t="str">
        <f t="shared" si="3"/>
        <v/>
      </c>
      <c r="AH65" s="70"/>
      <c r="AI65" s="167" t="s">
        <v>364</v>
      </c>
      <c r="AJ65" s="58"/>
      <c r="AK65" s="70"/>
      <c r="AL65" s="70"/>
      <c r="AM65" s="70">
        <v>1121</v>
      </c>
      <c r="AN65" s="167">
        <v>113102</v>
      </c>
      <c r="AO65" s="70"/>
      <c r="AP65" s="70"/>
      <c r="AQ65" s="97" t="str">
        <f t="shared" si="4"/>
        <v/>
      </c>
      <c r="AR65" s="30"/>
      <c r="AS65" s="30"/>
      <c r="AT65" s="30"/>
      <c r="AU65" s="30"/>
      <c r="AV65" s="30"/>
      <c r="AW65" s="30"/>
      <c r="AX65" s="30"/>
      <c r="AY65" s="70" t="str">
        <f t="shared" si="5"/>
        <v/>
      </c>
      <c r="AZ65" s="70"/>
      <c r="BA65" s="30"/>
      <c r="BB65" s="30"/>
      <c r="BC65" s="30"/>
      <c r="BD65" s="30"/>
      <c r="BE65" s="30"/>
      <c r="BF65" s="30"/>
      <c r="BG65" s="30"/>
      <c r="BH65" s="30"/>
      <c r="BI65" s="30"/>
      <c r="BJ65" s="30"/>
      <c r="BK65" s="30"/>
      <c r="BL65" s="95" t="str">
        <f t="shared" si="6"/>
        <v/>
      </c>
      <c r="BM65" s="30"/>
      <c r="BN65" s="167" t="s">
        <v>366</v>
      </c>
      <c r="BO65" s="258">
        <f>IF(BU65&lt;&gt;"",IFERROR(VLOOKUP(C65,MOMO!$C$5:$K$67,9,FALSE),""),"")</f>
        <v>45946</v>
      </c>
      <c r="BP65" s="153" t="str">
        <f>IF(BU65&lt;&gt;"",IFERROR(VLOOKUP(C65,MOMO!$C$5:$J$67,8,FALSE),""),"")</f>
        <v>CONG TY CP DICH VU DI DONG TRUC TUYEN MoMo TT DUONG THANH LONG tu 15/10/2025 den 15/10/2025. CT tu 0421000497559 CONG TY CP DICH VU DI DONG TRUC TUYEN toi 0961315526 CONG TY TNHH DUONG THANH LONG NHTMCP Sai gon Thuong Tin</v>
      </c>
      <c r="BR65">
        <v>1121</v>
      </c>
      <c r="BS65" s="101" t="s">
        <v>199</v>
      </c>
      <c r="BU65" s="133">
        <f>IFERROR(IF(VLOOKUP(C65,MOMO!$C$5:$E$67,3,FALSE)=0,"",VLOOKUP(C65,MOMO!$C$5:$E$67,3,FALSE)),"")</f>
        <v>1130042.5</v>
      </c>
      <c r="BV65" t="str">
        <f t="shared" si="7"/>
        <v>Tiền doanh thu ngày 15/10/2025 chi nhánh 174NGUYỄN VĂN CỪ. PHÚ QUỐC</v>
      </c>
      <c r="CD65" s="191" t="str">
        <f t="shared" si="8"/>
        <v>SCB-526</v>
      </c>
      <c r="CQ65" s="102">
        <f t="shared" si="9"/>
        <v>45945</v>
      </c>
      <c r="CS65" s="167" t="s">
        <v>230</v>
      </c>
      <c r="CT65" s="255">
        <f>IF(CZ65&lt;&gt;"",IFERROR(VLOOKUP(C65,GRAB!$C$5:$G$67,5,FALSE),""),"")</f>
        <v>45946</v>
      </c>
      <c r="CU65" s="153" t="str">
        <f>IFERROR(VLOOKUP(C65,GRAB!$C$5:$E$67,3,FALSE),"")</f>
        <v>Grab TT 76005111 2218832668186625 Ca Phe Muoi Chu Long Nguyen Van Cu Phu Quoc CKN 177243 - CONG TY TNHH GRAB - Ngan hang TMCP Cong Thuong Viet Nam</v>
      </c>
      <c r="CW65" s="172">
        <v>1121</v>
      </c>
      <c r="CX65" s="174" t="s">
        <v>367</v>
      </c>
      <c r="CZ65">
        <f>IFERROR(VLOOKUP(C65,GRAB!$C$5:$E$67,2,FALSE),"")</f>
        <v>58451</v>
      </c>
      <c r="DA65" t="str">
        <f t="shared" si="10"/>
        <v>Tiền doanh thu ngày 15/10/2025 chi nhánh 174NGUYỄN VĂN CỪ. PHÚ QUỐC</v>
      </c>
      <c r="DI65" s="175" t="str">
        <f t="shared" si="11"/>
        <v>SCB-526</v>
      </c>
      <c r="DV65" s="102">
        <f t="shared" si="12"/>
        <v>45945</v>
      </c>
      <c r="DX65" s="167" t="s">
        <v>239</v>
      </c>
      <c r="DY65" s="245" t="str">
        <f>IF(EE65&lt;&gt;"",IFERROR(VLOOKUP(C65,BE!$C$5:$K$67,9,FALSE),""),"")</f>
        <v/>
      </c>
      <c r="DZ65" t="str">
        <f>IF(EE65&lt;&gt;"",IFERROR(VLOOKUP(C65,BE!$C$5:$J$67,8,FALSE),""),"")</f>
        <v/>
      </c>
      <c r="EB65">
        <v>1121</v>
      </c>
      <c r="EC65" s="167" t="s">
        <v>200</v>
      </c>
      <c r="EE65" t="str">
        <f>IFERROR(IF(VLOOKUP(C65,BE!C65:I127,4,FALSE)=0,"",VLOOKUP(C65,BE!C65:I127,4,FALSE)),"")</f>
        <v/>
      </c>
      <c r="EF65" s="175" t="str">
        <f t="shared" si="13"/>
        <v/>
      </c>
      <c r="EN65" s="175" t="str">
        <f t="shared" si="14"/>
        <v/>
      </c>
      <c r="FA65" s="102" t="str">
        <f t="shared" si="15"/>
        <v/>
      </c>
      <c r="FC65" s="167" t="s">
        <v>231</v>
      </c>
      <c r="FD65" s="245">
        <f>IF(FJ65&lt;&gt;"",IFERROR(VLOOKUP(C65,'ZALO-PAY'!$C$5:$G$67,4,FALSE),""),"")</f>
        <v>45946</v>
      </c>
      <c r="FE65" s="186" t="str">
        <f>IF(FJ65&lt;&gt;"",IFERROR(VLOOKUP(C65,'ZALO-PAY'!$C$5:$G$67,5,FALSE),""),"")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65">
        <v>1121</v>
      </c>
      <c r="FH65" s="167" t="s">
        <v>233</v>
      </c>
      <c r="FJ65">
        <f>IFERROR(IF(VLOOKUP(C65,'ZALO-PAY'!$C$5:$E$67,2,FALSE)=0,"",VLOOKUP(C65,'ZALO-PAY'!$C$5:$E$67,2,FALSE)),"")</f>
        <v>64642</v>
      </c>
      <c r="FK65" s="175" t="str">
        <f t="shared" si="16"/>
        <v>Tiền doanh thu ngày 15/10/2025 chi nhánh 174NGUYỄN VĂN CỪ. PHÚ QUỐC</v>
      </c>
      <c r="FS65" s="175" t="str">
        <f t="shared" si="17"/>
        <v>SCB-526</v>
      </c>
      <c r="GF65" s="102">
        <f t="shared" si="18"/>
        <v>45945</v>
      </c>
      <c r="GH65" s="167" t="s">
        <v>368</v>
      </c>
      <c r="GI65" s="245" t="str">
        <f>IF(GO65&lt;&gt;"",IFERROR(VLOOKUP(C65,XANHSM!C65:G127,5,FALSE),""),"")</f>
        <v/>
      </c>
      <c r="GJ65" t="str">
        <f>IF(GO65&lt;&gt;"",IF(VLOOKUP(C65,XANHSM!$C$5:$G$67,4,FALSE)=0,"",VLOOKUP(C65,XANHSM!C65:G127,4,FALSE)),"")</f>
        <v/>
      </c>
      <c r="GL65">
        <v>1121</v>
      </c>
      <c r="GM65" s="167" t="s">
        <v>234</v>
      </c>
      <c r="GO65" t="str">
        <f>IFERROR(IF(VLOOKUP(C65,XANHSM!$C$5:$E$67,2,FALSE)=0,"",VLOOKUP(C65,XANHSM!$C$5:$E$67,2,FALSE)),"")</f>
        <v/>
      </c>
      <c r="GP65" s="175" t="str">
        <f t="shared" si="19"/>
        <v/>
      </c>
      <c r="GX65" t="str">
        <f t="shared" si="20"/>
        <v/>
      </c>
      <c r="HK65" s="102" t="str">
        <f t="shared" si="21"/>
        <v/>
      </c>
      <c r="HM65" s="167" t="s">
        <v>369</v>
      </c>
      <c r="HN65" s="245" t="str">
        <f>IF(HT65&lt;&gt;"",IFERROR(VLOOKUP(C65,'TIỀN MẶT'!$C$5:$J$67,7,FALSE),""),"")</f>
        <v/>
      </c>
      <c r="HO65" t="str">
        <f>IF(HT65&lt;&gt;"",IF(VLOOKUP(C65,'TIỀN MẶT'!$C$5:$J$67,8,FALSE)=0,"",VLOOKUP(C65,'TIỀN MẶT'!$C$5:$J$67,8,FALSE)),"")</f>
        <v/>
      </c>
      <c r="HQ65">
        <v>1121</v>
      </c>
      <c r="HR65" s="167" t="s">
        <v>235</v>
      </c>
      <c r="HT65" t="str">
        <f>IFERROR(IF(VLOOKUP(C65,'TIỀN MẶT'!$C$5:$H$67,4,FALSE)=0,"",VLOOKUP(C65,'TIỀN MẶT'!$C$5:$H$67,4,FALSE)),"")</f>
        <v/>
      </c>
      <c r="HU65" s="175" t="str">
        <f t="shared" si="22"/>
        <v/>
      </c>
      <c r="IC65" t="str">
        <f t="shared" si="23"/>
        <v/>
      </c>
      <c r="IP65" s="102" t="str">
        <f t="shared" si="24"/>
        <v/>
      </c>
      <c r="IR65" s="167" t="s">
        <v>370</v>
      </c>
      <c r="IS65" s="245" t="str">
        <f>IF(IY65&lt;&gt;"",IFERROR(VLOOKUP(C65,'TIỀN MẶT'!$C$5:$J$67,7,FALSE),""),"")</f>
        <v/>
      </c>
      <c r="IT65" t="str">
        <f>IF(IY65&lt;&gt;"",IF(VLOOKUP(C65,'TIỀN MẶT'!$C$5:$J$67,8,FALSE)=0,"",VLOOKUP(C65,'TIỀN MẶT'!$C$5:$J$67,8,FALSE)),"")</f>
        <v/>
      </c>
      <c r="IV65">
        <v>1121</v>
      </c>
      <c r="IW65" s="167" t="s">
        <v>236</v>
      </c>
      <c r="IY65" t="str">
        <f>IFERROR(IF(VLOOKUP(C65,'TIỀN MẶT'!$C$5:$H$67,5,FALSE)=0,"",VLOOKUP(C65,'TIỀN MẶT'!$C$5:$H$67,5,FALSE)),"")</f>
        <v/>
      </c>
      <c r="IZ65" s="175" t="str">
        <f t="shared" si="25"/>
        <v/>
      </c>
      <c r="JH65" t="str">
        <f t="shared" si="26"/>
        <v/>
      </c>
      <c r="JU65" s="102" t="str">
        <f t="shared" si="27"/>
        <v/>
      </c>
      <c r="JW65" s="167" t="s">
        <v>371</v>
      </c>
      <c r="JX65" s="249" t="str">
        <f>IF(KD65&lt;&gt;"",IFERROR(VLOOKUP(C65,'VN-PAY'!$C$5:$G$67,4,FALSE),""),"")</f>
        <v/>
      </c>
      <c r="JY65" s="228" t="str">
        <f>IF(KD65&lt;&gt;"",IFERROR(VLOOKUP(C65,'VN-PAY'!$C$5:$G$67,5,FALSE),""),"")</f>
        <v/>
      </c>
      <c r="KA65">
        <v>1121</v>
      </c>
      <c r="KB65" s="167" t="s">
        <v>237</v>
      </c>
      <c r="KD65" t="str">
        <f>IFERROR(IF(VLOOKUP(C65,'VN-PAY'!$C$5:$E$66,2,FALSE)=0,"",VLOOKUP(C65,'VN-PAY'!$C$5:$E$66,2,FALSE)),"")</f>
        <v/>
      </c>
      <c r="KE65" s="175" t="str">
        <f t="shared" si="28"/>
        <v/>
      </c>
      <c r="KM65" s="175" t="str">
        <f t="shared" si="29"/>
        <v/>
      </c>
      <c r="KZ65" s="102" t="str">
        <f t="shared" si="30"/>
        <v/>
      </c>
      <c r="LB65" s="167" t="s">
        <v>372</v>
      </c>
      <c r="LC65" s="245" t="str">
        <f>IF(LI65&lt;&gt;"",IFERROR(VLOOKUP(C65,SHOPEE!$C$5:$G$67,4,FALSE),""),"")</f>
        <v/>
      </c>
      <c r="LD65" t="str">
        <f>IF(LI65&lt;&gt;"",IFERROR(VLOOKUP(C65,SHOPEE!$C$5:$G$67,5,FALSE),""),"")</f>
        <v/>
      </c>
      <c r="LF65">
        <v>1121</v>
      </c>
      <c r="LG65" s="167" t="s">
        <v>238</v>
      </c>
      <c r="LI65" t="str">
        <f>IFERROR(IF(VLOOKUP(C65,SHOPEE!$C$5:$E$67,2,FALSE)=0,"",VLOOKUP(C65,SHOPEE!$C$5:$E$67,2,FALSE)),"")</f>
        <v/>
      </c>
      <c r="LJ65" s="175" t="str">
        <f t="shared" si="31"/>
        <v/>
      </c>
      <c r="LR65" s="175" t="str">
        <f t="shared" si="32"/>
        <v/>
      </c>
      <c r="ME65" s="102" t="str">
        <f t="shared" si="33"/>
        <v/>
      </c>
      <c r="MG65" s="167" t="s">
        <v>373</v>
      </c>
    </row>
    <row r="66" spans="1:345" ht="15.75" customHeight="1">
      <c r="A66" s="83">
        <f t="shared" si="0"/>
        <v>32</v>
      </c>
      <c r="B66" s="32" t="s">
        <v>605</v>
      </c>
      <c r="C66" s="90" t="s">
        <v>161</v>
      </c>
      <c r="D66" s="291">
        <v>59</v>
      </c>
      <c r="E66" s="266">
        <f>IF(K66&lt;&gt;"",IFERROR(VLOOKUP(C66,'TIỀN MẶT'!$C$5:$J$67,7,FALSE),""),"")</f>
        <v>45946</v>
      </c>
      <c r="F66" s="259" t="str">
        <f>IF(K66&lt;&gt;"",IF(VLOOKUP(C66,'TIỀN MẶT'!$C$5:$J$67,8,FALSE)=0,"",VLOOKUP(C66,'TIỀN MẶT'!$C$5:$J$67,8,FALSE)),"")</f>
        <v>CH.241 NTT-NTM NGAY 15.10 CKN 088460 - TRUONG NGOC TRAM ANH - Ngan hang TMCP Cong Thuong Viet Nam</v>
      </c>
      <c r="G66" s="99"/>
      <c r="H66" s="70">
        <v>1121</v>
      </c>
      <c r="I66" s="167" t="s">
        <v>360</v>
      </c>
      <c r="J66" s="60"/>
      <c r="K66" s="62">
        <f>IFERROR(IF(VLOOKUP(C66,'TIỀN MẶT'!$C$5:$H$67,3,FALSE)&amp;""="","",VLOOKUP(C66,'TIỀN MẶT'!$C$5:$H$67,3,FALSE)),"")</f>
        <v>5101000</v>
      </c>
      <c r="L66" s="59" t="str">
        <f t="shared" si="1"/>
        <v>Tiền doanh thu ngày 15/10/2025 chi nhánh 241NGUYỄN TRUNG TRỰC.PHÚ QUỐC</v>
      </c>
      <c r="M66" s="91" t="str">
        <f>VLOOKUP(C66,BE!$C$5:$I$67,2,0)</f>
        <v/>
      </c>
      <c r="N66" s="86"/>
      <c r="O66" s="87"/>
      <c r="P66" s="88"/>
      <c r="Q66" s="88"/>
      <c r="R66" s="89"/>
      <c r="S66" s="92"/>
      <c r="T66" s="170" t="str">
        <f t="shared" si="2"/>
        <v>SCB-041</v>
      </c>
      <c r="U66" s="78"/>
      <c r="V66" s="77"/>
      <c r="W66" s="77"/>
      <c r="X66" s="77"/>
      <c r="Y66" s="2"/>
      <c r="Z66" s="2"/>
      <c r="AA66" s="2"/>
      <c r="AB66" s="31"/>
      <c r="AC66" s="96"/>
      <c r="AD66" s="96"/>
      <c r="AE66" s="96"/>
      <c r="AF66" s="96"/>
      <c r="AG66" s="95">
        <f t="shared" si="3"/>
        <v>45945</v>
      </c>
      <c r="AH66" s="70"/>
      <c r="AI66" s="167" t="s">
        <v>364</v>
      </c>
      <c r="AJ66" s="58"/>
      <c r="AK66" s="70"/>
      <c r="AL66" s="70"/>
      <c r="AM66" s="70">
        <v>1121</v>
      </c>
      <c r="AN66" s="167">
        <v>113102</v>
      </c>
      <c r="AO66" s="70"/>
      <c r="AP66" s="70"/>
      <c r="AQ66" s="97" t="str">
        <f t="shared" si="4"/>
        <v/>
      </c>
      <c r="AR66" s="30"/>
      <c r="AS66" s="30"/>
      <c r="AT66" s="30"/>
      <c r="AU66" s="30"/>
      <c r="AV66" s="30"/>
      <c r="AW66" s="30"/>
      <c r="AX66" s="30"/>
      <c r="AY66" s="70" t="str">
        <f t="shared" si="5"/>
        <v/>
      </c>
      <c r="AZ66" s="70"/>
      <c r="BA66" s="30"/>
      <c r="BB66" s="30"/>
      <c r="BC66" s="30"/>
      <c r="BD66" s="30"/>
      <c r="BE66" s="30"/>
      <c r="BF66" s="30"/>
      <c r="BG66" s="30"/>
      <c r="BH66" s="30"/>
      <c r="BI66" s="30"/>
      <c r="BJ66" s="30"/>
      <c r="BK66" s="30"/>
      <c r="BL66" s="95" t="str">
        <f t="shared" si="6"/>
        <v/>
      </c>
      <c r="BM66" s="30"/>
      <c r="BN66" s="167" t="s">
        <v>366</v>
      </c>
      <c r="BO66" s="258">
        <f>IF(BU66&lt;&gt;"",IFERROR(VLOOKUP(C66,MOMO!$C$5:$K$67,9,FALSE),""),"")</f>
        <v>45946</v>
      </c>
      <c r="BP66" s="153" t="str">
        <f>IF(BU66&lt;&gt;"",IFERROR(VLOOKUP(C66,MOMO!$C$5:$J$67,8,FALSE),""),"")</f>
        <v>CONG TY CP DICH VU DI DONG TRUC TUYEN MoMo TT DUONG THANH LONG tu 15/10/2025 den 15/10/2025. CT tu 0421000497559 CONG TY CP DICH VU DI DONG TRUC TUYEN toi 0961315526 CONG TY TNHH DUONG THANH LONG NHTMCP Sai gon Thuong Tin</v>
      </c>
      <c r="BR66">
        <v>1121</v>
      </c>
      <c r="BS66" s="101" t="s">
        <v>199</v>
      </c>
      <c r="BU66" s="133">
        <f>IFERROR(IF(VLOOKUP(C66,MOMO!$C$5:$E$67,3,FALSE)=0,"",VLOOKUP(C66,MOMO!$C$5:$E$67,3,FALSE)),"")</f>
        <v>687974</v>
      </c>
      <c r="BV66" t="str">
        <f t="shared" si="7"/>
        <v>Tiền doanh thu ngày 15/10/2025 chi nhánh 241NGUYỄN TRUNG TRỰC.PHÚ QUỐC</v>
      </c>
      <c r="CD66" s="191" t="str">
        <f t="shared" si="8"/>
        <v>SCB-526</v>
      </c>
      <c r="CQ66" s="102">
        <f t="shared" si="9"/>
        <v>45945</v>
      </c>
      <c r="CS66" s="167" t="s">
        <v>230</v>
      </c>
      <c r="CT66" s="255">
        <f>IF(CZ66&lt;&gt;"",IFERROR(VLOOKUP(C66,GRAB!$C$5:$G$67,5,FALSE),""),"")</f>
        <v>45946</v>
      </c>
      <c r="CU66" s="153" t="str">
        <f>IFERROR(VLOOKUP(C66,GRAB!$C$5:$E$67,3,FALSE),"")</f>
        <v>Grab TT 76005344 2218832668170241 Ca Phe Muoi Chu Long Nguyen Trung Truc Phu Quoc CKN 177398 - CONG TY TNHH GRAB - Ngan hang TMCP Cong Thuong Viet Nam</v>
      </c>
      <c r="CW66" s="172">
        <v>1121</v>
      </c>
      <c r="CX66" s="174" t="s">
        <v>367</v>
      </c>
      <c r="CZ66">
        <f>IFERROR(VLOOKUP(C66,GRAB!$C$5:$E$67,2,FALSE),"")</f>
        <v>472518</v>
      </c>
      <c r="DA66" t="str">
        <f t="shared" si="10"/>
        <v>Tiền doanh thu ngày 15/10/2025 chi nhánh 241NGUYỄN TRUNG TRỰC.PHÚ QUỐC</v>
      </c>
      <c r="DI66" s="175" t="str">
        <f t="shared" si="11"/>
        <v>SCB-526</v>
      </c>
      <c r="DV66" s="102">
        <f t="shared" si="12"/>
        <v>45945</v>
      </c>
      <c r="DX66" s="167" t="s">
        <v>239</v>
      </c>
      <c r="DY66" s="245" t="str">
        <f>IF(EE66&lt;&gt;"",IFERROR(VLOOKUP(C66,BE!$C$5:$K$67,9,FALSE),""),"")</f>
        <v/>
      </c>
      <c r="DZ66" t="str">
        <f>IF(EE66&lt;&gt;"",IFERROR(VLOOKUP(C66,BE!$C$5:$J$67,8,FALSE),""),"")</f>
        <v/>
      </c>
      <c r="EB66">
        <v>1121</v>
      </c>
      <c r="EC66" s="167" t="s">
        <v>200</v>
      </c>
      <c r="EE66" t="str">
        <f>IFERROR(IF(VLOOKUP(C66,BE!C66:I128,4,FALSE)=0,"",VLOOKUP(C66,BE!C66:I128,4,FALSE)),"")</f>
        <v/>
      </c>
      <c r="EF66" s="175" t="str">
        <f t="shared" si="13"/>
        <v/>
      </c>
      <c r="EN66" s="175" t="str">
        <f t="shared" si="14"/>
        <v/>
      </c>
      <c r="FA66" s="102" t="str">
        <f t="shared" si="15"/>
        <v/>
      </c>
      <c r="FC66" s="167" t="s">
        <v>231</v>
      </c>
      <c r="FD66" s="245">
        <f>IF(FJ66&lt;&gt;"",IFERROR(VLOOKUP(C66,'ZALO-PAY'!$C$5:$G$67,4,FALSE),""),"")</f>
        <v>45946</v>
      </c>
      <c r="FE66" s="186" t="str">
        <f>IF(FJ66&lt;&gt;"",IFERROR(VLOOKUP(C66,'ZALO-PAY'!$C$5:$G$67,5,FALSE),""),"")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66">
        <v>1121</v>
      </c>
      <c r="FH66" s="167" t="s">
        <v>233</v>
      </c>
      <c r="FJ66">
        <f>IFERROR(IF(VLOOKUP(C66,'ZALO-PAY'!$C$5:$E$67,2,FALSE)=0,"",VLOOKUP(C66,'ZALO-PAY'!$C$5:$E$67,2,FALSE)),"")</f>
        <v>331165</v>
      </c>
      <c r="FK66" s="175" t="str">
        <f t="shared" si="16"/>
        <v>Tiền doanh thu ngày 15/10/2025 chi nhánh 241NGUYỄN TRUNG TRỰC.PHÚ QUỐC</v>
      </c>
      <c r="FS66" s="175" t="str">
        <f t="shared" si="17"/>
        <v>SCB-526</v>
      </c>
      <c r="GF66" s="102">
        <f t="shared" si="18"/>
        <v>45945</v>
      </c>
      <c r="GH66" s="167" t="s">
        <v>368</v>
      </c>
      <c r="GI66" s="245" t="str">
        <f>IF(GO66&lt;&gt;"",IFERROR(VLOOKUP(C66,XANHSM!C66:G128,5,FALSE),""),"")</f>
        <v/>
      </c>
      <c r="GJ66" t="str">
        <f>IF(GO66&lt;&gt;"",IF(VLOOKUP(C66,XANHSM!$C$5:$G$67,4,FALSE)=0,"",VLOOKUP(C66,XANHSM!C66:G128,4,FALSE)),"")</f>
        <v/>
      </c>
      <c r="GL66">
        <v>1121</v>
      </c>
      <c r="GM66" s="167" t="s">
        <v>234</v>
      </c>
      <c r="GO66" t="str">
        <f>IFERROR(IF(VLOOKUP(C66,XANHSM!$C$5:$E$67,2,FALSE)=0,"",VLOOKUP(C66,XANHSM!$C$5:$E$67,2,FALSE)),"")</f>
        <v/>
      </c>
      <c r="GP66" s="175" t="str">
        <f t="shared" si="19"/>
        <v/>
      </c>
      <c r="GX66" t="str">
        <f t="shared" si="20"/>
        <v/>
      </c>
      <c r="HK66" s="102" t="str">
        <f t="shared" si="21"/>
        <v/>
      </c>
      <c r="HM66" s="167" t="s">
        <v>369</v>
      </c>
      <c r="HN66" s="245" t="str">
        <f>IF(HT66&lt;&gt;"",IFERROR(VLOOKUP(C66,'TIỀN MẶT'!$C$5:$J$67,7,FALSE),""),"")</f>
        <v/>
      </c>
      <c r="HO66" t="str">
        <f>IF(HT66&lt;&gt;"",IF(VLOOKUP(C66,'TIỀN MẶT'!$C$5:$J$67,8,FALSE)=0,"",VLOOKUP(C66,'TIỀN MẶT'!$C$5:$J$67,8,FALSE)),"")</f>
        <v/>
      </c>
      <c r="HQ66">
        <v>1121</v>
      </c>
      <c r="HR66" s="167" t="s">
        <v>235</v>
      </c>
      <c r="HT66" t="str">
        <f>IFERROR(IF(VLOOKUP(C66,'TIỀN MẶT'!$C$5:$H$67,4,FALSE)=0,"",VLOOKUP(C66,'TIỀN MẶT'!$C$5:$H$67,4,FALSE)),"")</f>
        <v/>
      </c>
      <c r="HU66" s="175" t="str">
        <f t="shared" si="22"/>
        <v/>
      </c>
      <c r="IC66" t="str">
        <f t="shared" si="23"/>
        <v/>
      </c>
      <c r="IP66" s="102" t="str">
        <f t="shared" si="24"/>
        <v/>
      </c>
      <c r="IR66" s="167" t="s">
        <v>370</v>
      </c>
      <c r="IS66" s="245" t="str">
        <f>IF(IY66&lt;&gt;"",IFERROR(VLOOKUP(C66,'TIỀN MẶT'!$C$5:$J$67,7,FALSE),""),"")</f>
        <v/>
      </c>
      <c r="IT66" t="str">
        <f>IF(IY66&lt;&gt;"",IF(VLOOKUP(C66,'TIỀN MẶT'!$C$5:$J$67,8,FALSE)=0,"",VLOOKUP(C66,'TIỀN MẶT'!$C$5:$J$67,8,FALSE)),"")</f>
        <v/>
      </c>
      <c r="IV66">
        <v>1121</v>
      </c>
      <c r="IW66" s="167" t="s">
        <v>236</v>
      </c>
      <c r="IY66" t="str">
        <f>IFERROR(IF(VLOOKUP(C66,'TIỀN MẶT'!$C$5:$H$67,5,FALSE)=0,"",VLOOKUP(C66,'TIỀN MẶT'!$C$5:$H$67,5,FALSE)),"")</f>
        <v/>
      </c>
      <c r="IZ66" s="175" t="str">
        <f t="shared" si="25"/>
        <v/>
      </c>
      <c r="JH66" t="str">
        <f t="shared" si="26"/>
        <v/>
      </c>
      <c r="JU66" s="102" t="str">
        <f t="shared" si="27"/>
        <v/>
      </c>
      <c r="JW66" s="167" t="s">
        <v>371</v>
      </c>
      <c r="JX66" s="249" t="str">
        <f>IF(KD66&lt;&gt;"",IFERROR(VLOOKUP(C66,'VN-PAY'!$C$5:$G$67,4,FALSE),""),"")</f>
        <v/>
      </c>
      <c r="JY66" s="228" t="str">
        <f>IF(KD66&lt;&gt;"",IFERROR(VLOOKUP(C66,'VN-PAY'!$C$5:$G$67,5,FALSE),""),"")</f>
        <v/>
      </c>
      <c r="KA66">
        <v>1121</v>
      </c>
      <c r="KB66" s="167" t="s">
        <v>237</v>
      </c>
      <c r="KD66" t="str">
        <f>IFERROR(IF(VLOOKUP(C66,'VN-PAY'!$C$5:$E$66,2,FALSE)=0,"",VLOOKUP(C66,'VN-PAY'!$C$5:$E$66,2,FALSE)),"")</f>
        <v/>
      </c>
      <c r="KE66" s="175" t="str">
        <f t="shared" si="28"/>
        <v/>
      </c>
      <c r="KM66" s="175" t="str">
        <f t="shared" si="29"/>
        <v/>
      </c>
      <c r="KZ66" s="102" t="str">
        <f t="shared" si="30"/>
        <v/>
      </c>
      <c r="LB66" s="167" t="s">
        <v>372</v>
      </c>
      <c r="LC66" s="245" t="str">
        <f>IF(LI66&lt;&gt;"",IFERROR(VLOOKUP(C66,SHOPEE!$C$5:$G$67,4,FALSE),""),"")</f>
        <v/>
      </c>
      <c r="LD66" t="str">
        <f>IF(LI66&lt;&gt;"",IFERROR(VLOOKUP(C66,SHOPEE!$C$5:$G$67,5,FALSE),""),"")</f>
        <v/>
      </c>
      <c r="LF66">
        <v>1121</v>
      </c>
      <c r="LG66" s="167" t="s">
        <v>238</v>
      </c>
      <c r="LI66" t="str">
        <f>IFERROR(IF(VLOOKUP(C66,SHOPEE!$C$5:$E$67,2,FALSE)=0,"",VLOOKUP(C66,SHOPEE!$C$5:$E$67,2,FALSE)),"")</f>
        <v/>
      </c>
      <c r="LJ66" s="175" t="str">
        <f t="shared" si="31"/>
        <v/>
      </c>
      <c r="LR66" s="175" t="str">
        <f t="shared" si="32"/>
        <v/>
      </c>
      <c r="ME66" s="102" t="str">
        <f t="shared" si="33"/>
        <v/>
      </c>
      <c r="MG66" s="167" t="s">
        <v>373</v>
      </c>
    </row>
    <row r="67" spans="1:345" ht="15.75" customHeight="1">
      <c r="A67" s="83">
        <v>32</v>
      </c>
      <c r="B67" s="289" t="s">
        <v>606</v>
      </c>
      <c r="C67" s="84" t="s">
        <v>162</v>
      </c>
      <c r="D67" s="290">
        <v>73</v>
      </c>
      <c r="E67" s="266">
        <f>IF(K67&lt;&gt;"",IFERROR(VLOOKUP(C67,'TIỀN MẶT'!$C$5:$J$67,7,FALSE),""),"")</f>
        <v>45946</v>
      </c>
      <c r="F67" s="264" t="str">
        <f>IF(K67&lt;&gt;"",IF(VLOOKUP(C67,'TIỀN MẶT'!$C$5:$J$67,8,FALSE)=0,"",VLOOKUP(C67,'TIỀN MẶT'!$C$5:$J$67,8,FALSE)),"")</f>
        <v>TRAN THI ANH TUYET CH.170 DBTT.NTM NGAY 15/10</v>
      </c>
      <c r="G67" s="99"/>
      <c r="H67" s="70">
        <v>1121</v>
      </c>
      <c r="I67" s="167" t="s">
        <v>360</v>
      </c>
      <c r="J67" s="60"/>
      <c r="K67" s="62">
        <f>IFERROR(IF(VLOOKUP(C67,'TIỀN MẶT'!$C$5:$H$67,3,FALSE)&amp;""="","",VLOOKUP(C67,'TIỀN MẶT'!$C$5:$H$67,3,FALSE)),"")</f>
        <v>3777000</v>
      </c>
      <c r="L67" s="59" t="str">
        <f t="shared" si="1"/>
        <v>Tiền doanh thu ngày 15/10/2025 chi nhánh 170CÀ MAU</v>
      </c>
      <c r="M67" s="91" t="str">
        <f>VLOOKUP(C67,BE!$C$5:$I$67,2,0)</f>
        <v/>
      </c>
      <c r="N67" s="86"/>
      <c r="O67" s="87"/>
      <c r="P67" s="88"/>
      <c r="Q67" s="88"/>
      <c r="R67" s="89"/>
      <c r="S67" s="92"/>
      <c r="T67" s="170" t="str">
        <f t="shared" si="2"/>
        <v>SCB-041</v>
      </c>
      <c r="U67" s="78"/>
      <c r="V67" s="77"/>
      <c r="W67" s="77"/>
      <c r="X67" s="77"/>
      <c r="Y67" s="2"/>
      <c r="Z67" s="2"/>
      <c r="AA67" s="2"/>
      <c r="AB67" s="31"/>
      <c r="AC67" s="96"/>
      <c r="AD67" s="96"/>
      <c r="AE67" s="96"/>
      <c r="AF67" s="96"/>
      <c r="AG67" s="95">
        <f t="shared" si="3"/>
        <v>45945</v>
      </c>
      <c r="AH67" s="70"/>
      <c r="AI67" s="167" t="s">
        <v>364</v>
      </c>
      <c r="AJ67" s="58"/>
      <c r="AK67" s="70"/>
      <c r="AL67" s="70"/>
      <c r="AM67" s="70">
        <v>1121</v>
      </c>
      <c r="AN67" s="167">
        <v>113102</v>
      </c>
      <c r="AO67" s="70"/>
      <c r="AP67" s="70"/>
      <c r="AQ67" s="97" t="str">
        <f t="shared" si="4"/>
        <v/>
      </c>
      <c r="AR67" s="30"/>
      <c r="AS67" s="30"/>
      <c r="AT67" s="30"/>
      <c r="AU67" s="30"/>
      <c r="AV67" s="30"/>
      <c r="AW67" s="30"/>
      <c r="AX67" s="30"/>
      <c r="AY67" s="70" t="str">
        <f t="shared" si="5"/>
        <v/>
      </c>
      <c r="AZ67" s="70"/>
      <c r="BA67" s="30"/>
      <c r="BB67" s="30"/>
      <c r="BC67" s="30"/>
      <c r="BD67" s="30"/>
      <c r="BE67" s="30"/>
      <c r="BF67" s="30"/>
      <c r="BG67" s="30"/>
      <c r="BH67" s="30"/>
      <c r="BI67" s="30"/>
      <c r="BJ67" s="30"/>
      <c r="BK67" s="30"/>
      <c r="BL67" s="95" t="str">
        <f t="shared" si="6"/>
        <v/>
      </c>
      <c r="BM67" s="30"/>
      <c r="BN67" s="167" t="s">
        <v>366</v>
      </c>
      <c r="BO67" s="258" t="str">
        <f>IF(BU67&lt;&gt;"",IFERROR(VLOOKUP(C67,MOMO!$C$5:$K$67,9,FALSE),""),"")</f>
        <v/>
      </c>
      <c r="BP67" s="153" t="str">
        <f>IF(BU67&lt;&gt;"",IFERROR(VLOOKUP(C67,MOMO!$C$5:$J$67,8,FALSE),""),"")</f>
        <v/>
      </c>
      <c r="BR67">
        <v>1121</v>
      </c>
      <c r="BS67" s="101" t="s">
        <v>199</v>
      </c>
      <c r="BU67" s="133" t="str">
        <f>IFERROR(IF(VLOOKUP(C67,MOMO!$C$5:$E$67,3,FALSE)=0,"",VLOOKUP(C67,MOMO!$C$5:$E$67,3,FALSE)),"")</f>
        <v/>
      </c>
      <c r="BV67" t="str">
        <f t="shared" si="7"/>
        <v/>
      </c>
      <c r="CD67" s="191" t="str">
        <f t="shared" si="8"/>
        <v/>
      </c>
      <c r="CQ67" s="102" t="str">
        <f t="shared" si="9"/>
        <v/>
      </c>
      <c r="CS67" s="167" t="s">
        <v>230</v>
      </c>
      <c r="CT67" s="255">
        <f>IF(CZ67&lt;&gt;"",IFERROR(VLOOKUP(C67,GRAB!$C$5:$G$67,5,FALSE),""),"")</f>
        <v>45946</v>
      </c>
      <c r="CU67" s="153" t="str">
        <f>IFERROR(VLOOKUP(C67,GRAB!$C$5:$E$67,3,FALSE),"")</f>
        <v>Grab TT 76001802 2184010105675777 Ca Phe Muoi Chu Long Ca Mau CKN 173279 - CONG TY TNHH GRAB - Ngan hang TMCP Cong Thuong Viet Nam</v>
      </c>
      <c r="CW67" s="172">
        <v>1121</v>
      </c>
      <c r="CX67" s="174" t="s">
        <v>367</v>
      </c>
      <c r="CZ67">
        <f>IFERROR(VLOOKUP(C67,GRAB!$C$5:$E$67,2,FALSE),"")</f>
        <v>87222</v>
      </c>
      <c r="DA67" t="str">
        <f t="shared" si="10"/>
        <v>Tiền doanh thu ngày 15/10/2025 chi nhánh 170CÀ MAU</v>
      </c>
      <c r="DI67" s="175" t="str">
        <f t="shared" si="11"/>
        <v>SCB-526</v>
      </c>
      <c r="DV67" s="102">
        <f t="shared" si="12"/>
        <v>45945</v>
      </c>
      <c r="DX67" s="167" t="s">
        <v>239</v>
      </c>
      <c r="DY67" s="245" t="str">
        <f>IF(EE67&lt;&gt;"",IFERROR(VLOOKUP(C67,BE!$C$5:$K$67,9,FALSE),""),"")</f>
        <v/>
      </c>
      <c r="DZ67" t="str">
        <f>IF(EE67&lt;&gt;"",IFERROR(VLOOKUP(C67,BE!$C$5:$J$67,8,FALSE),""),"")</f>
        <v/>
      </c>
      <c r="EB67">
        <v>1121</v>
      </c>
      <c r="EC67" s="167" t="s">
        <v>200</v>
      </c>
      <c r="EE67" t="str">
        <f>IFERROR(IF(VLOOKUP(C67,BE!C67:I129,4,FALSE)=0,"",VLOOKUP(C67,BE!C67:I129,4,FALSE)),"")</f>
        <v/>
      </c>
      <c r="EF67" s="175" t="str">
        <f t="shared" si="13"/>
        <v/>
      </c>
      <c r="EN67" s="175" t="str">
        <f t="shared" si="14"/>
        <v/>
      </c>
      <c r="FA67" s="102" t="str">
        <f t="shared" si="15"/>
        <v/>
      </c>
      <c r="FC67" s="167" t="s">
        <v>231</v>
      </c>
      <c r="FD67" s="245">
        <f>IF(FJ67&lt;&gt;"",IFERROR(VLOOKUP(C67,'ZALO-PAY'!$C$5:$G$67,4,FALSE),""),"")</f>
        <v>45946</v>
      </c>
      <c r="FE67" s="186" t="str">
        <f>IF(FJ67&lt;&gt;"",IFERROR(VLOOKUP(C67,'ZALO-PAY'!$C$5:$G$67,5,FALSE),""),"")</f>
        <v>CONG TY CO PHAN ZION TT GD qua vi Zalopay 151025 den 151025 PMR20251016015000053 Wallet ID 4345 P50244202 CT tu 0071001142274 CONG TY CO PHAN ZION toi 0961315526 CONG TY TNHH DUONG THANH LONG NHTMCP Sai go; CONG TY CO PHAN ZION TT GD qua vi Zalopay 151025 den 151025 PMR20251016015000811 Bank ID 4345 P50244202 CT tu 0071001142275 CONG TY CO PHAN ZION toi 0961315526 CONG TY TNHH DUONG THANH LONG NHTMCP Sai gon</v>
      </c>
      <c r="FG67">
        <v>1121</v>
      </c>
      <c r="FH67" s="167" t="s">
        <v>233</v>
      </c>
      <c r="FJ67">
        <f>IFERROR(IF(VLOOKUP(C67,'ZALO-PAY'!$C$5:$E$67,2,FALSE)=0,"",VLOOKUP(C67,'ZALO-PAY'!$C$5:$E$67,2,FALSE)),"")</f>
        <v>689185</v>
      </c>
      <c r="FK67" s="175" t="str">
        <f t="shared" si="16"/>
        <v>Tiền doanh thu ngày 15/10/2025 chi nhánh 170CÀ MAU</v>
      </c>
      <c r="FS67" s="175" t="str">
        <f t="shared" si="17"/>
        <v>SCB-526</v>
      </c>
      <c r="GF67" s="102">
        <f t="shared" si="18"/>
        <v>45945</v>
      </c>
      <c r="GH67" s="167" t="s">
        <v>368</v>
      </c>
      <c r="GI67" s="245" t="str">
        <f>IF(GO67&lt;&gt;"",IFERROR(VLOOKUP(C67,XANHSM!C67:G129,5,FALSE),""),"")</f>
        <v/>
      </c>
      <c r="GJ67" t="str">
        <f>IF(GO67&lt;&gt;"",IF(VLOOKUP(C67,XANHSM!$C$5:$G$67,4,FALSE)=0,"",VLOOKUP(C67,XANHSM!C67:G129,4,FALSE)),"")</f>
        <v/>
      </c>
      <c r="GL67">
        <v>1121</v>
      </c>
      <c r="GM67" s="167" t="s">
        <v>234</v>
      </c>
      <c r="GO67" t="str">
        <f>IFERROR(IF(VLOOKUP(C67,XANHSM!$C$5:$E$67,2,FALSE)=0,"",VLOOKUP(C67,XANHSM!$C$5:$E$67,2,FALSE)),"")</f>
        <v/>
      </c>
      <c r="GP67" s="175" t="str">
        <f t="shared" si="19"/>
        <v/>
      </c>
      <c r="GX67" t="str">
        <f t="shared" si="20"/>
        <v/>
      </c>
      <c r="HK67" s="102" t="str">
        <f t="shared" si="21"/>
        <v/>
      </c>
      <c r="HM67" s="167" t="s">
        <v>369</v>
      </c>
      <c r="HN67" s="245">
        <f>IF(HT67&lt;&gt;"",IFERROR(VLOOKUP(C67,'TIỀN MẶT'!$C$5:$J$67,7,FALSE),""),"")</f>
        <v>45946</v>
      </c>
      <c r="HO67" t="str">
        <f>IF(HT67&lt;&gt;"",IF(VLOOKUP(C67,'TIỀN MẶT'!$C$5:$J$67,8,FALSE)=0,"",VLOOKUP(C67,'TIỀN MẶT'!$C$5:$J$67,8,FALSE)),"")</f>
        <v>TRAN THI ANH TUYET CH.170 DBTT.NTM NGAY 15/10</v>
      </c>
      <c r="HQ67">
        <v>1121</v>
      </c>
      <c r="HR67" s="167" t="s">
        <v>235</v>
      </c>
      <c r="HT67">
        <f>IFERROR(IF(VLOOKUP(C67,'TIỀN MẶT'!$C$5:$H$67,4,FALSE)=0,"",VLOOKUP(C67,'TIỀN MẶT'!$C$5:$H$67,4,FALSE)),"")</f>
        <v>207000</v>
      </c>
      <c r="HU67" s="175" t="str">
        <f t="shared" si="22"/>
        <v>Tiền doanh thu ngày 15/10/2025 chi nhánh 170CÀ MAU</v>
      </c>
      <c r="IC67" t="str">
        <f t="shared" si="23"/>
        <v>SCB-041</v>
      </c>
      <c r="IP67" s="102">
        <f t="shared" si="24"/>
        <v>45945</v>
      </c>
      <c r="IR67" s="167" t="s">
        <v>370</v>
      </c>
      <c r="IS67" s="245" t="str">
        <f>IF(IY67&lt;&gt;"",IFERROR(VLOOKUP(C67,'TIỀN MẶT'!$C$5:$J$67,7,FALSE),""),"")</f>
        <v/>
      </c>
      <c r="IT67" t="str">
        <f>IF(IY67&lt;&gt;"",IF(VLOOKUP(C67,'TIỀN MẶT'!$C$5:$J$67,8,FALSE)=0,"",VLOOKUP(C67,'TIỀN MẶT'!$C$5:$J$67,8,FALSE)),"")</f>
        <v/>
      </c>
      <c r="IV67">
        <v>1121</v>
      </c>
      <c r="IW67" s="167" t="s">
        <v>236</v>
      </c>
      <c r="IY67" t="str">
        <f>IFERROR(IF(VLOOKUP(C67,'TIỀN MẶT'!$C$5:$H$67,5,FALSE)=0,"",VLOOKUP(C67,'TIỀN MẶT'!$C$5:$H$67,5,FALSE)),"")</f>
        <v/>
      </c>
      <c r="IZ67" s="175" t="str">
        <f t="shared" si="25"/>
        <v/>
      </c>
      <c r="JH67" t="str">
        <f t="shared" si="26"/>
        <v/>
      </c>
      <c r="JU67" s="102" t="str">
        <f t="shared" si="27"/>
        <v/>
      </c>
      <c r="JW67" s="167" t="s">
        <v>371</v>
      </c>
      <c r="JX67" s="249" t="str">
        <f>IF(KD67&lt;&gt;"",IFERROR(VLOOKUP(C67,'VN-PAY'!$C$5:$G$67,4,FALSE),""),"")</f>
        <v/>
      </c>
      <c r="JY67" s="228" t="str">
        <f>IF(KD67&lt;&gt;"",IFERROR(VLOOKUP(C67,'VN-PAY'!$C$5:$G$67,5,FALSE),""),"")</f>
        <v/>
      </c>
      <c r="KA67">
        <v>1121</v>
      </c>
      <c r="KB67" s="167" t="s">
        <v>237</v>
      </c>
      <c r="KD67" t="str">
        <f>IFERROR(IF(VLOOKUP(C67,'VN-PAY'!$C$5:$E$66,2,FALSE)=0,"",VLOOKUP(C67,'VN-PAY'!$C$5:$E$66,2,FALSE)),"")</f>
        <v/>
      </c>
      <c r="KE67" s="175" t="str">
        <f t="shared" si="28"/>
        <v/>
      </c>
      <c r="KM67" s="175" t="str">
        <f t="shared" si="29"/>
        <v/>
      </c>
      <c r="KZ67" s="102" t="str">
        <f t="shared" si="30"/>
        <v/>
      </c>
      <c r="LB67" s="167" t="s">
        <v>372</v>
      </c>
      <c r="LC67" s="245">
        <f>IF(LI67&lt;&gt;"",IFERROR(VLOOKUP(C67,SHOPEE!$C$5:$G$67,4,FALSE),""),"")</f>
        <v>0</v>
      </c>
      <c r="LD67" t="str">
        <f>IF(LI67&lt;&gt;"",IFERROR(VLOOKUP(C67,SHOPEE!$C$5:$G$67,5,FALSE),""),"")</f>
        <v>SHOPEEPAY CHUYEN TIEN 1978597907100237824 ShopeeFood thanh toan tu dong 15 10 2025 10673813 CKN 135092 - MBBANK IBFT - Ngan hang TMCP Quan Doi</v>
      </c>
      <c r="LF67">
        <v>1121</v>
      </c>
      <c r="LG67" s="167" t="s">
        <v>238</v>
      </c>
      <c r="LI67">
        <f>IFERROR(IF(VLOOKUP(C67,SHOPEE!$C$5:$E$67,2,FALSE)=0,"",VLOOKUP(C67,SHOPEE!$C$5:$E$67,2,FALSE)),"")</f>
        <v>242460</v>
      </c>
      <c r="LJ67" s="175" t="str">
        <f t="shared" si="31"/>
        <v>Tiền doanh thu ngày 15/10/2025 chi nhánh 170CÀ MAU</v>
      </c>
      <c r="LR67" s="175" t="str">
        <f t="shared" si="32"/>
        <v>SCB-526</v>
      </c>
      <c r="ME67" s="102">
        <f t="shared" si="33"/>
        <v>45945</v>
      </c>
      <c r="MG67" s="167" t="s">
        <v>373</v>
      </c>
    </row>
    <row r="68" spans="1:345" ht="15.75" customHeight="1">
      <c r="A68" s="83" t="s">
        <v>254</v>
      </c>
      <c r="B68" s="4"/>
      <c r="C68" s="4"/>
      <c r="D68" s="80"/>
      <c r="E68" s="267"/>
      <c r="F68" s="260"/>
      <c r="G68" s="80"/>
      <c r="H68" s="80"/>
      <c r="I68" s="80"/>
      <c r="J68" s="80"/>
      <c r="K68" s="80"/>
      <c r="L68" s="141"/>
      <c r="M68" s="4"/>
      <c r="N68" s="4"/>
      <c r="O68" s="4"/>
      <c r="P68" s="4"/>
      <c r="Q68" s="4"/>
      <c r="R68" s="4"/>
      <c r="S68" s="4"/>
      <c r="T68" s="4"/>
      <c r="U68" s="4"/>
      <c r="V68" s="4"/>
      <c r="W68" s="4"/>
      <c r="X68" s="1"/>
      <c r="Y68" s="1"/>
      <c r="Z68" s="1"/>
      <c r="AA68" s="1"/>
      <c r="AB68" s="1"/>
      <c r="GI68" s="245" t="str">
        <f>IF(GO68&lt;&gt;"",IFERROR(VLOOKUP(C68,XANHSM!C68:G130,5,FALSE),""),"")</f>
        <v/>
      </c>
      <c r="GJ68" t="str">
        <f>IF(GO68&lt;&gt;"",IF(VLOOKUP(C68,XANHSM!$C$5:$G$67,4,FALSE)=0,"",VLOOKUP(C68,XANHSM!C68:G130,4,FALSE)),"")</f>
        <v/>
      </c>
      <c r="HN68" s="245" t="str">
        <f>IF(HT68&lt;&gt;"",IFERROR(VLOOKUP(C68,'TIỀN MẶT'!$C$5:$J$67,7,FALSE),""),"")</f>
        <v/>
      </c>
      <c r="HO68" t="str">
        <f>IF(HT68&lt;&gt;"",IF(VLOOKUP(C68,'TIỀN MẶT'!$C$5:$J$67,8,FALSE)=0,"",VLOOKUP(C68,'TIỀN MẶT'!$C$5:$J$67,8,FALSE)),"")</f>
        <v/>
      </c>
      <c r="IS68" s="245" t="str">
        <f>IF(IY68&lt;&gt;"",IFERROR(VLOOKUP(C68,'TIỀN MẶT'!$C$5:$J$67,7,FALSE),""),"")</f>
        <v/>
      </c>
      <c r="IT68" t="str">
        <f>IF(IY68&lt;&gt;"",IF(VLOOKUP(C68,'TIỀN MẶT'!$C$5:$J$67,8,FALSE)=0,"",VLOOKUP(C68,'TIỀN MẶT'!$C$5:$J$67,8,FALSE)),"")</f>
        <v/>
      </c>
    </row>
    <row r="69" spans="1:345" ht="15.75" customHeight="1">
      <c r="A69" s="4"/>
      <c r="B69" s="4"/>
      <c r="C69" s="4"/>
      <c r="D69" s="80"/>
      <c r="E69" s="267"/>
      <c r="F69" s="260"/>
      <c r="G69" s="80"/>
      <c r="H69" s="80"/>
      <c r="I69" s="80"/>
      <c r="J69" s="80"/>
      <c r="K69" s="80"/>
      <c r="L69" s="141"/>
      <c r="M69" s="4"/>
      <c r="N69" s="4"/>
      <c r="O69" s="4"/>
      <c r="P69" s="4"/>
      <c r="Q69" s="4"/>
      <c r="R69" s="4"/>
      <c r="S69" s="4"/>
      <c r="T69" s="4"/>
      <c r="U69" s="4"/>
      <c r="V69" s="4"/>
      <c r="W69" s="4"/>
      <c r="X69" s="1"/>
      <c r="Y69" s="1"/>
      <c r="Z69" s="1"/>
      <c r="AA69" s="1"/>
      <c r="AB69" s="1"/>
    </row>
    <row r="70" spans="1:345" ht="15.75" customHeight="1">
      <c r="A70" s="4"/>
      <c r="B70" s="4"/>
      <c r="C70" s="4"/>
      <c r="D70" s="80"/>
      <c r="E70" s="268"/>
      <c r="F70" s="261"/>
      <c r="G70" s="4"/>
      <c r="H70" s="4"/>
      <c r="I70" s="4"/>
      <c r="J70" s="4"/>
      <c r="K70" s="4"/>
      <c r="L70" s="141"/>
      <c r="M70" s="4"/>
      <c r="N70" s="4"/>
      <c r="O70" s="4"/>
      <c r="P70" s="4"/>
      <c r="Q70" s="4"/>
      <c r="R70" s="4"/>
      <c r="S70" s="4"/>
      <c r="T70" s="4"/>
      <c r="U70" s="4"/>
      <c r="V70" s="4"/>
      <c r="W70" s="4"/>
      <c r="X70" s="1"/>
      <c r="Y70" s="1"/>
      <c r="Z70" s="1"/>
      <c r="AA70" s="1"/>
      <c r="AB70" s="1"/>
    </row>
    <row r="71" spans="1:345" ht="15.75" customHeight="1">
      <c r="A71" s="4"/>
      <c r="B71" s="4"/>
      <c r="C71" s="4"/>
      <c r="D71" s="80"/>
      <c r="E71" s="268"/>
      <c r="F71" s="261"/>
      <c r="G71" s="4"/>
      <c r="H71" s="4"/>
      <c r="I71" s="4"/>
      <c r="J71" s="4"/>
      <c r="K71" s="4"/>
      <c r="L71" s="141"/>
      <c r="M71" s="4"/>
      <c r="N71" s="4"/>
      <c r="O71" s="4"/>
      <c r="P71" s="4"/>
      <c r="Q71" s="4"/>
      <c r="R71" s="4"/>
      <c r="S71" s="4"/>
      <c r="T71" s="4"/>
      <c r="U71" s="4"/>
      <c r="V71" s="4"/>
      <c r="W71" s="4"/>
      <c r="X71" s="1"/>
      <c r="Y71" s="1"/>
      <c r="Z71" s="1"/>
      <c r="AA71" s="1"/>
      <c r="AB71" s="1"/>
    </row>
    <row r="72" spans="1:345" ht="15.75" customHeight="1">
      <c r="A72" s="4"/>
      <c r="B72" s="4"/>
      <c r="C72" s="4"/>
      <c r="D72" s="80"/>
      <c r="E72" s="268"/>
      <c r="F72" s="261"/>
      <c r="G72" s="4"/>
      <c r="H72" s="4"/>
      <c r="I72" s="4"/>
      <c r="J72" s="4"/>
      <c r="K72" s="4"/>
      <c r="L72" s="141"/>
      <c r="M72" s="4"/>
      <c r="N72" s="4"/>
      <c r="O72" s="4"/>
      <c r="P72" s="4"/>
      <c r="Q72" s="4"/>
      <c r="R72" s="4"/>
      <c r="S72" s="4"/>
      <c r="T72" s="4"/>
      <c r="U72" s="4"/>
      <c r="V72" s="4"/>
      <c r="W72" s="4"/>
      <c r="X72" s="1"/>
      <c r="Y72" s="1"/>
      <c r="Z72" s="1"/>
      <c r="AA72" s="1"/>
      <c r="AB72" s="1"/>
    </row>
    <row r="73" spans="1:345" ht="15.75" customHeight="1">
      <c r="A73" s="4"/>
      <c r="B73" s="4"/>
      <c r="C73" s="4"/>
      <c r="D73" s="80"/>
      <c r="E73" s="268"/>
      <c r="F73" s="261"/>
      <c r="G73" s="4"/>
      <c r="H73" s="4"/>
      <c r="I73" s="4"/>
      <c r="J73" s="4"/>
      <c r="K73" s="4"/>
      <c r="L73" s="141"/>
      <c r="M73" s="4"/>
      <c r="N73" s="4"/>
      <c r="O73" s="4"/>
      <c r="P73" s="4"/>
      <c r="Q73" s="4"/>
      <c r="R73" s="4"/>
      <c r="S73" s="4"/>
      <c r="T73" s="4"/>
      <c r="U73" s="4"/>
      <c r="V73" s="4"/>
      <c r="W73" s="4"/>
      <c r="X73" s="1"/>
      <c r="Y73" s="1"/>
      <c r="Z73" s="1"/>
      <c r="AA73" s="1"/>
      <c r="AB73" s="1"/>
    </row>
    <row r="74" spans="1:345" ht="15.75" customHeight="1">
      <c r="A74" s="4"/>
      <c r="B74" s="4"/>
      <c r="C74" s="4"/>
      <c r="D74" s="80"/>
      <c r="E74" s="268"/>
      <c r="F74" s="261"/>
      <c r="G74" s="4"/>
      <c r="H74" s="4"/>
      <c r="I74" s="4"/>
      <c r="J74" s="4"/>
      <c r="K74" s="4"/>
      <c r="L74" s="141"/>
      <c r="M74" s="4"/>
      <c r="N74" s="4"/>
      <c r="O74" s="4"/>
      <c r="P74" s="4"/>
      <c r="Q74" s="4"/>
      <c r="R74" s="4"/>
      <c r="S74" s="4"/>
      <c r="T74" s="4"/>
      <c r="U74" s="4"/>
      <c r="V74" s="4"/>
      <c r="W74" s="4"/>
      <c r="X74" s="1"/>
      <c r="Y74" s="1"/>
      <c r="Z74" s="1"/>
      <c r="AA74" s="1"/>
      <c r="AB74" s="1"/>
    </row>
    <row r="75" spans="1:345" ht="15.75" customHeight="1">
      <c r="A75" s="4"/>
      <c r="B75" s="4"/>
      <c r="C75" s="4"/>
      <c r="D75" s="80"/>
      <c r="E75" s="268"/>
      <c r="F75" s="261"/>
      <c r="G75" s="4"/>
      <c r="H75" s="4"/>
      <c r="I75" s="4"/>
      <c r="J75" s="4"/>
      <c r="K75" s="4"/>
      <c r="L75" s="141"/>
      <c r="M75" s="4"/>
      <c r="N75" s="4"/>
      <c r="O75" s="4"/>
      <c r="P75" s="4"/>
      <c r="Q75" s="4"/>
      <c r="R75" s="4"/>
      <c r="S75" s="4"/>
      <c r="T75" s="4"/>
      <c r="U75" s="4"/>
      <c r="V75" s="4"/>
      <c r="W75" s="4"/>
      <c r="X75" s="1"/>
      <c r="Y75" s="1"/>
      <c r="Z75" s="1"/>
      <c r="AA75" s="1"/>
      <c r="AB75" s="1"/>
    </row>
    <row r="76" spans="1:345" ht="15.75" customHeight="1">
      <c r="A76" s="4"/>
      <c r="B76" s="4"/>
      <c r="C76" s="4"/>
      <c r="D76" s="80"/>
      <c r="E76" s="268"/>
      <c r="F76" s="261"/>
      <c r="G76" s="4"/>
      <c r="H76" s="4"/>
      <c r="I76" s="4"/>
      <c r="J76" s="4"/>
      <c r="K76" s="4"/>
      <c r="L76" s="141"/>
      <c r="M76" s="4"/>
      <c r="N76" s="4"/>
      <c r="O76" s="4"/>
      <c r="P76" s="4"/>
      <c r="Q76" s="4"/>
      <c r="R76" s="4"/>
      <c r="S76" s="4"/>
      <c r="T76" s="4"/>
      <c r="U76" s="4"/>
      <c r="V76" s="4"/>
      <c r="W76" s="4"/>
      <c r="X76" s="1"/>
      <c r="Y76" s="1"/>
      <c r="Z76" s="1"/>
      <c r="AA76" s="1"/>
      <c r="AB76" s="1"/>
    </row>
    <row r="77" spans="1:345" ht="15.75" customHeight="1">
      <c r="A77" s="4"/>
      <c r="B77" s="4"/>
      <c r="C77" s="4"/>
      <c r="D77" s="80"/>
      <c r="E77" s="268"/>
      <c r="F77" s="261"/>
      <c r="G77" s="4"/>
      <c r="H77" s="4"/>
      <c r="I77" s="4"/>
      <c r="J77" s="4"/>
      <c r="K77" s="4"/>
      <c r="L77" s="141"/>
      <c r="M77" s="4"/>
      <c r="N77" s="4"/>
      <c r="O77" s="4"/>
      <c r="P77" s="4"/>
      <c r="Q77" s="4"/>
      <c r="R77" s="4"/>
      <c r="S77" s="4"/>
      <c r="T77" s="4"/>
      <c r="U77" s="4"/>
      <c r="V77" s="4"/>
      <c r="W77" s="4"/>
      <c r="X77" s="1"/>
      <c r="Y77" s="1"/>
      <c r="Z77" s="1"/>
      <c r="AA77" s="1"/>
      <c r="AB77" s="1"/>
    </row>
    <row r="78" spans="1:345" ht="15.75" customHeight="1">
      <c r="A78" s="4"/>
      <c r="B78" s="4"/>
      <c r="C78" s="4"/>
      <c r="D78" s="80"/>
      <c r="E78" s="268"/>
      <c r="F78" s="261"/>
      <c r="G78" s="4"/>
      <c r="H78" s="4"/>
      <c r="I78" s="4"/>
      <c r="J78" s="4"/>
      <c r="K78" s="4"/>
      <c r="L78" s="141"/>
      <c r="M78" s="4"/>
      <c r="N78" s="4"/>
      <c r="O78" s="4"/>
      <c r="P78" s="4"/>
      <c r="Q78" s="4"/>
      <c r="R78" s="4"/>
      <c r="S78" s="4"/>
      <c r="T78" s="4"/>
      <c r="U78" s="4"/>
      <c r="V78" s="4"/>
      <c r="W78" s="4"/>
      <c r="X78" s="1"/>
      <c r="Y78" s="1"/>
      <c r="Z78" s="1"/>
      <c r="AA78" s="1"/>
      <c r="AB78" s="1"/>
    </row>
    <row r="79" spans="1:345" ht="15.75" customHeight="1">
      <c r="A79" s="4"/>
      <c r="B79" s="4"/>
      <c r="C79" s="4"/>
      <c r="D79" s="80"/>
      <c r="E79" s="268"/>
      <c r="F79" s="261"/>
      <c r="G79" s="4"/>
      <c r="H79" s="4"/>
      <c r="I79" s="4"/>
      <c r="J79" s="4"/>
      <c r="K79" s="4"/>
      <c r="L79" s="141"/>
      <c r="M79" s="4"/>
      <c r="N79" s="4"/>
      <c r="O79" s="4"/>
      <c r="P79" s="4"/>
      <c r="Q79" s="4"/>
      <c r="R79" s="4"/>
      <c r="S79" s="4"/>
      <c r="T79" s="4"/>
      <c r="U79" s="4"/>
      <c r="V79" s="4"/>
      <c r="W79" s="4"/>
      <c r="X79" s="1"/>
      <c r="Y79" s="1"/>
      <c r="Z79" s="1"/>
      <c r="AA79" s="1"/>
      <c r="AB79" s="1"/>
    </row>
    <row r="80" spans="1:345" ht="15.75" customHeight="1">
      <c r="A80" s="4"/>
      <c r="B80" s="4"/>
      <c r="C80" s="4"/>
      <c r="D80" s="80"/>
      <c r="E80" s="268"/>
      <c r="F80" s="261"/>
      <c r="G80" s="4"/>
      <c r="H80" s="4"/>
      <c r="I80" s="4"/>
      <c r="J80" s="4"/>
      <c r="K80" s="4"/>
      <c r="L80" s="141"/>
      <c r="M80" s="4"/>
      <c r="N80" s="4"/>
      <c r="O80" s="4"/>
      <c r="P80" s="4"/>
      <c r="Q80" s="4"/>
      <c r="R80" s="4"/>
      <c r="S80" s="4"/>
      <c r="T80" s="4"/>
      <c r="U80" s="4"/>
      <c r="V80" s="4"/>
      <c r="W80" s="4"/>
      <c r="X80" s="1"/>
      <c r="Y80" s="1"/>
      <c r="Z80" s="1"/>
      <c r="AA80" s="1"/>
      <c r="AB80" s="1"/>
    </row>
    <row r="81" spans="1:28" ht="15.75" customHeight="1">
      <c r="A81" s="4"/>
      <c r="B81" s="4"/>
      <c r="C81" s="4"/>
      <c r="D81" s="80"/>
      <c r="E81" s="268"/>
      <c r="F81" s="261"/>
      <c r="G81" s="4"/>
      <c r="H81" s="4"/>
      <c r="I81" s="4"/>
      <c r="J81" s="4"/>
      <c r="K81" s="4"/>
      <c r="L81" s="141"/>
      <c r="M81" s="4"/>
      <c r="N81" s="4"/>
      <c r="O81" s="4"/>
      <c r="P81" s="4"/>
      <c r="Q81" s="4"/>
      <c r="R81" s="4"/>
      <c r="S81" s="4"/>
      <c r="T81" s="4"/>
      <c r="U81" s="4"/>
      <c r="V81" s="4"/>
      <c r="W81" s="4"/>
      <c r="X81" s="1"/>
      <c r="Y81" s="1"/>
      <c r="Z81" s="1"/>
      <c r="AA81" s="1"/>
      <c r="AB81" s="1"/>
    </row>
    <row r="82" spans="1:28" ht="15.75" customHeight="1">
      <c r="A82" s="4"/>
      <c r="B82" s="4"/>
      <c r="C82" s="4"/>
      <c r="D82" s="80"/>
      <c r="E82" s="268"/>
      <c r="F82" s="261"/>
      <c r="G82" s="4"/>
      <c r="H82" s="4"/>
      <c r="I82" s="4"/>
      <c r="J82" s="4"/>
      <c r="K82" s="4"/>
      <c r="L82" s="141"/>
      <c r="M82" s="4"/>
      <c r="N82" s="4"/>
      <c r="O82" s="4"/>
      <c r="P82" s="4"/>
      <c r="Q82" s="4"/>
      <c r="R82" s="4"/>
      <c r="S82" s="4"/>
      <c r="T82" s="4"/>
      <c r="U82" s="4"/>
      <c r="V82" s="4"/>
      <c r="W82" s="4"/>
      <c r="X82" s="1"/>
      <c r="Y82" s="1"/>
      <c r="Z82" s="1"/>
      <c r="AA82" s="1"/>
      <c r="AB82" s="1"/>
    </row>
    <row r="83" spans="1:28" ht="15.75" customHeight="1">
      <c r="A83" s="4"/>
      <c r="B83" s="4"/>
      <c r="C83" s="4"/>
      <c r="D83" s="80"/>
      <c r="E83" s="268"/>
      <c r="F83" s="261"/>
      <c r="G83" s="4"/>
      <c r="H83" s="4"/>
      <c r="I83" s="4"/>
      <c r="J83" s="4"/>
      <c r="K83" s="4"/>
      <c r="L83" s="141"/>
      <c r="M83" s="4"/>
      <c r="N83" s="4"/>
      <c r="O83" s="4"/>
      <c r="P83" s="4"/>
      <c r="Q83" s="4"/>
      <c r="R83" s="4"/>
      <c r="S83" s="4"/>
      <c r="T83" s="4"/>
      <c r="U83" s="4"/>
      <c r="V83" s="4"/>
      <c r="W83" s="4"/>
      <c r="X83" s="1"/>
      <c r="Y83" s="1"/>
      <c r="Z83" s="1"/>
      <c r="AA83" s="1"/>
      <c r="AB83" s="1"/>
    </row>
    <row r="84" spans="1:28" ht="15.75" customHeight="1">
      <c r="A84" s="4"/>
      <c r="B84" s="4"/>
      <c r="C84" s="4"/>
      <c r="D84" s="80"/>
      <c r="E84" s="268"/>
      <c r="F84" s="261"/>
      <c r="G84" s="4"/>
      <c r="H84" s="4"/>
      <c r="I84" s="4"/>
      <c r="J84" s="4"/>
      <c r="K84" s="4"/>
      <c r="L84" s="141"/>
      <c r="M84" s="4"/>
      <c r="N84" s="4"/>
      <c r="O84" s="4"/>
      <c r="P84" s="4"/>
      <c r="Q84" s="4"/>
      <c r="R84" s="4"/>
      <c r="S84" s="4"/>
      <c r="T84" s="4"/>
      <c r="U84" s="4"/>
      <c r="V84" s="4"/>
      <c r="W84" s="4"/>
      <c r="X84" s="1"/>
      <c r="Y84" s="1"/>
      <c r="Z84" s="1"/>
      <c r="AA84" s="1"/>
      <c r="AB84" s="1"/>
    </row>
    <row r="85" spans="1:28" ht="15.75" customHeight="1">
      <c r="A85" s="4"/>
      <c r="B85" s="4"/>
      <c r="C85" s="4"/>
      <c r="D85" s="80"/>
      <c r="E85" s="268"/>
      <c r="F85" s="261"/>
      <c r="G85" s="4"/>
      <c r="H85" s="4"/>
      <c r="I85" s="4"/>
      <c r="J85" s="4"/>
      <c r="K85" s="4"/>
      <c r="L85" s="141"/>
      <c r="M85" s="4"/>
      <c r="N85" s="4"/>
      <c r="O85" s="4"/>
      <c r="P85" s="4"/>
      <c r="Q85" s="4"/>
      <c r="R85" s="4"/>
      <c r="S85" s="4"/>
      <c r="T85" s="4"/>
      <c r="U85" s="4"/>
      <c r="V85" s="4"/>
      <c r="W85" s="4"/>
      <c r="X85" s="1"/>
      <c r="Y85" s="1"/>
      <c r="Z85" s="1"/>
      <c r="AA85" s="1"/>
      <c r="AB85" s="1"/>
    </row>
    <row r="86" spans="1:28" ht="15.75" customHeight="1">
      <c r="A86" s="4"/>
      <c r="B86" s="4"/>
      <c r="C86" s="4"/>
      <c r="D86" s="80"/>
      <c r="E86" s="268"/>
      <c r="F86" s="261"/>
      <c r="G86" s="4"/>
      <c r="H86" s="4"/>
      <c r="I86" s="4"/>
      <c r="J86" s="4"/>
      <c r="K86" s="4"/>
      <c r="L86" s="141"/>
      <c r="M86" s="4"/>
      <c r="N86" s="4"/>
      <c r="O86" s="4"/>
      <c r="P86" s="4"/>
      <c r="Q86" s="4"/>
      <c r="R86" s="4"/>
      <c r="S86" s="4"/>
      <c r="T86" s="4"/>
      <c r="U86" s="4"/>
      <c r="V86" s="4"/>
      <c r="W86" s="4"/>
      <c r="X86" s="1"/>
      <c r="Y86" s="1"/>
      <c r="Z86" s="1"/>
      <c r="AA86" s="1"/>
      <c r="AB86" s="1"/>
    </row>
    <row r="87" spans="1:28" ht="15.75" customHeight="1">
      <c r="A87" s="4"/>
      <c r="B87" s="4"/>
      <c r="C87" s="4"/>
      <c r="D87" s="80"/>
      <c r="E87" s="268"/>
      <c r="F87" s="261"/>
      <c r="G87" s="4"/>
      <c r="H87" s="4"/>
      <c r="I87" s="4"/>
      <c r="J87" s="4"/>
      <c r="K87" s="4"/>
      <c r="L87" s="141"/>
      <c r="M87" s="4"/>
      <c r="N87" s="4"/>
      <c r="O87" s="4"/>
      <c r="P87" s="4"/>
      <c r="Q87" s="4"/>
      <c r="R87" s="4"/>
      <c r="S87" s="4"/>
      <c r="T87" s="4"/>
      <c r="U87" s="4"/>
      <c r="V87" s="4"/>
      <c r="W87" s="4"/>
      <c r="X87" s="1"/>
      <c r="Y87" s="1"/>
      <c r="Z87" s="1"/>
      <c r="AA87" s="1"/>
      <c r="AB87" s="1"/>
    </row>
    <row r="88" spans="1:28" ht="15.75" customHeight="1">
      <c r="A88" s="4"/>
      <c r="B88" s="4"/>
      <c r="C88" s="4"/>
      <c r="D88" s="80"/>
      <c r="E88" s="268"/>
      <c r="F88" s="261"/>
      <c r="G88" s="4"/>
      <c r="H88" s="4"/>
      <c r="I88" s="4"/>
      <c r="J88" s="4"/>
      <c r="K88" s="4"/>
      <c r="L88" s="141"/>
      <c r="M88" s="4"/>
      <c r="N88" s="4"/>
      <c r="O88" s="4"/>
      <c r="P88" s="4"/>
      <c r="Q88" s="4"/>
      <c r="R88" s="4"/>
      <c r="S88" s="4"/>
      <c r="T88" s="4"/>
      <c r="U88" s="4"/>
      <c r="V88" s="4"/>
      <c r="W88" s="4"/>
      <c r="X88" s="1"/>
      <c r="Y88" s="1"/>
      <c r="Z88" s="1"/>
      <c r="AA88" s="1"/>
      <c r="AB88" s="1"/>
    </row>
    <row r="89" spans="1:28" ht="15.75" customHeight="1">
      <c r="A89" s="4"/>
      <c r="B89" s="4"/>
      <c r="C89" s="4"/>
      <c r="D89" s="80"/>
      <c r="E89" s="268"/>
      <c r="F89" s="261"/>
      <c r="G89" s="4"/>
      <c r="H89" s="4"/>
      <c r="I89" s="4"/>
      <c r="J89" s="4"/>
      <c r="K89" s="4"/>
      <c r="L89" s="141"/>
      <c r="M89" s="4"/>
      <c r="N89" s="4"/>
      <c r="O89" s="4"/>
      <c r="P89" s="4"/>
      <c r="Q89" s="4"/>
      <c r="R89" s="4"/>
      <c r="S89" s="4"/>
      <c r="T89" s="4"/>
      <c r="U89" s="4"/>
      <c r="V89" s="4"/>
      <c r="W89" s="4"/>
      <c r="X89" s="1"/>
      <c r="Y89" s="1"/>
      <c r="Z89" s="1"/>
      <c r="AA89" s="1"/>
      <c r="AB89" s="1"/>
    </row>
    <row r="90" spans="1:28" ht="15.75" customHeight="1">
      <c r="A90" s="4"/>
      <c r="B90" s="4"/>
      <c r="C90" s="4"/>
      <c r="D90" s="80"/>
      <c r="E90" s="268"/>
      <c r="F90" s="261"/>
      <c r="G90" s="4"/>
      <c r="H90" s="4"/>
      <c r="I90" s="4"/>
      <c r="J90" s="4"/>
      <c r="K90" s="4"/>
      <c r="L90" s="141"/>
      <c r="M90" s="4"/>
      <c r="N90" s="4"/>
      <c r="O90" s="4"/>
      <c r="P90" s="4"/>
      <c r="Q90" s="4"/>
      <c r="R90" s="4"/>
      <c r="S90" s="4"/>
      <c r="T90" s="4"/>
      <c r="U90" s="4"/>
      <c r="V90" s="4"/>
      <c r="W90" s="4"/>
      <c r="X90" s="1"/>
      <c r="Y90" s="1"/>
      <c r="Z90" s="1"/>
      <c r="AA90" s="1"/>
      <c r="AB90" s="1"/>
    </row>
    <row r="91" spans="1:28" ht="15.75" customHeight="1">
      <c r="A91" s="4"/>
      <c r="B91" s="4"/>
      <c r="C91" s="4"/>
      <c r="D91" s="80"/>
      <c r="E91" s="268"/>
      <c r="F91" s="261"/>
      <c r="G91" s="4"/>
      <c r="H91" s="4"/>
      <c r="I91" s="4"/>
      <c r="J91" s="4"/>
      <c r="K91" s="4"/>
      <c r="L91" s="141"/>
      <c r="M91" s="4"/>
      <c r="N91" s="4"/>
      <c r="O91" s="4"/>
      <c r="P91" s="4"/>
      <c r="Q91" s="4"/>
      <c r="R91" s="4"/>
      <c r="S91" s="4"/>
      <c r="T91" s="4"/>
      <c r="U91" s="4"/>
      <c r="V91" s="4"/>
      <c r="W91" s="4"/>
      <c r="X91" s="1"/>
      <c r="Y91" s="1"/>
      <c r="Z91" s="1"/>
      <c r="AA91" s="1"/>
      <c r="AB91" s="1"/>
    </row>
    <row r="92" spans="1:28" ht="15.75" customHeight="1">
      <c r="A92" s="4"/>
      <c r="B92" s="4"/>
      <c r="C92" s="4"/>
      <c r="D92" s="80"/>
      <c r="E92" s="268"/>
      <c r="F92" s="261"/>
      <c r="G92" s="4"/>
      <c r="H92" s="4"/>
      <c r="I92" s="4"/>
      <c r="J92" s="4"/>
      <c r="K92" s="4"/>
      <c r="L92" s="141"/>
      <c r="M92" s="4"/>
      <c r="N92" s="4"/>
      <c r="O92" s="4"/>
      <c r="P92" s="4"/>
      <c r="Q92" s="4"/>
      <c r="R92" s="4"/>
      <c r="S92" s="4"/>
      <c r="T92" s="4"/>
      <c r="U92" s="4"/>
      <c r="V92" s="4"/>
      <c r="W92" s="4"/>
      <c r="X92" s="1"/>
      <c r="Y92" s="1"/>
      <c r="Z92" s="1"/>
      <c r="AA92" s="1"/>
      <c r="AB92" s="1"/>
    </row>
    <row r="93" spans="1:28" ht="15.75" customHeight="1">
      <c r="A93" s="4"/>
      <c r="B93" s="4"/>
      <c r="C93" s="4"/>
      <c r="D93" s="80"/>
      <c r="E93" s="268"/>
      <c r="F93" s="261"/>
      <c r="G93" s="4"/>
      <c r="H93" s="4"/>
      <c r="I93" s="4"/>
      <c r="J93" s="4"/>
      <c r="K93" s="4"/>
      <c r="L93" s="141"/>
      <c r="M93" s="4"/>
      <c r="N93" s="4"/>
      <c r="O93" s="4"/>
      <c r="P93" s="4"/>
      <c r="Q93" s="4"/>
      <c r="R93" s="4"/>
      <c r="S93" s="4"/>
      <c r="T93" s="4"/>
      <c r="U93" s="4"/>
      <c r="V93" s="4"/>
      <c r="W93" s="4"/>
      <c r="X93" s="1"/>
      <c r="Y93" s="1"/>
      <c r="Z93" s="1"/>
      <c r="AA93" s="1"/>
      <c r="AB93" s="1"/>
    </row>
    <row r="94" spans="1:28" ht="15.75" customHeight="1">
      <c r="A94" s="4"/>
      <c r="B94" s="4"/>
      <c r="C94" s="4"/>
      <c r="D94" s="80"/>
      <c r="E94" s="268"/>
      <c r="F94" s="261"/>
      <c r="G94" s="4"/>
      <c r="H94" s="4"/>
      <c r="I94" s="4"/>
      <c r="J94" s="4"/>
      <c r="K94" s="4"/>
      <c r="L94" s="141"/>
      <c r="M94" s="4"/>
      <c r="N94" s="4"/>
      <c r="O94" s="4"/>
      <c r="P94" s="4"/>
      <c r="Q94" s="4"/>
      <c r="R94" s="4"/>
      <c r="S94" s="4"/>
      <c r="T94" s="4"/>
      <c r="U94" s="4"/>
      <c r="V94" s="4"/>
      <c r="W94" s="4"/>
      <c r="X94" s="1"/>
      <c r="Y94" s="1"/>
      <c r="Z94" s="1"/>
      <c r="AA94" s="1"/>
      <c r="AB94" s="1"/>
    </row>
    <row r="95" spans="1:28" ht="15.75" customHeight="1">
      <c r="A95" s="4"/>
      <c r="B95" s="4"/>
      <c r="C95" s="4"/>
      <c r="D95" s="80"/>
      <c r="E95" s="268"/>
      <c r="F95" s="261"/>
      <c r="G95" s="4"/>
      <c r="H95" s="4"/>
      <c r="I95" s="4"/>
      <c r="J95" s="4"/>
      <c r="K95" s="4"/>
      <c r="L95" s="141"/>
      <c r="M95" s="4"/>
      <c r="N95" s="4"/>
      <c r="O95" s="4"/>
      <c r="P95" s="4"/>
      <c r="Q95" s="4"/>
      <c r="R95" s="4"/>
      <c r="S95" s="4"/>
      <c r="T95" s="4"/>
      <c r="U95" s="4"/>
      <c r="V95" s="4"/>
      <c r="W95" s="4"/>
      <c r="X95" s="1"/>
      <c r="Y95" s="1"/>
      <c r="Z95" s="1"/>
      <c r="AA95" s="1"/>
      <c r="AB95" s="1"/>
    </row>
    <row r="96" spans="1:28" ht="15.75" customHeight="1">
      <c r="A96" s="4"/>
      <c r="B96" s="4"/>
      <c r="C96" s="4"/>
      <c r="D96" s="80"/>
      <c r="E96" s="268"/>
      <c r="F96" s="261"/>
      <c r="G96" s="4"/>
      <c r="H96" s="4"/>
      <c r="I96" s="4"/>
      <c r="J96" s="4"/>
      <c r="K96" s="4"/>
      <c r="L96" s="141"/>
      <c r="M96" s="4"/>
      <c r="N96" s="4"/>
      <c r="O96" s="4"/>
      <c r="P96" s="4"/>
      <c r="Q96" s="4"/>
      <c r="R96" s="4"/>
      <c r="S96" s="4"/>
      <c r="T96" s="4"/>
      <c r="U96" s="4"/>
      <c r="V96" s="4"/>
      <c r="W96" s="4"/>
      <c r="X96" s="1"/>
      <c r="Y96" s="1"/>
      <c r="Z96" s="1"/>
      <c r="AA96" s="1"/>
      <c r="AB96" s="1"/>
    </row>
    <row r="97" spans="1:28" ht="15.75" customHeight="1">
      <c r="A97" s="4"/>
      <c r="B97" s="4"/>
      <c r="C97" s="4"/>
      <c r="D97" s="80"/>
      <c r="E97" s="268"/>
      <c r="F97" s="261"/>
      <c r="G97" s="4"/>
      <c r="H97" s="4"/>
      <c r="I97" s="4"/>
      <c r="J97" s="4"/>
      <c r="K97" s="4"/>
      <c r="L97" s="141"/>
      <c r="M97" s="4"/>
      <c r="N97" s="4"/>
      <c r="O97" s="4"/>
      <c r="P97" s="4"/>
      <c r="Q97" s="4"/>
      <c r="R97" s="4"/>
      <c r="S97" s="4"/>
      <c r="T97" s="4"/>
      <c r="U97" s="4"/>
      <c r="V97" s="4"/>
      <c r="W97" s="4"/>
      <c r="X97" s="1"/>
      <c r="Y97" s="1"/>
      <c r="Z97" s="1"/>
      <c r="AA97" s="1"/>
      <c r="AB97" s="1"/>
    </row>
    <row r="98" spans="1:28" ht="15.75" customHeight="1">
      <c r="A98" s="4"/>
      <c r="B98" s="4"/>
      <c r="C98" s="4"/>
      <c r="D98" s="80"/>
      <c r="E98" s="268"/>
      <c r="F98" s="261"/>
      <c r="G98" s="4"/>
      <c r="H98" s="4"/>
      <c r="I98" s="4"/>
      <c r="J98" s="4"/>
      <c r="K98" s="4"/>
      <c r="L98" s="141"/>
      <c r="M98" s="4"/>
      <c r="N98" s="4"/>
      <c r="O98" s="4"/>
      <c r="P98" s="4"/>
      <c r="Q98" s="4"/>
      <c r="R98" s="4"/>
      <c r="S98" s="4"/>
      <c r="T98" s="4"/>
      <c r="U98" s="4"/>
      <c r="V98" s="4"/>
      <c r="W98" s="4"/>
      <c r="X98" s="1"/>
      <c r="Y98" s="1"/>
      <c r="Z98" s="1"/>
      <c r="AA98" s="1"/>
      <c r="AB98" s="1"/>
    </row>
    <row r="99" spans="1:28" ht="15.75" customHeight="1">
      <c r="A99" s="4"/>
      <c r="B99" s="4"/>
      <c r="C99" s="4"/>
      <c r="D99" s="80"/>
      <c r="E99" s="268"/>
      <c r="F99" s="261"/>
      <c r="G99" s="4"/>
      <c r="H99" s="4"/>
      <c r="I99" s="4"/>
      <c r="J99" s="4"/>
      <c r="K99" s="4"/>
      <c r="L99" s="141"/>
      <c r="M99" s="4"/>
      <c r="N99" s="4"/>
      <c r="O99" s="4"/>
      <c r="P99" s="4"/>
      <c r="Q99" s="4"/>
      <c r="R99" s="4"/>
      <c r="S99" s="4"/>
      <c r="T99" s="4"/>
      <c r="U99" s="4"/>
      <c r="V99" s="4"/>
      <c r="W99" s="4"/>
      <c r="X99" s="1"/>
      <c r="Y99" s="1"/>
      <c r="Z99" s="1"/>
      <c r="AA99" s="1"/>
      <c r="AB99" s="1"/>
    </row>
    <row r="100" spans="1:28" ht="15.75" customHeight="1">
      <c r="A100" s="4"/>
      <c r="B100" s="4"/>
      <c r="C100" s="4"/>
      <c r="D100" s="80"/>
      <c r="E100" s="268"/>
      <c r="F100" s="261"/>
      <c r="G100" s="4"/>
      <c r="H100" s="4"/>
      <c r="I100" s="4"/>
      <c r="J100" s="4"/>
      <c r="K100" s="4"/>
      <c r="L100" s="141"/>
      <c r="M100" s="4"/>
      <c r="N100" s="4"/>
      <c r="O100" s="4"/>
      <c r="P100" s="4"/>
      <c r="Q100" s="4"/>
      <c r="R100" s="4"/>
      <c r="S100" s="4"/>
      <c r="T100" s="4"/>
      <c r="U100" s="4"/>
      <c r="V100" s="4"/>
      <c r="W100" s="4"/>
      <c r="X100" s="1"/>
      <c r="Y100" s="1"/>
      <c r="Z100" s="1"/>
      <c r="AA100" s="1"/>
      <c r="AB100" s="1"/>
    </row>
    <row r="101" spans="1:28" ht="15.75" customHeight="1">
      <c r="A101" s="4"/>
      <c r="B101" s="4"/>
      <c r="C101" s="4"/>
      <c r="D101" s="80"/>
      <c r="E101" s="268"/>
      <c r="F101" s="261"/>
      <c r="G101" s="4"/>
      <c r="H101" s="4"/>
      <c r="I101" s="4"/>
      <c r="J101" s="4"/>
      <c r="K101" s="4"/>
      <c r="L101" s="141"/>
      <c r="M101" s="4"/>
      <c r="N101" s="4"/>
      <c r="O101" s="4"/>
      <c r="P101" s="4"/>
      <c r="Q101" s="4"/>
      <c r="R101" s="4"/>
      <c r="S101" s="4"/>
      <c r="T101" s="4"/>
      <c r="U101" s="4"/>
      <c r="V101" s="4"/>
      <c r="W101" s="4"/>
      <c r="X101" s="1"/>
      <c r="Y101" s="1"/>
      <c r="Z101" s="1"/>
      <c r="AA101" s="1"/>
      <c r="AB101" s="1"/>
    </row>
    <row r="102" spans="1:28" ht="15.75" customHeight="1">
      <c r="A102" s="4"/>
      <c r="B102" s="4"/>
      <c r="C102" s="4"/>
      <c r="D102" s="80"/>
      <c r="E102" s="268"/>
      <c r="F102" s="261"/>
      <c r="G102" s="4"/>
      <c r="H102" s="4"/>
      <c r="I102" s="4"/>
      <c r="J102" s="4"/>
      <c r="K102" s="4"/>
      <c r="L102" s="141"/>
      <c r="M102" s="4"/>
      <c r="N102" s="4"/>
      <c r="O102" s="4"/>
      <c r="P102" s="4"/>
      <c r="Q102" s="4"/>
      <c r="R102" s="4"/>
      <c r="S102" s="4"/>
      <c r="T102" s="4"/>
      <c r="U102" s="4"/>
      <c r="V102" s="4"/>
      <c r="W102" s="4"/>
      <c r="X102" s="1"/>
      <c r="Y102" s="1"/>
      <c r="Z102" s="1"/>
      <c r="AA102" s="1"/>
      <c r="AB102" s="1"/>
    </row>
    <row r="103" spans="1:28" ht="15.75" customHeight="1">
      <c r="A103" s="4"/>
      <c r="B103" s="4"/>
      <c r="C103" s="4"/>
      <c r="D103" s="80"/>
      <c r="E103" s="268"/>
      <c r="F103" s="261"/>
      <c r="G103" s="4"/>
      <c r="H103" s="4"/>
      <c r="I103" s="4"/>
      <c r="J103" s="4"/>
      <c r="K103" s="4"/>
      <c r="L103" s="141"/>
      <c r="M103" s="4"/>
      <c r="N103" s="4"/>
      <c r="O103" s="4"/>
      <c r="P103" s="4"/>
      <c r="Q103" s="4"/>
      <c r="R103" s="4"/>
      <c r="S103" s="4"/>
      <c r="T103" s="4"/>
      <c r="U103" s="4"/>
      <c r="V103" s="4"/>
      <c r="W103" s="4"/>
      <c r="X103" s="1"/>
      <c r="Y103" s="1"/>
      <c r="Z103" s="1"/>
      <c r="AA103" s="1"/>
      <c r="AB103" s="1"/>
    </row>
    <row r="104" spans="1:28" ht="15.75" customHeight="1">
      <c r="A104" s="4"/>
      <c r="B104" s="4"/>
      <c r="C104" s="4"/>
      <c r="D104" s="80"/>
      <c r="E104" s="268"/>
      <c r="F104" s="261"/>
      <c r="G104" s="4"/>
      <c r="H104" s="4"/>
      <c r="I104" s="4"/>
      <c r="J104" s="4"/>
      <c r="K104" s="4"/>
      <c r="L104" s="141"/>
      <c r="M104" s="4"/>
      <c r="N104" s="4"/>
      <c r="O104" s="4"/>
      <c r="P104" s="4"/>
      <c r="Q104" s="4"/>
      <c r="R104" s="4"/>
      <c r="S104" s="4"/>
      <c r="T104" s="4"/>
      <c r="U104" s="4"/>
      <c r="V104" s="4"/>
      <c r="W104" s="4"/>
      <c r="X104" s="1"/>
      <c r="Y104" s="1"/>
      <c r="Z104" s="1"/>
      <c r="AA104" s="1"/>
      <c r="AB104" s="1"/>
    </row>
    <row r="105" spans="1:28" ht="15.75" customHeight="1">
      <c r="A105" s="4"/>
      <c r="B105" s="4"/>
      <c r="C105" s="4"/>
      <c r="D105" s="80"/>
      <c r="E105" s="268"/>
      <c r="F105" s="261"/>
      <c r="G105" s="4"/>
      <c r="H105" s="4"/>
      <c r="I105" s="4"/>
      <c r="J105" s="4"/>
      <c r="K105" s="4"/>
      <c r="L105" s="141"/>
      <c r="M105" s="4"/>
      <c r="N105" s="4"/>
      <c r="O105" s="4"/>
      <c r="P105" s="4"/>
      <c r="Q105" s="4"/>
      <c r="R105" s="4"/>
      <c r="S105" s="4"/>
      <c r="T105" s="4"/>
      <c r="U105" s="4"/>
      <c r="V105" s="4"/>
      <c r="W105" s="4"/>
      <c r="X105" s="1"/>
      <c r="Y105" s="1"/>
      <c r="Z105" s="1"/>
      <c r="AA105" s="1"/>
      <c r="AB105" s="1"/>
    </row>
    <row r="106" spans="1:28" ht="15.75" customHeight="1">
      <c r="A106" s="4"/>
      <c r="B106" s="4"/>
      <c r="C106" s="4"/>
      <c r="D106" s="80"/>
      <c r="E106" s="268"/>
      <c r="F106" s="261"/>
      <c r="G106" s="4"/>
      <c r="H106" s="4"/>
      <c r="I106" s="4"/>
      <c r="J106" s="4"/>
      <c r="K106" s="4"/>
      <c r="L106" s="141"/>
      <c r="M106" s="4"/>
      <c r="N106" s="4"/>
      <c r="O106" s="4"/>
      <c r="P106" s="4"/>
      <c r="Q106" s="4"/>
      <c r="R106" s="4"/>
      <c r="S106" s="4"/>
      <c r="T106" s="4"/>
      <c r="U106" s="4"/>
      <c r="V106" s="4"/>
      <c r="W106" s="4"/>
      <c r="X106" s="1"/>
      <c r="Y106" s="1"/>
      <c r="Z106" s="1"/>
      <c r="AA106" s="1"/>
      <c r="AB106" s="1"/>
    </row>
    <row r="107" spans="1:28" ht="15.75" customHeight="1">
      <c r="A107" s="4"/>
      <c r="B107" s="4"/>
      <c r="C107" s="4"/>
      <c r="D107" s="80"/>
      <c r="E107" s="268"/>
      <c r="F107" s="261"/>
      <c r="G107" s="4"/>
      <c r="H107" s="4"/>
      <c r="I107" s="4"/>
      <c r="J107" s="4"/>
      <c r="K107" s="4"/>
      <c r="L107" s="141"/>
      <c r="M107" s="4"/>
      <c r="N107" s="4"/>
      <c r="O107" s="4"/>
      <c r="P107" s="4"/>
      <c r="Q107" s="4"/>
      <c r="R107" s="4"/>
      <c r="S107" s="4"/>
      <c r="T107" s="4"/>
      <c r="U107" s="4"/>
      <c r="V107" s="4"/>
      <c r="W107" s="4"/>
      <c r="X107" s="1"/>
      <c r="Y107" s="1"/>
      <c r="Z107" s="1"/>
      <c r="AA107" s="1"/>
      <c r="AB107" s="1"/>
    </row>
    <row r="108" spans="1:28" ht="15.75" customHeight="1">
      <c r="A108" s="4"/>
      <c r="B108" s="4"/>
      <c r="C108" s="4"/>
      <c r="D108" s="80"/>
      <c r="E108" s="268"/>
      <c r="F108" s="261"/>
      <c r="G108" s="4"/>
      <c r="H108" s="4"/>
      <c r="I108" s="4"/>
      <c r="J108" s="4"/>
      <c r="K108" s="4"/>
      <c r="L108" s="141"/>
      <c r="M108" s="4"/>
      <c r="N108" s="4"/>
      <c r="O108" s="4"/>
      <c r="P108" s="4"/>
      <c r="Q108" s="4"/>
      <c r="R108" s="4"/>
      <c r="S108" s="4"/>
      <c r="T108" s="4"/>
      <c r="U108" s="4"/>
      <c r="V108" s="4"/>
      <c r="W108" s="4"/>
      <c r="X108" s="1"/>
      <c r="Y108" s="1"/>
      <c r="Z108" s="1"/>
      <c r="AA108" s="1"/>
      <c r="AB108" s="1"/>
    </row>
    <row r="109" spans="1:28" ht="15.75" customHeight="1">
      <c r="A109" s="4"/>
      <c r="B109" s="4"/>
      <c r="C109" s="4"/>
      <c r="D109" s="80"/>
      <c r="E109" s="268"/>
      <c r="F109" s="261"/>
      <c r="G109" s="4"/>
      <c r="H109" s="4"/>
      <c r="I109" s="4"/>
      <c r="J109" s="4"/>
      <c r="K109" s="4"/>
      <c r="L109" s="141"/>
      <c r="M109" s="4"/>
      <c r="N109" s="4"/>
      <c r="O109" s="4"/>
      <c r="P109" s="4"/>
      <c r="Q109" s="4"/>
      <c r="R109" s="4"/>
      <c r="S109" s="4"/>
      <c r="T109" s="4"/>
      <c r="U109" s="4"/>
      <c r="V109" s="4"/>
      <c r="W109" s="4"/>
      <c r="X109" s="1"/>
      <c r="Y109" s="1"/>
      <c r="Z109" s="1"/>
      <c r="AA109" s="1"/>
      <c r="AB109" s="1"/>
    </row>
    <row r="110" spans="1:28" ht="15.75" customHeight="1">
      <c r="A110" s="4"/>
      <c r="B110" s="4"/>
      <c r="C110" s="4"/>
      <c r="D110" s="80"/>
      <c r="E110" s="268"/>
      <c r="F110" s="261"/>
      <c r="G110" s="4"/>
      <c r="H110" s="4"/>
      <c r="I110" s="4"/>
      <c r="J110" s="4"/>
      <c r="K110" s="4"/>
      <c r="L110" s="141"/>
      <c r="M110" s="4"/>
      <c r="N110" s="4"/>
      <c r="O110" s="4"/>
      <c r="P110" s="4"/>
      <c r="Q110" s="4"/>
      <c r="R110" s="4"/>
      <c r="S110" s="4"/>
      <c r="T110" s="4"/>
      <c r="U110" s="4"/>
      <c r="V110" s="4"/>
      <c r="W110" s="4"/>
      <c r="X110" s="1"/>
      <c r="Y110" s="1"/>
      <c r="Z110" s="1"/>
      <c r="AA110" s="1"/>
      <c r="AB110" s="1"/>
    </row>
    <row r="111" spans="1:28" ht="15.75" customHeight="1">
      <c r="A111" s="4"/>
      <c r="B111" s="4"/>
      <c r="C111" s="4"/>
      <c r="D111" s="80"/>
      <c r="E111" s="268"/>
      <c r="F111" s="261"/>
      <c r="G111" s="4"/>
      <c r="H111" s="4"/>
      <c r="I111" s="4"/>
      <c r="J111" s="4"/>
      <c r="K111" s="4"/>
      <c r="L111" s="141"/>
      <c r="M111" s="4"/>
      <c r="N111" s="4"/>
      <c r="O111" s="4"/>
      <c r="P111" s="4"/>
      <c r="Q111" s="4"/>
      <c r="R111" s="4"/>
      <c r="S111" s="4"/>
      <c r="T111" s="4"/>
      <c r="U111" s="4"/>
      <c r="V111" s="4"/>
      <c r="W111" s="4"/>
      <c r="X111" s="1"/>
      <c r="Y111" s="1"/>
      <c r="Z111" s="1"/>
      <c r="AA111" s="1"/>
      <c r="AB111" s="1"/>
    </row>
    <row r="112" spans="1:28" ht="15.75" customHeight="1">
      <c r="A112" s="4"/>
      <c r="B112" s="4"/>
      <c r="C112" s="4"/>
      <c r="D112" s="80"/>
      <c r="E112" s="268"/>
      <c r="F112" s="261"/>
      <c r="G112" s="4"/>
      <c r="H112" s="4"/>
      <c r="I112" s="4"/>
      <c r="J112" s="4"/>
      <c r="K112" s="4"/>
      <c r="L112" s="141"/>
      <c r="M112" s="4"/>
      <c r="N112" s="4"/>
      <c r="O112" s="4"/>
      <c r="P112" s="4"/>
      <c r="Q112" s="4"/>
      <c r="R112" s="4"/>
      <c r="S112" s="4"/>
      <c r="T112" s="4"/>
      <c r="U112" s="4"/>
      <c r="V112" s="4"/>
      <c r="W112" s="4"/>
      <c r="X112" s="1"/>
      <c r="Y112" s="1"/>
      <c r="Z112" s="1"/>
      <c r="AA112" s="1"/>
      <c r="AB112" s="1"/>
    </row>
    <row r="113" spans="1:28" ht="15.75" customHeight="1">
      <c r="A113" s="4"/>
      <c r="B113" s="4"/>
      <c r="C113" s="4"/>
      <c r="D113" s="80"/>
      <c r="E113" s="268"/>
      <c r="F113" s="261"/>
      <c r="G113" s="4"/>
      <c r="H113" s="4"/>
      <c r="I113" s="4"/>
      <c r="J113" s="4"/>
      <c r="K113" s="4"/>
      <c r="L113" s="141"/>
      <c r="M113" s="4"/>
      <c r="N113" s="4"/>
      <c r="O113" s="4"/>
      <c r="P113" s="4"/>
      <c r="Q113" s="4"/>
      <c r="R113" s="4"/>
      <c r="S113" s="4"/>
      <c r="T113" s="4"/>
      <c r="U113" s="4"/>
      <c r="V113" s="4"/>
      <c r="W113" s="4"/>
      <c r="X113" s="1"/>
      <c r="Y113" s="1"/>
      <c r="Z113" s="1"/>
      <c r="AA113" s="1"/>
      <c r="AB113" s="1"/>
    </row>
    <row r="114" spans="1:28" ht="15.75" customHeight="1">
      <c r="A114" s="4"/>
      <c r="B114" s="4"/>
      <c r="C114" s="4"/>
      <c r="D114" s="80"/>
      <c r="E114" s="268"/>
      <c r="F114" s="261"/>
      <c r="G114" s="4"/>
      <c r="H114" s="4"/>
      <c r="I114" s="4"/>
      <c r="J114" s="4"/>
      <c r="K114" s="4"/>
      <c r="L114" s="141"/>
      <c r="M114" s="4"/>
      <c r="N114" s="4"/>
      <c r="O114" s="4"/>
      <c r="P114" s="4"/>
      <c r="Q114" s="4"/>
      <c r="R114" s="4"/>
      <c r="S114" s="4"/>
      <c r="T114" s="4"/>
      <c r="U114" s="4"/>
      <c r="V114" s="4"/>
      <c r="W114" s="4"/>
      <c r="X114" s="1"/>
      <c r="Y114" s="1"/>
      <c r="Z114" s="1"/>
      <c r="AA114" s="1"/>
      <c r="AB114" s="1"/>
    </row>
    <row r="115" spans="1:28" ht="15.75" customHeight="1">
      <c r="A115" s="4"/>
      <c r="B115" s="4"/>
      <c r="C115" s="4"/>
      <c r="D115" s="80"/>
      <c r="E115" s="268"/>
      <c r="F115" s="261"/>
      <c r="G115" s="4"/>
      <c r="H115" s="4"/>
      <c r="I115" s="4"/>
      <c r="J115" s="4"/>
      <c r="K115" s="4"/>
      <c r="L115" s="141"/>
      <c r="M115" s="4"/>
      <c r="N115" s="4"/>
      <c r="O115" s="4"/>
      <c r="P115" s="4"/>
      <c r="Q115" s="4"/>
      <c r="R115" s="4"/>
      <c r="S115" s="4"/>
      <c r="T115" s="4"/>
      <c r="U115" s="4"/>
      <c r="V115" s="4"/>
      <c r="W115" s="4"/>
      <c r="X115" s="1"/>
      <c r="Y115" s="1"/>
      <c r="Z115" s="1"/>
      <c r="AA115" s="1"/>
      <c r="AB115" s="1"/>
    </row>
    <row r="116" spans="1:28" ht="15.75" customHeight="1">
      <c r="A116" s="4"/>
      <c r="B116" s="4"/>
      <c r="C116" s="4"/>
      <c r="D116" s="80"/>
      <c r="E116" s="268"/>
      <c r="F116" s="261"/>
      <c r="G116" s="4"/>
      <c r="H116" s="4"/>
      <c r="I116" s="4"/>
      <c r="J116" s="4"/>
      <c r="K116" s="4"/>
      <c r="L116" s="141"/>
      <c r="M116" s="4"/>
      <c r="N116" s="4"/>
      <c r="O116" s="4"/>
      <c r="P116" s="4"/>
      <c r="Q116" s="4"/>
      <c r="R116" s="4"/>
      <c r="S116" s="4"/>
      <c r="T116" s="4"/>
      <c r="U116" s="4"/>
      <c r="V116" s="4"/>
      <c r="W116" s="4"/>
      <c r="X116" s="1"/>
      <c r="Y116" s="1"/>
      <c r="Z116" s="1"/>
      <c r="AA116" s="1"/>
      <c r="AB116" s="1"/>
    </row>
    <row r="117" spans="1:28" ht="15.75" customHeight="1">
      <c r="A117" s="4"/>
      <c r="B117" s="4"/>
      <c r="C117" s="4"/>
      <c r="D117" s="80"/>
      <c r="E117" s="268"/>
      <c r="F117" s="261"/>
      <c r="G117" s="4"/>
      <c r="H117" s="4"/>
      <c r="I117" s="4"/>
      <c r="J117" s="4"/>
      <c r="K117" s="4"/>
      <c r="L117" s="141"/>
      <c r="M117" s="4"/>
      <c r="N117" s="4"/>
      <c r="O117" s="4"/>
      <c r="P117" s="4"/>
      <c r="Q117" s="4"/>
      <c r="R117" s="4"/>
      <c r="S117" s="4"/>
      <c r="T117" s="4"/>
      <c r="U117" s="4"/>
      <c r="V117" s="4"/>
      <c r="W117" s="4"/>
      <c r="X117" s="1"/>
      <c r="Y117" s="1"/>
      <c r="Z117" s="1"/>
      <c r="AA117" s="1"/>
      <c r="AB117" s="1"/>
    </row>
    <row r="118" spans="1:28" ht="15.75" customHeight="1">
      <c r="A118" s="4"/>
      <c r="B118" s="4"/>
      <c r="C118" s="4"/>
      <c r="D118" s="80"/>
      <c r="E118" s="268"/>
      <c r="F118" s="261"/>
      <c r="G118" s="4"/>
      <c r="H118" s="4"/>
      <c r="I118" s="4"/>
      <c r="J118" s="4"/>
      <c r="K118" s="4"/>
      <c r="L118" s="141"/>
      <c r="M118" s="4"/>
      <c r="N118" s="4"/>
      <c r="O118" s="4"/>
      <c r="P118" s="4"/>
      <c r="Q118" s="4"/>
      <c r="R118" s="4"/>
      <c r="S118" s="4"/>
      <c r="T118" s="4"/>
      <c r="U118" s="4"/>
      <c r="V118" s="4"/>
      <c r="W118" s="4"/>
      <c r="X118" s="1"/>
      <c r="Y118" s="1"/>
      <c r="Z118" s="1"/>
      <c r="AA118" s="1"/>
      <c r="AB118" s="1"/>
    </row>
    <row r="119" spans="1:28" ht="15.75" customHeight="1">
      <c r="A119" s="4"/>
      <c r="B119" s="4"/>
      <c r="C119" s="4"/>
      <c r="D119" s="80"/>
      <c r="E119" s="268"/>
      <c r="F119" s="261"/>
      <c r="G119" s="4"/>
      <c r="H119" s="4"/>
      <c r="I119" s="4"/>
      <c r="J119" s="4"/>
      <c r="K119" s="4"/>
      <c r="L119" s="141"/>
      <c r="M119" s="4"/>
      <c r="N119" s="4"/>
      <c r="O119" s="4"/>
      <c r="P119" s="4"/>
      <c r="Q119" s="4"/>
      <c r="R119" s="4"/>
      <c r="S119" s="4"/>
      <c r="T119" s="4"/>
      <c r="U119" s="4"/>
      <c r="V119" s="4"/>
      <c r="W119" s="4"/>
      <c r="X119" s="1"/>
      <c r="Y119" s="1"/>
      <c r="Z119" s="1"/>
      <c r="AA119" s="1"/>
      <c r="AB119" s="1"/>
    </row>
    <row r="120" spans="1:28" ht="15.75" customHeight="1">
      <c r="A120" s="4"/>
      <c r="B120" s="4"/>
      <c r="C120" s="4"/>
      <c r="D120" s="80"/>
      <c r="E120" s="268"/>
      <c r="F120" s="261"/>
      <c r="G120" s="4"/>
      <c r="H120" s="4"/>
      <c r="I120" s="4"/>
      <c r="J120" s="4"/>
      <c r="K120" s="4"/>
      <c r="L120" s="141"/>
      <c r="M120" s="4"/>
      <c r="N120" s="4"/>
      <c r="O120" s="4"/>
      <c r="P120" s="4"/>
      <c r="Q120" s="4"/>
      <c r="R120" s="4"/>
      <c r="S120" s="4"/>
      <c r="T120" s="4"/>
      <c r="U120" s="4"/>
      <c r="V120" s="4"/>
      <c r="W120" s="4"/>
      <c r="X120" s="1"/>
      <c r="Y120" s="1"/>
      <c r="Z120" s="1"/>
      <c r="AA120" s="1"/>
      <c r="AB120" s="1"/>
    </row>
    <row r="121" spans="1:28" ht="15.75" customHeight="1">
      <c r="A121" s="4"/>
      <c r="B121" s="4"/>
      <c r="C121" s="4"/>
      <c r="D121" s="80"/>
      <c r="E121" s="268"/>
      <c r="F121" s="261"/>
      <c r="G121" s="4"/>
      <c r="H121" s="4"/>
      <c r="I121" s="4"/>
      <c r="J121" s="4"/>
      <c r="K121" s="4"/>
      <c r="L121" s="141"/>
      <c r="M121" s="4"/>
      <c r="N121" s="4"/>
      <c r="O121" s="4"/>
      <c r="P121" s="4"/>
      <c r="Q121" s="4"/>
      <c r="R121" s="4"/>
      <c r="S121" s="4"/>
      <c r="T121" s="4"/>
      <c r="U121" s="4"/>
      <c r="V121" s="4"/>
      <c r="W121" s="4"/>
      <c r="X121" s="1"/>
      <c r="Y121" s="1"/>
      <c r="Z121" s="1"/>
      <c r="AA121" s="1"/>
      <c r="AB121" s="1"/>
    </row>
    <row r="122" spans="1:28" ht="15.75" customHeight="1">
      <c r="A122" s="4"/>
      <c r="B122" s="4"/>
      <c r="C122" s="4"/>
      <c r="D122" s="80"/>
      <c r="E122" s="268"/>
      <c r="F122" s="261"/>
      <c r="G122" s="4"/>
      <c r="H122" s="4"/>
      <c r="I122" s="4"/>
      <c r="J122" s="4"/>
      <c r="K122" s="4"/>
      <c r="L122" s="141"/>
      <c r="M122" s="4"/>
      <c r="N122" s="4"/>
      <c r="O122" s="4"/>
      <c r="P122" s="4"/>
      <c r="Q122" s="4"/>
      <c r="R122" s="4"/>
      <c r="S122" s="4"/>
      <c r="T122" s="4"/>
      <c r="U122" s="4"/>
      <c r="V122" s="4"/>
      <c r="W122" s="4"/>
      <c r="X122" s="1"/>
      <c r="Y122" s="1"/>
      <c r="Z122" s="1"/>
      <c r="AA122" s="1"/>
      <c r="AB122" s="1"/>
    </row>
    <row r="123" spans="1:28" ht="15.75" customHeight="1">
      <c r="A123" s="4"/>
      <c r="B123" s="4"/>
      <c r="C123" s="4"/>
      <c r="D123" s="80"/>
      <c r="E123" s="268"/>
      <c r="F123" s="261"/>
      <c r="G123" s="4"/>
      <c r="H123" s="4"/>
      <c r="I123" s="4"/>
      <c r="J123" s="4"/>
      <c r="K123" s="4"/>
      <c r="L123" s="141"/>
      <c r="M123" s="4"/>
      <c r="N123" s="4"/>
      <c r="O123" s="4"/>
      <c r="P123" s="4"/>
      <c r="Q123" s="4"/>
      <c r="R123" s="4"/>
      <c r="S123" s="4"/>
      <c r="T123" s="4"/>
      <c r="U123" s="4"/>
      <c r="V123" s="4"/>
      <c r="W123" s="4"/>
      <c r="X123" s="1"/>
      <c r="Y123" s="1"/>
      <c r="Z123" s="1"/>
      <c r="AA123" s="1"/>
      <c r="AB123" s="1"/>
    </row>
    <row r="124" spans="1:28" ht="15.75" customHeight="1">
      <c r="A124" s="4"/>
      <c r="B124" s="4"/>
      <c r="C124" s="4"/>
      <c r="D124" s="80"/>
      <c r="E124" s="268"/>
      <c r="F124" s="261"/>
      <c r="G124" s="4"/>
      <c r="H124" s="4"/>
      <c r="I124" s="4"/>
      <c r="J124" s="4"/>
      <c r="K124" s="4"/>
      <c r="L124" s="141"/>
      <c r="M124" s="4"/>
      <c r="N124" s="4"/>
      <c r="O124" s="4"/>
      <c r="P124" s="4"/>
      <c r="Q124" s="4"/>
      <c r="R124" s="4"/>
      <c r="S124" s="4"/>
      <c r="T124" s="4"/>
      <c r="U124" s="4"/>
      <c r="V124" s="4"/>
      <c r="W124" s="4"/>
      <c r="X124" s="1"/>
      <c r="Y124" s="1"/>
      <c r="Z124" s="1"/>
      <c r="AA124" s="1"/>
      <c r="AB124" s="1"/>
    </row>
    <row r="125" spans="1:28" ht="15.75" customHeight="1">
      <c r="A125" s="4"/>
      <c r="B125" s="4"/>
      <c r="C125" s="4"/>
      <c r="D125" s="80"/>
      <c r="E125" s="268"/>
      <c r="F125" s="261"/>
      <c r="G125" s="4"/>
      <c r="H125" s="4"/>
      <c r="I125" s="4"/>
      <c r="J125" s="4"/>
      <c r="K125" s="4"/>
      <c r="L125" s="141"/>
      <c r="M125" s="4"/>
      <c r="N125" s="4"/>
      <c r="O125" s="4"/>
      <c r="P125" s="4"/>
      <c r="Q125" s="4"/>
      <c r="R125" s="4"/>
      <c r="S125" s="4"/>
      <c r="T125" s="4"/>
      <c r="U125" s="4"/>
      <c r="V125" s="4"/>
      <c r="W125" s="4"/>
      <c r="X125" s="1"/>
      <c r="Y125" s="1"/>
      <c r="Z125" s="1"/>
      <c r="AA125" s="1"/>
      <c r="AB125" s="1"/>
    </row>
    <row r="126" spans="1:28" ht="15.75" customHeight="1">
      <c r="A126" s="4"/>
      <c r="B126" s="4"/>
      <c r="C126" s="4"/>
      <c r="D126" s="80"/>
      <c r="E126" s="268"/>
      <c r="F126" s="261"/>
      <c r="G126" s="4"/>
      <c r="H126" s="4"/>
      <c r="I126" s="4"/>
      <c r="J126" s="4"/>
      <c r="K126" s="4"/>
      <c r="L126" s="141"/>
      <c r="M126" s="4"/>
      <c r="N126" s="4"/>
      <c r="O126" s="4"/>
      <c r="P126" s="4"/>
      <c r="Q126" s="4"/>
      <c r="R126" s="4"/>
      <c r="S126" s="4"/>
      <c r="T126" s="4"/>
      <c r="U126" s="4"/>
      <c r="V126" s="4"/>
      <c r="W126" s="4"/>
      <c r="X126" s="1"/>
      <c r="Y126" s="1"/>
      <c r="Z126" s="1"/>
      <c r="AA126" s="1"/>
      <c r="AB126" s="1"/>
    </row>
    <row r="127" spans="1:28" ht="15.75" customHeight="1">
      <c r="A127" s="4"/>
      <c r="B127" s="4"/>
      <c r="C127" s="4"/>
      <c r="D127" s="80"/>
      <c r="E127" s="268"/>
      <c r="F127" s="261"/>
      <c r="G127" s="4"/>
      <c r="H127" s="4"/>
      <c r="I127" s="4"/>
      <c r="J127" s="4"/>
      <c r="K127" s="4"/>
      <c r="L127" s="141"/>
      <c r="M127" s="4"/>
      <c r="N127" s="4"/>
      <c r="O127" s="4"/>
      <c r="P127" s="4"/>
      <c r="Q127" s="4"/>
      <c r="R127" s="4"/>
      <c r="S127" s="4"/>
      <c r="T127" s="4"/>
      <c r="U127" s="4"/>
      <c r="V127" s="4"/>
      <c r="W127" s="4"/>
      <c r="X127" s="1"/>
      <c r="Y127" s="1"/>
      <c r="Z127" s="1"/>
      <c r="AA127" s="1"/>
      <c r="AB127" s="1"/>
    </row>
    <row r="128" spans="1:28" ht="15.75" customHeight="1">
      <c r="A128" s="4"/>
      <c r="B128" s="4"/>
      <c r="C128" s="4"/>
      <c r="D128" s="80"/>
      <c r="E128" s="268"/>
      <c r="F128" s="261"/>
      <c r="G128" s="4"/>
      <c r="H128" s="4"/>
      <c r="I128" s="4"/>
      <c r="J128" s="4"/>
      <c r="K128" s="4"/>
      <c r="L128" s="141"/>
      <c r="M128" s="4"/>
      <c r="N128" s="4"/>
      <c r="O128" s="4"/>
      <c r="P128" s="4"/>
      <c r="Q128" s="4"/>
      <c r="R128" s="4"/>
      <c r="S128" s="4"/>
      <c r="T128" s="4"/>
      <c r="U128" s="4"/>
      <c r="V128" s="4"/>
      <c r="W128" s="4"/>
      <c r="X128" s="1"/>
      <c r="Y128" s="1"/>
      <c r="Z128" s="1"/>
      <c r="AA128" s="1"/>
      <c r="AB128" s="1"/>
    </row>
    <row r="129" spans="1:28" ht="15.75" customHeight="1">
      <c r="A129" s="4"/>
      <c r="B129" s="4"/>
      <c r="C129" s="4"/>
      <c r="D129" s="80"/>
      <c r="E129" s="268"/>
      <c r="F129" s="261"/>
      <c r="G129" s="4"/>
      <c r="H129" s="4"/>
      <c r="I129" s="4"/>
      <c r="J129" s="4"/>
      <c r="K129" s="4"/>
      <c r="L129" s="141"/>
      <c r="M129" s="4"/>
      <c r="N129" s="4"/>
      <c r="O129" s="4"/>
      <c r="P129" s="4"/>
      <c r="Q129" s="4"/>
      <c r="R129" s="4"/>
      <c r="S129" s="4"/>
      <c r="T129" s="4"/>
      <c r="U129" s="4"/>
      <c r="V129" s="4"/>
      <c r="W129" s="4"/>
      <c r="X129" s="1"/>
      <c r="Y129" s="1"/>
      <c r="Z129" s="1"/>
      <c r="AA129" s="1"/>
      <c r="AB129" s="1"/>
    </row>
    <row r="130" spans="1:28" ht="15.75" customHeight="1">
      <c r="A130" s="4"/>
      <c r="B130" s="4"/>
      <c r="C130" s="4"/>
      <c r="D130" s="80"/>
      <c r="E130" s="268"/>
      <c r="F130" s="261"/>
      <c r="G130" s="4"/>
      <c r="H130" s="4"/>
      <c r="I130" s="4"/>
      <c r="J130" s="4"/>
      <c r="K130" s="4"/>
      <c r="L130" s="141"/>
      <c r="M130" s="4"/>
      <c r="N130" s="4"/>
      <c r="O130" s="4"/>
      <c r="P130" s="4"/>
      <c r="Q130" s="4"/>
      <c r="R130" s="4"/>
      <c r="S130" s="4"/>
      <c r="T130" s="4"/>
      <c r="U130" s="4"/>
      <c r="V130" s="4"/>
      <c r="W130" s="4"/>
      <c r="X130" s="1"/>
      <c r="Y130" s="1"/>
      <c r="Z130" s="1"/>
      <c r="AA130" s="1"/>
      <c r="AB130" s="1"/>
    </row>
    <row r="131" spans="1:28" ht="15.75" customHeight="1">
      <c r="A131" s="4"/>
      <c r="B131" s="4"/>
      <c r="C131" s="4"/>
      <c r="D131" s="80"/>
      <c r="E131" s="268"/>
      <c r="F131" s="261"/>
      <c r="G131" s="4"/>
      <c r="H131" s="4"/>
      <c r="I131" s="4"/>
      <c r="J131" s="4"/>
      <c r="K131" s="4"/>
      <c r="L131" s="141"/>
      <c r="M131" s="4"/>
      <c r="N131" s="4"/>
      <c r="O131" s="4"/>
      <c r="P131" s="4"/>
      <c r="Q131" s="4"/>
      <c r="R131" s="4"/>
      <c r="S131" s="4"/>
      <c r="T131" s="4"/>
      <c r="U131" s="4"/>
      <c r="V131" s="4"/>
      <c r="W131" s="4"/>
      <c r="X131" s="1"/>
      <c r="Y131" s="1"/>
      <c r="Z131" s="1"/>
      <c r="AA131" s="1"/>
      <c r="AB131" s="1"/>
    </row>
    <row r="132" spans="1:28" ht="15.75" customHeight="1">
      <c r="A132" s="4"/>
      <c r="B132" s="4"/>
      <c r="C132" s="4"/>
      <c r="D132" s="80"/>
      <c r="E132" s="268"/>
      <c r="F132" s="261"/>
      <c r="G132" s="4"/>
      <c r="H132" s="4"/>
      <c r="I132" s="4"/>
      <c r="J132" s="4"/>
      <c r="K132" s="4"/>
      <c r="L132" s="141"/>
      <c r="M132" s="4"/>
      <c r="N132" s="4"/>
      <c r="O132" s="4"/>
      <c r="P132" s="4"/>
      <c r="Q132" s="4"/>
      <c r="R132" s="4"/>
      <c r="S132" s="4"/>
      <c r="T132" s="4"/>
      <c r="U132" s="4"/>
      <c r="V132" s="4"/>
      <c r="W132" s="4"/>
      <c r="X132" s="1"/>
      <c r="Y132" s="1"/>
      <c r="Z132" s="1"/>
      <c r="AA132" s="1"/>
      <c r="AB132" s="1"/>
    </row>
    <row r="133" spans="1:28" ht="15.75" customHeight="1">
      <c r="A133" s="4"/>
      <c r="B133" s="4"/>
      <c r="C133" s="4"/>
      <c r="D133" s="80"/>
      <c r="E133" s="268"/>
      <c r="F133" s="261"/>
      <c r="G133" s="4"/>
      <c r="H133" s="4"/>
      <c r="I133" s="4"/>
      <c r="J133" s="4"/>
      <c r="K133" s="4"/>
      <c r="L133" s="141"/>
      <c r="M133" s="4"/>
      <c r="N133" s="4"/>
      <c r="O133" s="4"/>
      <c r="P133" s="4"/>
      <c r="Q133" s="4"/>
      <c r="R133" s="4"/>
      <c r="S133" s="4"/>
      <c r="T133" s="4"/>
      <c r="U133" s="4"/>
      <c r="V133" s="4"/>
      <c r="W133" s="4"/>
      <c r="X133" s="1"/>
      <c r="Y133" s="1"/>
      <c r="Z133" s="1"/>
      <c r="AA133" s="1"/>
      <c r="AB133" s="1"/>
    </row>
    <row r="134" spans="1:28" ht="15.75" customHeight="1">
      <c r="A134" s="4"/>
      <c r="B134" s="4"/>
      <c r="C134" s="4"/>
      <c r="D134" s="80"/>
      <c r="E134" s="268"/>
      <c r="F134" s="261"/>
      <c r="G134" s="4"/>
      <c r="H134" s="4"/>
      <c r="I134" s="4"/>
      <c r="J134" s="4"/>
      <c r="K134" s="4"/>
      <c r="L134" s="141"/>
      <c r="M134" s="4"/>
      <c r="N134" s="4"/>
      <c r="O134" s="4"/>
      <c r="P134" s="4"/>
      <c r="Q134" s="4"/>
      <c r="R134" s="4"/>
      <c r="S134" s="4"/>
      <c r="T134" s="4"/>
      <c r="U134" s="4"/>
      <c r="V134" s="4"/>
      <c r="W134" s="4"/>
      <c r="X134" s="1"/>
      <c r="Y134" s="1"/>
      <c r="Z134" s="1"/>
      <c r="AA134" s="1"/>
      <c r="AB134" s="1"/>
    </row>
    <row r="135" spans="1:28" ht="15.75" customHeight="1">
      <c r="A135" s="4"/>
      <c r="B135" s="4"/>
      <c r="C135" s="4"/>
      <c r="D135" s="80"/>
      <c r="E135" s="268"/>
      <c r="F135" s="261"/>
      <c r="G135" s="4"/>
      <c r="H135" s="4"/>
      <c r="I135" s="4"/>
      <c r="J135" s="4"/>
      <c r="K135" s="4"/>
      <c r="L135" s="141"/>
      <c r="M135" s="4"/>
      <c r="N135" s="4"/>
      <c r="O135" s="4"/>
      <c r="P135" s="4"/>
      <c r="Q135" s="4"/>
      <c r="R135" s="4"/>
      <c r="S135" s="4"/>
      <c r="T135" s="4"/>
      <c r="U135" s="4"/>
      <c r="V135" s="4"/>
      <c r="W135" s="4"/>
      <c r="X135" s="1"/>
      <c r="Y135" s="1"/>
      <c r="Z135" s="1"/>
      <c r="AA135" s="1"/>
      <c r="AB135" s="1"/>
    </row>
    <row r="136" spans="1:28" ht="15.75" customHeight="1">
      <c r="A136" s="4"/>
      <c r="B136" s="4"/>
      <c r="C136" s="4"/>
      <c r="D136" s="80"/>
      <c r="E136" s="268"/>
      <c r="F136" s="261"/>
      <c r="G136" s="4"/>
      <c r="H136" s="4"/>
      <c r="I136" s="4"/>
      <c r="J136" s="4"/>
      <c r="K136" s="4"/>
      <c r="L136" s="141"/>
      <c r="M136" s="4"/>
      <c r="N136" s="4"/>
      <c r="O136" s="4"/>
      <c r="P136" s="4"/>
      <c r="Q136" s="4"/>
      <c r="R136" s="4"/>
      <c r="S136" s="4"/>
      <c r="T136" s="4"/>
      <c r="U136" s="4"/>
      <c r="V136" s="4"/>
      <c r="W136" s="4"/>
      <c r="X136" s="1"/>
      <c r="Y136" s="1"/>
      <c r="Z136" s="1"/>
      <c r="AA136" s="1"/>
      <c r="AB136" s="1"/>
    </row>
    <row r="137" spans="1:28" ht="15.75" customHeight="1">
      <c r="A137" s="4"/>
      <c r="B137" s="4"/>
      <c r="C137" s="4"/>
      <c r="D137" s="80"/>
      <c r="E137" s="268"/>
      <c r="F137" s="261"/>
      <c r="G137" s="4"/>
      <c r="H137" s="4"/>
      <c r="I137" s="4"/>
      <c r="J137" s="4"/>
      <c r="K137" s="4"/>
      <c r="L137" s="141"/>
      <c r="M137" s="4"/>
      <c r="N137" s="4"/>
      <c r="O137" s="4"/>
      <c r="P137" s="4"/>
      <c r="Q137" s="4"/>
      <c r="R137" s="4"/>
      <c r="S137" s="4"/>
      <c r="T137" s="4"/>
      <c r="U137" s="4"/>
      <c r="V137" s="4"/>
      <c r="W137" s="4"/>
      <c r="X137" s="1"/>
      <c r="Y137" s="1"/>
      <c r="Z137" s="1"/>
      <c r="AA137" s="1"/>
      <c r="AB137" s="1"/>
    </row>
    <row r="138" spans="1:28" ht="15.75" customHeight="1">
      <c r="A138" s="4"/>
      <c r="B138" s="4"/>
      <c r="C138" s="4"/>
      <c r="D138" s="80"/>
      <c r="E138" s="268"/>
      <c r="F138" s="261"/>
      <c r="G138" s="4"/>
      <c r="H138" s="4"/>
      <c r="I138" s="4"/>
      <c r="J138" s="4"/>
      <c r="K138" s="4"/>
      <c r="L138" s="141"/>
      <c r="M138" s="4"/>
      <c r="N138" s="4"/>
      <c r="O138" s="4"/>
      <c r="P138" s="4"/>
      <c r="Q138" s="4"/>
      <c r="R138" s="4"/>
      <c r="S138" s="4"/>
      <c r="T138" s="4"/>
      <c r="U138" s="4"/>
      <c r="V138" s="4"/>
      <c r="W138" s="4"/>
      <c r="X138" s="1"/>
      <c r="Y138" s="1"/>
      <c r="Z138" s="1"/>
      <c r="AA138" s="1"/>
      <c r="AB138" s="1"/>
    </row>
    <row r="139" spans="1:28" ht="15.75" customHeight="1">
      <c r="A139" s="4"/>
      <c r="B139" s="4"/>
      <c r="C139" s="4"/>
      <c r="D139" s="80"/>
      <c r="E139" s="268"/>
      <c r="F139" s="261"/>
      <c r="G139" s="4"/>
      <c r="H139" s="4"/>
      <c r="I139" s="4"/>
      <c r="J139" s="4"/>
      <c r="K139" s="4"/>
      <c r="L139" s="141"/>
      <c r="M139" s="4"/>
      <c r="N139" s="4"/>
      <c r="O139" s="4"/>
      <c r="P139" s="4"/>
      <c r="Q139" s="4"/>
      <c r="R139" s="4"/>
      <c r="S139" s="4"/>
      <c r="T139" s="4"/>
      <c r="U139" s="4"/>
      <c r="V139" s="4"/>
      <c r="W139" s="4"/>
      <c r="X139" s="1"/>
      <c r="Y139" s="1"/>
      <c r="Z139" s="1"/>
      <c r="AA139" s="1"/>
      <c r="AB139" s="1"/>
    </row>
    <row r="140" spans="1:28" ht="15.75" customHeight="1">
      <c r="A140" s="4"/>
      <c r="B140" s="4"/>
      <c r="C140" s="4"/>
      <c r="D140" s="80"/>
      <c r="E140" s="268"/>
      <c r="F140" s="261"/>
      <c r="G140" s="4"/>
      <c r="H140" s="4"/>
      <c r="I140" s="4"/>
      <c r="J140" s="4"/>
      <c r="K140" s="4"/>
      <c r="L140" s="141"/>
      <c r="M140" s="4"/>
      <c r="N140" s="4"/>
      <c r="O140" s="4"/>
      <c r="P140" s="4"/>
      <c r="Q140" s="4"/>
      <c r="R140" s="4"/>
      <c r="S140" s="4"/>
      <c r="T140" s="4"/>
      <c r="U140" s="4"/>
      <c r="V140" s="4"/>
      <c r="W140" s="4"/>
      <c r="X140" s="1"/>
      <c r="Y140" s="1"/>
      <c r="Z140" s="1"/>
      <c r="AA140" s="1"/>
      <c r="AB140" s="1"/>
    </row>
    <row r="141" spans="1:28" ht="15.75" customHeight="1">
      <c r="A141" s="4"/>
      <c r="B141" s="4"/>
      <c r="C141" s="4"/>
      <c r="D141" s="80"/>
      <c r="E141" s="268"/>
      <c r="F141" s="261"/>
      <c r="G141" s="4"/>
      <c r="H141" s="4"/>
      <c r="I141" s="4"/>
      <c r="J141" s="4"/>
      <c r="K141" s="4"/>
      <c r="L141" s="141"/>
      <c r="M141" s="4"/>
      <c r="N141" s="4"/>
      <c r="O141" s="4"/>
      <c r="P141" s="4"/>
      <c r="Q141" s="4"/>
      <c r="R141" s="4"/>
      <c r="S141" s="4"/>
      <c r="T141" s="4"/>
      <c r="U141" s="4"/>
      <c r="V141" s="4"/>
      <c r="W141" s="4"/>
      <c r="X141" s="1"/>
      <c r="Y141" s="1"/>
      <c r="Z141" s="1"/>
      <c r="AA141" s="1"/>
      <c r="AB141" s="1"/>
    </row>
    <row r="142" spans="1:28" ht="15.75" customHeight="1">
      <c r="A142" s="4"/>
      <c r="B142" s="4"/>
      <c r="C142" s="4"/>
      <c r="D142" s="80"/>
      <c r="E142" s="268"/>
      <c r="F142" s="261"/>
      <c r="G142" s="4"/>
      <c r="H142" s="4"/>
      <c r="I142" s="4"/>
      <c r="J142" s="4"/>
      <c r="K142" s="4"/>
      <c r="L142" s="141"/>
      <c r="M142" s="4"/>
      <c r="N142" s="4"/>
      <c r="O142" s="4"/>
      <c r="P142" s="4"/>
      <c r="Q142" s="4"/>
      <c r="R142" s="4"/>
      <c r="S142" s="4"/>
      <c r="T142" s="4"/>
      <c r="U142" s="4"/>
      <c r="V142" s="4"/>
      <c r="W142" s="4"/>
      <c r="X142" s="1"/>
      <c r="Y142" s="1"/>
      <c r="Z142" s="1"/>
      <c r="AA142" s="1"/>
      <c r="AB142" s="1"/>
    </row>
    <row r="143" spans="1:28" ht="15.75" customHeight="1">
      <c r="A143" s="4"/>
      <c r="B143" s="4"/>
      <c r="C143" s="4"/>
      <c r="D143" s="80"/>
      <c r="E143" s="268"/>
      <c r="F143" s="261"/>
      <c r="G143" s="4"/>
      <c r="H143" s="4"/>
      <c r="I143" s="4"/>
      <c r="J143" s="4"/>
      <c r="K143" s="4"/>
      <c r="L143" s="141"/>
      <c r="M143" s="4"/>
      <c r="N143" s="4"/>
      <c r="O143" s="4"/>
      <c r="P143" s="4"/>
      <c r="Q143" s="4"/>
      <c r="R143" s="4"/>
      <c r="S143" s="4"/>
      <c r="T143" s="4"/>
      <c r="U143" s="4"/>
      <c r="V143" s="4"/>
      <c r="W143" s="4"/>
      <c r="X143" s="1"/>
      <c r="Y143" s="1"/>
      <c r="Z143" s="1"/>
      <c r="AA143" s="1"/>
      <c r="AB143" s="1"/>
    </row>
    <row r="144" spans="1:28" ht="15.75" customHeight="1">
      <c r="A144" s="4"/>
      <c r="B144" s="4"/>
      <c r="C144" s="4"/>
      <c r="D144" s="80"/>
      <c r="E144" s="268"/>
      <c r="F144" s="261"/>
      <c r="G144" s="4"/>
      <c r="H144" s="4"/>
      <c r="I144" s="4"/>
      <c r="J144" s="4"/>
      <c r="K144" s="4"/>
      <c r="L144" s="141"/>
      <c r="M144" s="4"/>
      <c r="N144" s="4"/>
      <c r="O144" s="4"/>
      <c r="P144" s="4"/>
      <c r="Q144" s="4"/>
      <c r="R144" s="4"/>
      <c r="S144" s="4"/>
      <c r="T144" s="4"/>
      <c r="U144" s="4"/>
      <c r="V144" s="4"/>
      <c r="W144" s="4"/>
      <c r="X144" s="1"/>
      <c r="Y144" s="1"/>
      <c r="Z144" s="1"/>
      <c r="AA144" s="1"/>
      <c r="AB144" s="1"/>
    </row>
    <row r="145" spans="1:28" ht="15.75" customHeight="1">
      <c r="A145" s="4"/>
      <c r="B145" s="4"/>
      <c r="C145" s="4"/>
      <c r="D145" s="80"/>
      <c r="E145" s="268"/>
      <c r="F145" s="261"/>
      <c r="G145" s="4"/>
      <c r="H145" s="4"/>
      <c r="I145" s="4"/>
      <c r="J145" s="4"/>
      <c r="K145" s="4"/>
      <c r="L145" s="141"/>
      <c r="M145" s="4"/>
      <c r="N145" s="4"/>
      <c r="O145" s="4"/>
      <c r="P145" s="4"/>
      <c r="Q145" s="4"/>
      <c r="R145" s="4"/>
      <c r="S145" s="4"/>
      <c r="T145" s="4"/>
      <c r="U145" s="4"/>
      <c r="V145" s="4"/>
      <c r="W145" s="4"/>
      <c r="X145" s="1"/>
      <c r="Y145" s="1"/>
      <c r="Z145" s="1"/>
      <c r="AA145" s="1"/>
      <c r="AB145" s="1"/>
    </row>
    <row r="146" spans="1:28" ht="15.75" customHeight="1">
      <c r="A146" s="4"/>
      <c r="B146" s="4"/>
      <c r="C146" s="4"/>
      <c r="D146" s="80"/>
      <c r="E146" s="268"/>
      <c r="F146" s="261"/>
      <c r="G146" s="4"/>
      <c r="H146" s="4"/>
      <c r="I146" s="4"/>
      <c r="J146" s="4"/>
      <c r="K146" s="4"/>
      <c r="L146" s="141"/>
      <c r="M146" s="4"/>
      <c r="N146" s="4"/>
      <c r="O146" s="4"/>
      <c r="P146" s="4"/>
      <c r="Q146" s="4"/>
      <c r="R146" s="4"/>
      <c r="S146" s="4"/>
      <c r="T146" s="4"/>
      <c r="U146" s="4"/>
      <c r="V146" s="4"/>
      <c r="W146" s="4"/>
      <c r="X146" s="1"/>
      <c r="Y146" s="1"/>
      <c r="Z146" s="1"/>
      <c r="AA146" s="1"/>
      <c r="AB146" s="1"/>
    </row>
    <row r="147" spans="1:28" ht="15.75" customHeight="1">
      <c r="A147" s="4"/>
      <c r="B147" s="4"/>
      <c r="C147" s="4"/>
      <c r="D147" s="80"/>
      <c r="E147" s="268"/>
      <c r="F147" s="261"/>
      <c r="G147" s="4"/>
      <c r="H147" s="4"/>
      <c r="I147" s="4"/>
      <c r="J147" s="4"/>
      <c r="K147" s="4"/>
      <c r="L147" s="141"/>
      <c r="M147" s="4"/>
      <c r="N147" s="4"/>
      <c r="O147" s="4"/>
      <c r="P147" s="4"/>
      <c r="Q147" s="4"/>
      <c r="R147" s="4"/>
      <c r="S147" s="4"/>
      <c r="T147" s="4"/>
      <c r="U147" s="4"/>
      <c r="V147" s="4"/>
      <c r="W147" s="4"/>
      <c r="X147" s="1"/>
      <c r="Y147" s="1"/>
      <c r="Z147" s="1"/>
      <c r="AA147" s="1"/>
      <c r="AB147" s="1"/>
    </row>
    <row r="148" spans="1:28" ht="15.75" customHeight="1">
      <c r="A148" s="4"/>
      <c r="B148" s="4"/>
      <c r="C148" s="4"/>
      <c r="D148" s="80"/>
      <c r="E148" s="268"/>
      <c r="F148" s="261"/>
      <c r="G148" s="4"/>
      <c r="H148" s="4"/>
      <c r="I148" s="4"/>
      <c r="J148" s="4"/>
      <c r="K148" s="4"/>
      <c r="L148" s="141"/>
      <c r="M148" s="4"/>
      <c r="N148" s="4"/>
      <c r="O148" s="4"/>
      <c r="P148" s="4"/>
      <c r="Q148" s="4"/>
      <c r="R148" s="4"/>
      <c r="S148" s="4"/>
      <c r="T148" s="4"/>
      <c r="U148" s="4"/>
      <c r="V148" s="4"/>
      <c r="W148" s="4"/>
      <c r="X148" s="1"/>
      <c r="Y148" s="1"/>
      <c r="Z148" s="1"/>
      <c r="AA148" s="1"/>
      <c r="AB148" s="1"/>
    </row>
    <row r="149" spans="1:28" ht="15.75" customHeight="1">
      <c r="A149" s="4"/>
      <c r="B149" s="4"/>
      <c r="C149" s="4"/>
      <c r="D149" s="80"/>
      <c r="E149" s="268"/>
      <c r="F149" s="261"/>
      <c r="G149" s="4"/>
      <c r="H149" s="4"/>
      <c r="I149" s="4"/>
      <c r="J149" s="4"/>
      <c r="K149" s="4"/>
      <c r="L149" s="141"/>
      <c r="M149" s="4"/>
      <c r="N149" s="4"/>
      <c r="O149" s="4"/>
      <c r="P149" s="4"/>
      <c r="Q149" s="4"/>
      <c r="R149" s="4"/>
      <c r="S149" s="4"/>
      <c r="T149" s="4"/>
      <c r="U149" s="4"/>
      <c r="V149" s="4"/>
      <c r="W149" s="4"/>
      <c r="X149" s="1"/>
      <c r="Y149" s="1"/>
      <c r="Z149" s="1"/>
      <c r="AA149" s="1"/>
      <c r="AB149" s="1"/>
    </row>
    <row r="150" spans="1:28" ht="15.75" customHeight="1">
      <c r="A150" s="4"/>
      <c r="B150" s="4"/>
      <c r="C150" s="4"/>
      <c r="D150" s="80"/>
      <c r="E150" s="268"/>
      <c r="F150" s="261"/>
      <c r="G150" s="4"/>
      <c r="H150" s="4"/>
      <c r="I150" s="4"/>
      <c r="J150" s="4"/>
      <c r="K150" s="4"/>
      <c r="L150" s="141"/>
      <c r="M150" s="4"/>
      <c r="N150" s="4"/>
      <c r="O150" s="4"/>
      <c r="P150" s="4"/>
      <c r="Q150" s="4"/>
      <c r="R150" s="4"/>
      <c r="S150" s="4"/>
      <c r="T150" s="4"/>
      <c r="U150" s="4"/>
      <c r="V150" s="4"/>
      <c r="W150" s="4"/>
      <c r="X150" s="1"/>
      <c r="Y150" s="1"/>
      <c r="Z150" s="1"/>
      <c r="AA150" s="1"/>
      <c r="AB150" s="1"/>
    </row>
    <row r="151" spans="1:28" ht="15.75" customHeight="1">
      <c r="A151" s="4"/>
      <c r="B151" s="4"/>
      <c r="C151" s="4"/>
      <c r="D151" s="80"/>
      <c r="E151" s="268"/>
      <c r="F151" s="261"/>
      <c r="G151" s="4"/>
      <c r="H151" s="4"/>
      <c r="I151" s="4"/>
      <c r="J151" s="4"/>
      <c r="K151" s="4"/>
      <c r="L151" s="141"/>
      <c r="M151" s="4"/>
      <c r="N151" s="4"/>
      <c r="O151" s="4"/>
      <c r="P151" s="4"/>
      <c r="Q151" s="4"/>
      <c r="R151" s="4"/>
      <c r="S151" s="4"/>
      <c r="T151" s="4"/>
      <c r="U151" s="4"/>
      <c r="V151" s="4"/>
      <c r="W151" s="4"/>
      <c r="X151" s="1"/>
      <c r="Y151" s="1"/>
      <c r="Z151" s="1"/>
      <c r="AA151" s="1"/>
      <c r="AB151" s="1"/>
    </row>
    <row r="152" spans="1:28" ht="15.75" customHeight="1">
      <c r="A152" s="4"/>
      <c r="B152" s="4"/>
      <c r="C152" s="4"/>
      <c r="D152" s="80"/>
      <c r="E152" s="268"/>
      <c r="F152" s="261"/>
      <c r="G152" s="4"/>
      <c r="H152" s="4"/>
      <c r="I152" s="4"/>
      <c r="J152" s="4"/>
      <c r="K152" s="4"/>
      <c r="L152" s="141"/>
      <c r="M152" s="4"/>
      <c r="N152" s="4"/>
      <c r="O152" s="4"/>
      <c r="P152" s="4"/>
      <c r="Q152" s="4"/>
      <c r="R152" s="4"/>
      <c r="S152" s="4"/>
      <c r="T152" s="4"/>
      <c r="U152" s="4"/>
      <c r="V152" s="4"/>
      <c r="W152" s="4"/>
      <c r="X152" s="1"/>
      <c r="Y152" s="1"/>
      <c r="Z152" s="1"/>
      <c r="AA152" s="1"/>
      <c r="AB152" s="1"/>
    </row>
    <row r="153" spans="1:28" ht="15.75" customHeight="1">
      <c r="A153" s="4"/>
      <c r="B153" s="4"/>
      <c r="C153" s="4"/>
      <c r="D153" s="80"/>
      <c r="E153" s="268"/>
      <c r="F153" s="261"/>
      <c r="G153" s="4"/>
      <c r="H153" s="4"/>
      <c r="I153" s="4"/>
      <c r="J153" s="4"/>
      <c r="K153" s="4"/>
      <c r="L153" s="141"/>
      <c r="M153" s="4"/>
      <c r="N153" s="4"/>
      <c r="O153" s="4"/>
      <c r="P153" s="4"/>
      <c r="Q153" s="4"/>
      <c r="R153" s="4"/>
      <c r="S153" s="4"/>
      <c r="T153" s="4"/>
      <c r="U153" s="4"/>
      <c r="V153" s="4"/>
      <c r="W153" s="4"/>
      <c r="X153" s="1"/>
      <c r="Y153" s="1"/>
      <c r="Z153" s="1"/>
      <c r="AA153" s="1"/>
      <c r="AB153" s="1"/>
    </row>
    <row r="154" spans="1:28" ht="15.75" customHeight="1">
      <c r="A154" s="4"/>
      <c r="B154" s="4"/>
      <c r="C154" s="4"/>
      <c r="D154" s="80"/>
      <c r="E154" s="268"/>
      <c r="F154" s="261"/>
      <c r="G154" s="4"/>
      <c r="H154" s="4"/>
      <c r="I154" s="4"/>
      <c r="J154" s="4"/>
      <c r="K154" s="4"/>
      <c r="L154" s="141"/>
      <c r="M154" s="4"/>
      <c r="N154" s="4"/>
      <c r="O154" s="4"/>
      <c r="P154" s="4"/>
      <c r="Q154" s="4"/>
      <c r="R154" s="4"/>
      <c r="S154" s="4"/>
      <c r="T154" s="4"/>
      <c r="U154" s="4"/>
      <c r="V154" s="4"/>
      <c r="W154" s="4"/>
      <c r="X154" s="1"/>
      <c r="Y154" s="1"/>
      <c r="Z154" s="1"/>
      <c r="AA154" s="1"/>
      <c r="AB154" s="1"/>
    </row>
    <row r="155" spans="1:28" ht="15.75" customHeight="1">
      <c r="A155" s="4"/>
      <c r="B155" s="4"/>
      <c r="C155" s="4"/>
      <c r="D155" s="80"/>
      <c r="E155" s="268"/>
      <c r="F155" s="261"/>
      <c r="G155" s="4"/>
      <c r="H155" s="4"/>
      <c r="I155" s="4"/>
      <c r="J155" s="4"/>
      <c r="K155" s="4"/>
      <c r="L155" s="141"/>
      <c r="M155" s="4"/>
      <c r="N155" s="4"/>
      <c r="O155" s="4"/>
      <c r="P155" s="4"/>
      <c r="Q155" s="4"/>
      <c r="R155" s="4"/>
      <c r="S155" s="4"/>
      <c r="T155" s="4"/>
      <c r="U155" s="4"/>
      <c r="V155" s="4"/>
      <c r="W155" s="4"/>
      <c r="X155" s="1"/>
      <c r="Y155" s="1"/>
      <c r="Z155" s="1"/>
      <c r="AA155" s="1"/>
      <c r="AB155" s="1"/>
    </row>
    <row r="156" spans="1:28" ht="15.75" customHeight="1">
      <c r="A156" s="4"/>
      <c r="B156" s="4"/>
      <c r="C156" s="4"/>
      <c r="D156" s="80"/>
      <c r="E156" s="268"/>
      <c r="F156" s="261"/>
      <c r="G156" s="4"/>
      <c r="H156" s="4"/>
      <c r="I156" s="4"/>
      <c r="J156" s="4"/>
      <c r="K156" s="4"/>
      <c r="L156" s="141"/>
      <c r="M156" s="4"/>
      <c r="N156" s="4"/>
      <c r="O156" s="4"/>
      <c r="P156" s="4"/>
      <c r="Q156" s="4"/>
      <c r="R156" s="4"/>
      <c r="S156" s="4"/>
      <c r="T156" s="4"/>
      <c r="U156" s="4"/>
      <c r="V156" s="4"/>
      <c r="W156" s="4"/>
      <c r="X156" s="1"/>
      <c r="Y156" s="1"/>
      <c r="Z156" s="1"/>
      <c r="AA156" s="1"/>
      <c r="AB156" s="1"/>
    </row>
    <row r="157" spans="1:28" ht="15.75" customHeight="1">
      <c r="A157" s="4"/>
      <c r="B157" s="4"/>
      <c r="C157" s="4"/>
      <c r="D157" s="80"/>
      <c r="E157" s="268"/>
      <c r="F157" s="261"/>
      <c r="G157" s="4"/>
      <c r="H157" s="4"/>
      <c r="I157" s="4"/>
      <c r="J157" s="4"/>
      <c r="K157" s="4"/>
      <c r="L157" s="141"/>
      <c r="M157" s="4"/>
      <c r="N157" s="4"/>
      <c r="O157" s="4"/>
      <c r="P157" s="4"/>
      <c r="Q157" s="4"/>
      <c r="R157" s="4"/>
      <c r="S157" s="4"/>
      <c r="T157" s="4"/>
      <c r="U157" s="4"/>
      <c r="V157" s="4"/>
      <c r="W157" s="4"/>
      <c r="X157" s="1"/>
      <c r="Y157" s="1"/>
      <c r="Z157" s="1"/>
      <c r="AA157" s="1"/>
      <c r="AB157" s="1"/>
    </row>
    <row r="158" spans="1:28" ht="15.75" customHeight="1">
      <c r="A158" s="4"/>
      <c r="B158" s="4"/>
      <c r="C158" s="4"/>
      <c r="D158" s="80"/>
      <c r="E158" s="268"/>
      <c r="F158" s="261"/>
      <c r="G158" s="4"/>
      <c r="H158" s="4"/>
      <c r="I158" s="4"/>
      <c r="J158" s="4"/>
      <c r="K158" s="4"/>
      <c r="L158" s="141"/>
      <c r="M158" s="4"/>
      <c r="N158" s="4"/>
      <c r="O158" s="4"/>
      <c r="P158" s="4"/>
      <c r="Q158" s="4"/>
      <c r="R158" s="4"/>
      <c r="S158" s="4"/>
      <c r="T158" s="4"/>
      <c r="U158" s="4"/>
      <c r="V158" s="4"/>
      <c r="W158" s="4"/>
      <c r="X158" s="1"/>
      <c r="Y158" s="1"/>
      <c r="Z158" s="1"/>
      <c r="AA158" s="1"/>
      <c r="AB158" s="1"/>
    </row>
    <row r="159" spans="1:28" ht="15.75" customHeight="1">
      <c r="A159" s="4"/>
      <c r="B159" s="4"/>
      <c r="C159" s="4"/>
      <c r="D159" s="80"/>
      <c r="E159" s="268"/>
      <c r="F159" s="261"/>
      <c r="G159" s="4"/>
      <c r="H159" s="4"/>
      <c r="I159" s="4"/>
      <c r="J159" s="4"/>
      <c r="K159" s="4"/>
      <c r="L159" s="141"/>
      <c r="M159" s="4"/>
      <c r="N159" s="4"/>
      <c r="O159" s="4"/>
      <c r="P159" s="4"/>
      <c r="Q159" s="4"/>
      <c r="R159" s="4"/>
      <c r="S159" s="4"/>
      <c r="T159" s="4"/>
      <c r="U159" s="4"/>
      <c r="V159" s="4"/>
      <c r="W159" s="4"/>
      <c r="X159" s="1"/>
      <c r="Y159" s="1"/>
      <c r="Z159" s="1"/>
      <c r="AA159" s="1"/>
      <c r="AB159" s="1"/>
    </row>
    <row r="160" spans="1:28" ht="15.75" customHeight="1">
      <c r="A160" s="4"/>
      <c r="B160" s="4"/>
      <c r="C160" s="4"/>
      <c r="D160" s="80"/>
      <c r="E160" s="268"/>
      <c r="F160" s="261"/>
      <c r="G160" s="4"/>
      <c r="H160" s="4"/>
      <c r="I160" s="4"/>
      <c r="J160" s="4"/>
      <c r="K160" s="4"/>
      <c r="L160" s="141"/>
      <c r="M160" s="4"/>
      <c r="N160" s="4"/>
      <c r="O160" s="4"/>
      <c r="P160" s="4"/>
      <c r="Q160" s="4"/>
      <c r="R160" s="4"/>
      <c r="S160" s="4"/>
      <c r="T160" s="4"/>
      <c r="U160" s="4"/>
      <c r="V160" s="4"/>
      <c r="W160" s="4"/>
      <c r="X160" s="1"/>
      <c r="Y160" s="1"/>
      <c r="Z160" s="1"/>
      <c r="AA160" s="1"/>
      <c r="AB160" s="1"/>
    </row>
    <row r="161" spans="1:28" ht="15.75" customHeight="1">
      <c r="A161" s="4"/>
      <c r="B161" s="4"/>
      <c r="C161" s="4"/>
      <c r="D161" s="80"/>
      <c r="E161" s="268"/>
      <c r="F161" s="261"/>
      <c r="G161" s="4"/>
      <c r="H161" s="4"/>
      <c r="I161" s="4"/>
      <c r="J161" s="4"/>
      <c r="K161" s="4"/>
      <c r="L161" s="141"/>
      <c r="M161" s="4"/>
      <c r="N161" s="4"/>
      <c r="O161" s="4"/>
      <c r="P161" s="4"/>
      <c r="Q161" s="4"/>
      <c r="R161" s="4"/>
      <c r="S161" s="4"/>
      <c r="T161" s="4"/>
      <c r="U161" s="4"/>
      <c r="V161" s="4"/>
      <c r="W161" s="4"/>
      <c r="X161" s="1"/>
      <c r="Y161" s="1"/>
      <c r="Z161" s="1"/>
      <c r="AA161" s="1"/>
      <c r="AB161" s="1"/>
    </row>
    <row r="162" spans="1:28" ht="15.75" customHeight="1">
      <c r="A162" s="4"/>
      <c r="B162" s="4"/>
      <c r="C162" s="4"/>
      <c r="D162" s="80"/>
      <c r="E162" s="268"/>
      <c r="F162" s="261"/>
      <c r="G162" s="4"/>
      <c r="H162" s="4"/>
      <c r="I162" s="4"/>
      <c r="J162" s="4"/>
      <c r="K162" s="4"/>
      <c r="L162" s="141"/>
      <c r="M162" s="4"/>
      <c r="N162" s="4"/>
      <c r="O162" s="4"/>
      <c r="P162" s="4"/>
      <c r="Q162" s="4"/>
      <c r="R162" s="4"/>
      <c r="S162" s="4"/>
      <c r="T162" s="4"/>
      <c r="U162" s="4"/>
      <c r="V162" s="4"/>
      <c r="W162" s="4"/>
      <c r="X162" s="1"/>
      <c r="Y162" s="1"/>
      <c r="Z162" s="1"/>
      <c r="AA162" s="1"/>
      <c r="AB162" s="1"/>
    </row>
    <row r="163" spans="1:28" ht="15.75" customHeight="1">
      <c r="A163" s="4"/>
      <c r="B163" s="4"/>
      <c r="C163" s="4"/>
      <c r="D163" s="80"/>
      <c r="E163" s="268"/>
      <c r="F163" s="261"/>
      <c r="G163" s="4"/>
      <c r="H163" s="4"/>
      <c r="I163" s="4"/>
      <c r="J163" s="4"/>
      <c r="K163" s="4"/>
      <c r="L163" s="141"/>
      <c r="M163" s="4"/>
      <c r="N163" s="4"/>
      <c r="O163" s="4"/>
      <c r="P163" s="4"/>
      <c r="Q163" s="4"/>
      <c r="R163" s="4"/>
      <c r="S163" s="4"/>
      <c r="T163" s="4"/>
      <c r="U163" s="4"/>
      <c r="V163" s="4"/>
      <c r="W163" s="4"/>
      <c r="X163" s="1"/>
      <c r="Y163" s="1"/>
      <c r="Z163" s="1"/>
      <c r="AA163" s="1"/>
      <c r="AB163" s="1"/>
    </row>
    <row r="164" spans="1:28" ht="15.75" customHeight="1">
      <c r="A164" s="4"/>
      <c r="B164" s="4"/>
      <c r="C164" s="4"/>
      <c r="D164" s="80"/>
      <c r="E164" s="268"/>
      <c r="F164" s="261"/>
      <c r="G164" s="4"/>
      <c r="H164" s="4"/>
      <c r="I164" s="4"/>
      <c r="J164" s="4"/>
      <c r="K164" s="4"/>
      <c r="L164" s="141"/>
      <c r="M164" s="4"/>
      <c r="N164" s="4"/>
      <c r="O164" s="4"/>
      <c r="P164" s="4"/>
      <c r="Q164" s="4"/>
      <c r="R164" s="4"/>
      <c r="S164" s="4"/>
      <c r="T164" s="4"/>
      <c r="U164" s="4"/>
      <c r="V164" s="4"/>
      <c r="W164" s="4"/>
      <c r="X164" s="1"/>
      <c r="Y164" s="1"/>
      <c r="Z164" s="1"/>
      <c r="AA164" s="1"/>
      <c r="AB164" s="1"/>
    </row>
    <row r="165" spans="1:28" ht="15.75" customHeight="1">
      <c r="A165" s="4"/>
      <c r="B165" s="4"/>
      <c r="C165" s="4"/>
      <c r="D165" s="80"/>
      <c r="E165" s="268"/>
      <c r="F165" s="261"/>
      <c r="G165" s="4"/>
      <c r="H165" s="4"/>
      <c r="I165" s="4"/>
      <c r="J165" s="4"/>
      <c r="K165" s="4"/>
      <c r="L165" s="141"/>
      <c r="M165" s="4"/>
      <c r="N165" s="4"/>
      <c r="O165" s="4"/>
      <c r="P165" s="4"/>
      <c r="Q165" s="4"/>
      <c r="R165" s="4"/>
      <c r="S165" s="4"/>
      <c r="T165" s="4"/>
      <c r="U165" s="4"/>
      <c r="V165" s="4"/>
      <c r="W165" s="4"/>
      <c r="X165" s="1"/>
      <c r="Y165" s="1"/>
      <c r="Z165" s="1"/>
      <c r="AA165" s="1"/>
      <c r="AB165" s="1"/>
    </row>
    <row r="166" spans="1:28" ht="15.75" customHeight="1">
      <c r="A166" s="4"/>
      <c r="B166" s="4"/>
      <c r="C166" s="4"/>
      <c r="D166" s="80"/>
      <c r="E166" s="268"/>
      <c r="F166" s="261"/>
      <c r="G166" s="4"/>
      <c r="H166" s="4"/>
      <c r="I166" s="4"/>
      <c r="J166" s="4"/>
      <c r="K166" s="4"/>
      <c r="L166" s="141"/>
      <c r="M166" s="4"/>
      <c r="N166" s="4"/>
      <c r="O166" s="4"/>
      <c r="P166" s="4"/>
      <c r="Q166" s="4"/>
      <c r="R166" s="4"/>
      <c r="S166" s="4"/>
      <c r="T166" s="4"/>
      <c r="U166" s="4"/>
      <c r="V166" s="4"/>
      <c r="W166" s="4"/>
      <c r="X166" s="1"/>
      <c r="Y166" s="1"/>
      <c r="Z166" s="1"/>
      <c r="AA166" s="1"/>
      <c r="AB166" s="1"/>
    </row>
    <row r="167" spans="1:28" ht="15.75" customHeight="1">
      <c r="A167" s="4"/>
      <c r="B167" s="4"/>
      <c r="C167" s="4"/>
      <c r="D167" s="80"/>
      <c r="E167" s="268"/>
      <c r="F167" s="261"/>
      <c r="G167" s="4"/>
      <c r="H167" s="4"/>
      <c r="I167" s="4"/>
      <c r="J167" s="4"/>
      <c r="K167" s="4"/>
      <c r="L167" s="141"/>
      <c r="M167" s="4"/>
      <c r="N167" s="4"/>
      <c r="O167" s="4"/>
      <c r="P167" s="4"/>
      <c r="Q167" s="4"/>
      <c r="R167" s="4"/>
      <c r="S167" s="4"/>
      <c r="T167" s="4"/>
      <c r="U167" s="4"/>
      <c r="V167" s="4"/>
      <c r="W167" s="4"/>
      <c r="X167" s="1"/>
      <c r="Y167" s="1"/>
      <c r="Z167" s="1"/>
      <c r="AA167" s="1"/>
      <c r="AB167" s="1"/>
    </row>
    <row r="168" spans="1:28" ht="15.75" customHeight="1">
      <c r="A168" s="4"/>
      <c r="B168" s="4"/>
      <c r="C168" s="4"/>
      <c r="D168" s="80"/>
      <c r="E168" s="268"/>
      <c r="F168" s="261"/>
      <c r="G168" s="4"/>
      <c r="H168" s="4"/>
      <c r="I168" s="4"/>
      <c r="J168" s="4"/>
      <c r="K168" s="4"/>
      <c r="L168" s="141"/>
      <c r="M168" s="4"/>
      <c r="N168" s="4"/>
      <c r="O168" s="4"/>
      <c r="P168" s="4"/>
      <c r="Q168" s="4"/>
      <c r="R168" s="4"/>
      <c r="S168" s="4"/>
      <c r="T168" s="4"/>
      <c r="U168" s="4"/>
      <c r="V168" s="4"/>
      <c r="W168" s="4"/>
      <c r="X168" s="1"/>
      <c r="Y168" s="1"/>
      <c r="Z168" s="1"/>
      <c r="AA168" s="1"/>
      <c r="AB168" s="1"/>
    </row>
    <row r="169" spans="1:28" ht="15.75" customHeight="1">
      <c r="A169" s="4"/>
      <c r="B169" s="4"/>
      <c r="C169" s="4"/>
      <c r="D169" s="80"/>
      <c r="E169" s="268"/>
      <c r="F169" s="261"/>
      <c r="G169" s="4"/>
      <c r="H169" s="4"/>
      <c r="I169" s="4"/>
      <c r="J169" s="4"/>
      <c r="K169" s="4"/>
      <c r="L169" s="141"/>
      <c r="M169" s="4"/>
      <c r="N169" s="4"/>
      <c r="O169" s="4"/>
      <c r="P169" s="4"/>
      <c r="Q169" s="4"/>
      <c r="R169" s="4"/>
      <c r="S169" s="4"/>
      <c r="T169" s="4"/>
      <c r="U169" s="4"/>
      <c r="V169" s="4"/>
      <c r="W169" s="4"/>
      <c r="X169" s="1"/>
      <c r="Y169" s="1"/>
      <c r="Z169" s="1"/>
      <c r="AA169" s="1"/>
      <c r="AB169" s="1"/>
    </row>
    <row r="170" spans="1:28" ht="15.75" customHeight="1">
      <c r="A170" s="4"/>
      <c r="B170" s="4"/>
      <c r="C170" s="4"/>
      <c r="D170" s="80"/>
      <c r="E170" s="268"/>
      <c r="F170" s="261"/>
      <c r="G170" s="4"/>
      <c r="H170" s="4"/>
      <c r="I170" s="4"/>
      <c r="J170" s="4"/>
      <c r="K170" s="4"/>
      <c r="L170" s="141"/>
      <c r="M170" s="4"/>
      <c r="N170" s="4"/>
      <c r="O170" s="4"/>
      <c r="P170" s="4"/>
      <c r="Q170" s="4"/>
      <c r="R170" s="4"/>
      <c r="S170" s="4"/>
      <c r="T170" s="4"/>
      <c r="U170" s="4"/>
      <c r="V170" s="4"/>
      <c r="W170" s="4"/>
      <c r="X170" s="1"/>
      <c r="Y170" s="1"/>
      <c r="Z170" s="1"/>
      <c r="AA170" s="1"/>
      <c r="AB170" s="1"/>
    </row>
    <row r="171" spans="1:28" ht="15.75" customHeight="1">
      <c r="A171" s="4"/>
      <c r="B171" s="4"/>
      <c r="C171" s="4"/>
      <c r="D171" s="80"/>
      <c r="E171" s="268"/>
      <c r="F171" s="261"/>
      <c r="G171" s="4"/>
      <c r="H171" s="4"/>
      <c r="I171" s="4"/>
      <c r="J171" s="4"/>
      <c r="K171" s="4"/>
      <c r="L171" s="141"/>
      <c r="M171" s="4"/>
      <c r="N171" s="4"/>
      <c r="O171" s="4"/>
      <c r="P171" s="4"/>
      <c r="Q171" s="4"/>
      <c r="R171" s="4"/>
      <c r="S171" s="4"/>
      <c r="T171" s="4"/>
      <c r="U171" s="4"/>
      <c r="V171" s="4"/>
      <c r="W171" s="4"/>
      <c r="X171" s="1"/>
      <c r="Y171" s="1"/>
      <c r="Z171" s="1"/>
      <c r="AA171" s="1"/>
      <c r="AB171" s="1"/>
    </row>
    <row r="172" spans="1:28" ht="15.75" customHeight="1">
      <c r="A172" s="4"/>
      <c r="B172" s="4"/>
      <c r="C172" s="4"/>
      <c r="D172" s="80"/>
      <c r="E172" s="268"/>
      <c r="F172" s="261"/>
      <c r="G172" s="4"/>
      <c r="H172" s="4"/>
      <c r="I172" s="4"/>
      <c r="J172" s="4"/>
      <c r="K172" s="4"/>
      <c r="L172" s="141"/>
      <c r="M172" s="4"/>
      <c r="N172" s="4"/>
      <c r="O172" s="4"/>
      <c r="P172" s="4"/>
      <c r="Q172" s="4"/>
      <c r="R172" s="4"/>
      <c r="S172" s="4"/>
      <c r="T172" s="4"/>
      <c r="U172" s="4"/>
      <c r="V172" s="4"/>
      <c r="W172" s="4"/>
      <c r="X172" s="1"/>
      <c r="Y172" s="1"/>
      <c r="Z172" s="1"/>
      <c r="AA172" s="1"/>
      <c r="AB172" s="1"/>
    </row>
    <row r="173" spans="1:28" ht="15.75" customHeight="1">
      <c r="A173" s="4"/>
      <c r="B173" s="4"/>
      <c r="C173" s="4"/>
      <c r="D173" s="80"/>
      <c r="E173" s="268"/>
      <c r="F173" s="261"/>
      <c r="G173" s="4"/>
      <c r="H173" s="4"/>
      <c r="I173" s="4"/>
      <c r="J173" s="4"/>
      <c r="K173" s="4"/>
      <c r="L173" s="141"/>
      <c r="M173" s="4"/>
      <c r="N173" s="4"/>
      <c r="O173" s="4"/>
      <c r="P173" s="4"/>
      <c r="Q173" s="4"/>
      <c r="R173" s="4"/>
      <c r="S173" s="4"/>
      <c r="T173" s="4"/>
      <c r="U173" s="4"/>
      <c r="V173" s="4"/>
      <c r="W173" s="4"/>
      <c r="X173" s="1"/>
      <c r="Y173" s="1"/>
      <c r="Z173" s="1"/>
      <c r="AA173" s="1"/>
      <c r="AB173" s="1"/>
    </row>
    <row r="174" spans="1:28" ht="15.75" customHeight="1">
      <c r="A174" s="4"/>
      <c r="B174" s="4"/>
      <c r="C174" s="4"/>
      <c r="D174" s="80"/>
      <c r="E174" s="268"/>
      <c r="F174" s="261"/>
      <c r="G174" s="4"/>
      <c r="H174" s="4"/>
      <c r="I174" s="4"/>
      <c r="J174" s="4"/>
      <c r="K174" s="4"/>
      <c r="L174" s="141"/>
      <c r="M174" s="4"/>
      <c r="N174" s="4"/>
      <c r="O174" s="4"/>
      <c r="P174" s="4"/>
      <c r="Q174" s="4"/>
      <c r="R174" s="4"/>
      <c r="S174" s="4"/>
      <c r="T174" s="4"/>
      <c r="U174" s="4"/>
      <c r="V174" s="4"/>
      <c r="W174" s="4"/>
      <c r="X174" s="1"/>
      <c r="Y174" s="1"/>
      <c r="Z174" s="1"/>
      <c r="AA174" s="1"/>
      <c r="AB174" s="1"/>
    </row>
    <row r="175" spans="1:28" ht="15.75" customHeight="1">
      <c r="A175" s="4"/>
      <c r="B175" s="4"/>
      <c r="C175" s="4"/>
      <c r="D175" s="80"/>
      <c r="E175" s="268"/>
      <c r="F175" s="261"/>
      <c r="G175" s="4"/>
      <c r="H175" s="4"/>
      <c r="I175" s="4"/>
      <c r="J175" s="4"/>
      <c r="K175" s="4"/>
      <c r="L175" s="141"/>
      <c r="M175" s="4"/>
      <c r="N175" s="4"/>
      <c r="O175" s="4"/>
      <c r="P175" s="4"/>
      <c r="Q175" s="4"/>
      <c r="R175" s="4"/>
      <c r="S175" s="4"/>
      <c r="T175" s="4"/>
      <c r="U175" s="4"/>
      <c r="V175" s="4"/>
      <c r="W175" s="4"/>
      <c r="X175" s="1"/>
      <c r="Y175" s="1"/>
      <c r="Z175" s="1"/>
      <c r="AA175" s="1"/>
      <c r="AB175" s="1"/>
    </row>
    <row r="176" spans="1:28" ht="15.75" customHeight="1">
      <c r="A176" s="4"/>
      <c r="B176" s="4"/>
      <c r="C176" s="4"/>
      <c r="D176" s="80"/>
      <c r="E176" s="268"/>
      <c r="F176" s="261"/>
      <c r="G176" s="4"/>
      <c r="H176" s="4"/>
      <c r="I176" s="4"/>
      <c r="J176" s="4"/>
      <c r="K176" s="4"/>
      <c r="L176" s="141"/>
      <c r="M176" s="4"/>
      <c r="N176" s="4"/>
      <c r="O176" s="4"/>
      <c r="P176" s="4"/>
      <c r="Q176" s="4"/>
      <c r="R176" s="4"/>
      <c r="S176" s="4"/>
      <c r="T176" s="4"/>
      <c r="U176" s="4"/>
      <c r="V176" s="4"/>
      <c r="W176" s="4"/>
      <c r="X176" s="1"/>
      <c r="Y176" s="1"/>
      <c r="Z176" s="1"/>
      <c r="AA176" s="1"/>
      <c r="AB176" s="1"/>
    </row>
    <row r="177" spans="1:28" ht="15.75" customHeight="1">
      <c r="A177" s="4"/>
      <c r="B177" s="4"/>
      <c r="C177" s="4"/>
      <c r="D177" s="80"/>
      <c r="E177" s="268"/>
      <c r="F177" s="261"/>
      <c r="G177" s="4"/>
      <c r="H177" s="4"/>
      <c r="I177" s="4"/>
      <c r="J177" s="4"/>
      <c r="K177" s="4"/>
      <c r="L177" s="141"/>
      <c r="M177" s="4"/>
      <c r="N177" s="4"/>
      <c r="O177" s="4"/>
      <c r="P177" s="4"/>
      <c r="Q177" s="4"/>
      <c r="R177" s="4"/>
      <c r="S177" s="4"/>
      <c r="T177" s="4"/>
      <c r="U177" s="4"/>
      <c r="V177" s="4"/>
      <c r="W177" s="4"/>
      <c r="X177" s="1"/>
      <c r="Y177" s="1"/>
      <c r="Z177" s="1"/>
      <c r="AA177" s="1"/>
      <c r="AB177" s="1"/>
    </row>
    <row r="178" spans="1:28" ht="15.75" customHeight="1">
      <c r="A178" s="4"/>
      <c r="B178" s="4"/>
      <c r="C178" s="4"/>
      <c r="D178" s="80"/>
      <c r="E178" s="268"/>
      <c r="F178" s="261"/>
      <c r="G178" s="4"/>
      <c r="H178" s="4"/>
      <c r="I178" s="4"/>
      <c r="J178" s="4"/>
      <c r="K178" s="4"/>
      <c r="L178" s="141"/>
      <c r="M178" s="4"/>
      <c r="N178" s="4"/>
      <c r="O178" s="4"/>
      <c r="P178" s="4"/>
      <c r="Q178" s="4"/>
      <c r="R178" s="4"/>
      <c r="S178" s="4"/>
      <c r="T178" s="4"/>
      <c r="U178" s="4"/>
      <c r="V178" s="4"/>
      <c r="W178" s="4"/>
      <c r="X178" s="1"/>
      <c r="Y178" s="1"/>
      <c r="Z178" s="1"/>
      <c r="AA178" s="1"/>
      <c r="AB178" s="1"/>
    </row>
    <row r="179" spans="1:28" ht="15.75" customHeight="1">
      <c r="A179" s="4"/>
      <c r="B179" s="4"/>
      <c r="C179" s="4"/>
      <c r="D179" s="80"/>
      <c r="E179" s="268"/>
      <c r="F179" s="261"/>
      <c r="G179" s="4"/>
      <c r="H179" s="4"/>
      <c r="I179" s="4"/>
      <c r="J179" s="4"/>
      <c r="K179" s="4"/>
      <c r="L179" s="141"/>
      <c r="M179" s="4"/>
      <c r="N179" s="4"/>
      <c r="O179" s="4"/>
      <c r="P179" s="4"/>
      <c r="Q179" s="4"/>
      <c r="R179" s="4"/>
      <c r="S179" s="4"/>
      <c r="T179" s="4"/>
      <c r="U179" s="4"/>
      <c r="V179" s="4"/>
      <c r="W179" s="4"/>
      <c r="X179" s="1"/>
      <c r="Y179" s="1"/>
      <c r="Z179" s="1"/>
      <c r="AA179" s="1"/>
      <c r="AB179" s="1"/>
    </row>
    <row r="180" spans="1:28" ht="15.75" customHeight="1">
      <c r="A180" s="4"/>
      <c r="B180" s="4"/>
      <c r="C180" s="4"/>
      <c r="D180" s="80"/>
      <c r="E180" s="268"/>
      <c r="F180" s="261"/>
      <c r="G180" s="4"/>
      <c r="H180" s="4"/>
      <c r="I180" s="4"/>
      <c r="J180" s="4"/>
      <c r="K180" s="4"/>
      <c r="L180" s="141"/>
      <c r="M180" s="4"/>
      <c r="N180" s="4"/>
      <c r="O180" s="4"/>
      <c r="P180" s="4"/>
      <c r="Q180" s="4"/>
      <c r="R180" s="4"/>
      <c r="S180" s="4"/>
      <c r="T180" s="4"/>
      <c r="U180" s="4"/>
      <c r="V180" s="4"/>
      <c r="W180" s="4"/>
      <c r="X180" s="1"/>
      <c r="Y180" s="1"/>
      <c r="Z180" s="1"/>
      <c r="AA180" s="1"/>
      <c r="AB180" s="1"/>
    </row>
    <row r="181" spans="1:28" ht="15.75" customHeight="1">
      <c r="A181" s="4"/>
      <c r="B181" s="4"/>
      <c r="C181" s="4"/>
      <c r="D181" s="80"/>
      <c r="E181" s="268"/>
      <c r="F181" s="261"/>
      <c r="G181" s="4"/>
      <c r="H181" s="4"/>
      <c r="I181" s="4"/>
      <c r="J181" s="4"/>
      <c r="K181" s="4"/>
      <c r="L181" s="141"/>
      <c r="M181" s="4"/>
      <c r="N181" s="4"/>
      <c r="O181" s="4"/>
      <c r="P181" s="4"/>
      <c r="Q181" s="4"/>
      <c r="R181" s="4"/>
      <c r="S181" s="4"/>
      <c r="T181" s="4"/>
      <c r="U181" s="4"/>
      <c r="V181" s="4"/>
      <c r="W181" s="4"/>
      <c r="X181" s="1"/>
      <c r="Y181" s="1"/>
      <c r="Z181" s="1"/>
      <c r="AA181" s="1"/>
      <c r="AB181" s="1"/>
    </row>
    <row r="182" spans="1:28" ht="15.75" customHeight="1">
      <c r="A182" s="4"/>
      <c r="B182" s="4"/>
      <c r="C182" s="4"/>
      <c r="D182" s="80"/>
      <c r="E182" s="268"/>
      <c r="F182" s="261"/>
      <c r="G182" s="4"/>
      <c r="H182" s="4"/>
      <c r="I182" s="4"/>
      <c r="J182" s="4"/>
      <c r="K182" s="4"/>
      <c r="L182" s="141"/>
      <c r="M182" s="4"/>
      <c r="N182" s="4"/>
      <c r="O182" s="4"/>
      <c r="P182" s="4"/>
      <c r="Q182" s="4"/>
      <c r="R182" s="4"/>
      <c r="S182" s="4"/>
      <c r="T182" s="4"/>
      <c r="U182" s="4"/>
      <c r="V182" s="4"/>
      <c r="W182" s="4"/>
      <c r="X182" s="1"/>
      <c r="Y182" s="1"/>
      <c r="Z182" s="1"/>
      <c r="AA182" s="1"/>
      <c r="AB182" s="1"/>
    </row>
    <row r="183" spans="1:28" ht="15.75" customHeight="1">
      <c r="A183" s="4"/>
      <c r="B183" s="4"/>
      <c r="C183" s="4"/>
      <c r="D183" s="80"/>
      <c r="E183" s="268"/>
      <c r="F183" s="261"/>
      <c r="G183" s="4"/>
      <c r="H183" s="4"/>
      <c r="I183" s="4"/>
      <c r="J183" s="4"/>
      <c r="K183" s="4"/>
      <c r="L183" s="141"/>
      <c r="M183" s="4"/>
      <c r="N183" s="4"/>
      <c r="O183" s="4"/>
      <c r="P183" s="4"/>
      <c r="Q183" s="4"/>
      <c r="R183" s="4"/>
      <c r="S183" s="4"/>
      <c r="T183" s="4"/>
      <c r="U183" s="4"/>
      <c r="V183" s="4"/>
      <c r="W183" s="4"/>
      <c r="X183" s="1"/>
      <c r="Y183" s="1"/>
      <c r="Z183" s="1"/>
      <c r="AA183" s="1"/>
      <c r="AB183" s="1"/>
    </row>
    <row r="184" spans="1:28" ht="15.75" customHeight="1">
      <c r="A184" s="4"/>
      <c r="B184" s="4"/>
      <c r="C184" s="4"/>
      <c r="D184" s="80"/>
      <c r="E184" s="268"/>
      <c r="F184" s="261"/>
      <c r="G184" s="4"/>
      <c r="H184" s="4"/>
      <c r="I184" s="4"/>
      <c r="J184" s="4"/>
      <c r="K184" s="4"/>
      <c r="L184" s="141"/>
      <c r="M184" s="4"/>
      <c r="N184" s="4"/>
      <c r="O184" s="4"/>
      <c r="P184" s="4"/>
      <c r="Q184" s="4"/>
      <c r="R184" s="4"/>
      <c r="S184" s="4"/>
      <c r="T184" s="4"/>
      <c r="U184" s="4"/>
      <c r="V184" s="4"/>
      <c r="W184" s="4"/>
      <c r="X184" s="1"/>
      <c r="Y184" s="1"/>
      <c r="Z184" s="1"/>
      <c r="AA184" s="1"/>
      <c r="AB184" s="1"/>
    </row>
    <row r="185" spans="1:28" ht="15.75" customHeight="1">
      <c r="A185" s="4"/>
      <c r="B185" s="4"/>
      <c r="C185" s="4"/>
      <c r="D185" s="80"/>
      <c r="E185" s="268"/>
      <c r="F185" s="261"/>
      <c r="G185" s="4"/>
      <c r="H185" s="4"/>
      <c r="I185" s="4"/>
      <c r="J185" s="4"/>
      <c r="K185" s="4"/>
      <c r="L185" s="141"/>
      <c r="M185" s="4"/>
      <c r="N185" s="4"/>
      <c r="O185" s="4"/>
      <c r="P185" s="4"/>
      <c r="Q185" s="4"/>
      <c r="R185" s="4"/>
      <c r="S185" s="4"/>
      <c r="T185" s="4"/>
      <c r="U185" s="4"/>
      <c r="V185" s="4"/>
      <c r="W185" s="4"/>
      <c r="X185" s="1"/>
      <c r="Y185" s="1"/>
      <c r="Z185" s="1"/>
      <c r="AA185" s="1"/>
      <c r="AB185" s="1"/>
    </row>
    <row r="186" spans="1:28" ht="15.75" customHeight="1">
      <c r="A186" s="4"/>
      <c r="B186" s="4"/>
      <c r="C186" s="4"/>
      <c r="D186" s="80"/>
      <c r="E186" s="268"/>
      <c r="F186" s="261"/>
      <c r="G186" s="4"/>
      <c r="H186" s="4"/>
      <c r="I186" s="4"/>
      <c r="J186" s="4"/>
      <c r="K186" s="4"/>
      <c r="L186" s="141"/>
      <c r="M186" s="4"/>
      <c r="N186" s="4"/>
      <c r="O186" s="4"/>
      <c r="P186" s="4"/>
      <c r="Q186" s="4"/>
      <c r="R186" s="4"/>
      <c r="S186" s="4"/>
      <c r="T186" s="4"/>
      <c r="U186" s="4"/>
      <c r="V186" s="4"/>
      <c r="W186" s="4"/>
      <c r="X186" s="1"/>
      <c r="Y186" s="1"/>
      <c r="Z186" s="1"/>
      <c r="AA186" s="1"/>
      <c r="AB186" s="1"/>
    </row>
    <row r="187" spans="1:28" ht="15.75" customHeight="1">
      <c r="A187" s="4"/>
      <c r="B187" s="4"/>
      <c r="C187" s="4"/>
      <c r="D187" s="80"/>
      <c r="E187" s="268"/>
      <c r="F187" s="261"/>
      <c r="G187" s="4"/>
      <c r="H187" s="4"/>
      <c r="I187" s="4"/>
      <c r="J187" s="4"/>
      <c r="K187" s="4"/>
      <c r="L187" s="141"/>
      <c r="M187" s="4"/>
      <c r="N187" s="4"/>
      <c r="O187" s="4"/>
      <c r="P187" s="4"/>
      <c r="Q187" s="4"/>
      <c r="R187" s="4"/>
      <c r="S187" s="4"/>
      <c r="T187" s="4"/>
      <c r="U187" s="4"/>
      <c r="V187" s="4"/>
      <c r="W187" s="4"/>
      <c r="X187" s="1"/>
      <c r="Y187" s="1"/>
      <c r="Z187" s="1"/>
      <c r="AA187" s="1"/>
      <c r="AB187" s="1"/>
    </row>
    <row r="188" spans="1:28" ht="15.75" customHeight="1">
      <c r="A188" s="4"/>
      <c r="B188" s="4"/>
      <c r="C188" s="4"/>
      <c r="D188" s="80"/>
      <c r="E188" s="268"/>
      <c r="F188" s="261"/>
      <c r="G188" s="4"/>
      <c r="H188" s="4"/>
      <c r="I188" s="4"/>
      <c r="J188" s="4"/>
      <c r="K188" s="4"/>
      <c r="L188" s="141"/>
      <c r="M188" s="4"/>
      <c r="N188" s="4"/>
      <c r="O188" s="4"/>
      <c r="P188" s="4"/>
      <c r="Q188" s="4"/>
      <c r="R188" s="4"/>
      <c r="S188" s="4"/>
      <c r="T188" s="4"/>
      <c r="U188" s="4"/>
      <c r="V188" s="4"/>
      <c r="W188" s="4"/>
      <c r="X188" s="1"/>
      <c r="Y188" s="1"/>
      <c r="Z188" s="1"/>
      <c r="AA188" s="1"/>
      <c r="AB188" s="1"/>
    </row>
    <row r="189" spans="1:28" ht="15.75" customHeight="1">
      <c r="A189" s="4"/>
      <c r="B189" s="4"/>
      <c r="C189" s="4"/>
      <c r="D189" s="80"/>
      <c r="E189" s="268"/>
      <c r="F189" s="261"/>
      <c r="G189" s="4"/>
      <c r="H189" s="4"/>
      <c r="I189" s="4"/>
      <c r="J189" s="4"/>
      <c r="K189" s="4"/>
      <c r="L189" s="141"/>
      <c r="M189" s="4"/>
      <c r="N189" s="4"/>
      <c r="O189" s="4"/>
      <c r="P189" s="4"/>
      <c r="Q189" s="4"/>
      <c r="R189" s="4"/>
      <c r="S189" s="4"/>
      <c r="T189" s="4"/>
      <c r="U189" s="4"/>
      <c r="V189" s="4"/>
      <c r="W189" s="4"/>
      <c r="X189" s="1"/>
      <c r="Y189" s="1"/>
      <c r="Z189" s="1"/>
      <c r="AA189" s="1"/>
      <c r="AB189" s="1"/>
    </row>
    <row r="190" spans="1:28" ht="15.75" customHeight="1">
      <c r="A190" s="4"/>
      <c r="B190" s="4"/>
      <c r="C190" s="4"/>
      <c r="D190" s="80"/>
      <c r="E190" s="268"/>
      <c r="F190" s="261"/>
      <c r="G190" s="4"/>
      <c r="H190" s="4"/>
      <c r="I190" s="4"/>
      <c r="J190" s="4"/>
      <c r="K190" s="4"/>
      <c r="L190" s="141"/>
      <c r="M190" s="4"/>
      <c r="N190" s="4"/>
      <c r="O190" s="4"/>
      <c r="P190" s="4"/>
      <c r="Q190" s="4"/>
      <c r="R190" s="4"/>
      <c r="S190" s="4"/>
      <c r="T190" s="4"/>
      <c r="U190" s="4"/>
      <c r="V190" s="4"/>
      <c r="W190" s="4"/>
      <c r="X190" s="1"/>
      <c r="Y190" s="1"/>
      <c r="Z190" s="1"/>
      <c r="AA190" s="1"/>
      <c r="AB190" s="1"/>
    </row>
    <row r="191" spans="1:28" ht="15.75" customHeight="1">
      <c r="A191" s="4"/>
      <c r="B191" s="4"/>
      <c r="C191" s="4"/>
      <c r="D191" s="80"/>
      <c r="E191" s="268"/>
      <c r="F191" s="261"/>
      <c r="G191" s="4"/>
      <c r="H191" s="4"/>
      <c r="I191" s="4"/>
      <c r="J191" s="4"/>
      <c r="K191" s="4"/>
      <c r="L191" s="141"/>
      <c r="M191" s="4"/>
      <c r="N191" s="4"/>
      <c r="O191" s="4"/>
      <c r="P191" s="4"/>
      <c r="Q191" s="4"/>
      <c r="R191" s="4"/>
      <c r="S191" s="4"/>
      <c r="T191" s="4"/>
      <c r="U191" s="4"/>
      <c r="V191" s="4"/>
      <c r="W191" s="4"/>
      <c r="X191" s="1"/>
      <c r="Y191" s="1"/>
      <c r="Z191" s="1"/>
      <c r="AA191" s="1"/>
      <c r="AB191" s="1"/>
    </row>
    <row r="192" spans="1:28" ht="15.75" customHeight="1">
      <c r="A192" s="4"/>
      <c r="B192" s="4"/>
      <c r="C192" s="4"/>
      <c r="D192" s="80"/>
      <c r="E192" s="268"/>
      <c r="F192" s="261"/>
      <c r="G192" s="4"/>
      <c r="H192" s="4"/>
      <c r="I192" s="4"/>
      <c r="J192" s="4"/>
      <c r="K192" s="4"/>
      <c r="L192" s="141"/>
      <c r="M192" s="4"/>
      <c r="N192" s="4"/>
      <c r="O192" s="4"/>
      <c r="P192" s="4"/>
      <c r="Q192" s="4"/>
      <c r="R192" s="4"/>
      <c r="S192" s="4"/>
      <c r="T192" s="4"/>
      <c r="U192" s="4"/>
      <c r="V192" s="4"/>
      <c r="W192" s="4"/>
      <c r="X192" s="1"/>
      <c r="Y192" s="1"/>
      <c r="Z192" s="1"/>
      <c r="AA192" s="1"/>
      <c r="AB192" s="1"/>
    </row>
    <row r="193" spans="1:28" ht="15.75" customHeight="1">
      <c r="A193" s="4"/>
      <c r="B193" s="4"/>
      <c r="C193" s="4"/>
      <c r="D193" s="80"/>
      <c r="E193" s="268"/>
      <c r="F193" s="261"/>
      <c r="G193" s="4"/>
      <c r="H193" s="4"/>
      <c r="I193" s="4"/>
      <c r="J193" s="4"/>
      <c r="K193" s="4"/>
      <c r="L193" s="141"/>
      <c r="M193" s="4"/>
      <c r="N193" s="4"/>
      <c r="O193" s="4"/>
      <c r="P193" s="4"/>
      <c r="Q193" s="4"/>
      <c r="R193" s="4"/>
      <c r="S193" s="4"/>
      <c r="T193" s="4"/>
      <c r="U193" s="4"/>
      <c r="V193" s="4"/>
      <c r="W193" s="4"/>
      <c r="X193" s="1"/>
      <c r="Y193" s="1"/>
      <c r="Z193" s="1"/>
      <c r="AA193" s="1"/>
      <c r="AB193" s="1"/>
    </row>
    <row r="194" spans="1:28" ht="15.75" customHeight="1">
      <c r="A194" s="4"/>
      <c r="B194" s="4"/>
      <c r="C194" s="4"/>
      <c r="D194" s="80"/>
      <c r="E194" s="268"/>
      <c r="F194" s="261"/>
      <c r="G194" s="4"/>
      <c r="H194" s="4"/>
      <c r="I194" s="4"/>
      <c r="J194" s="4"/>
      <c r="K194" s="4"/>
      <c r="L194" s="141"/>
      <c r="M194" s="4"/>
      <c r="N194" s="4"/>
      <c r="O194" s="4"/>
      <c r="P194" s="4"/>
      <c r="Q194" s="4"/>
      <c r="R194" s="4"/>
      <c r="S194" s="4"/>
      <c r="T194" s="4"/>
      <c r="U194" s="4"/>
      <c r="V194" s="4"/>
      <c r="W194" s="4"/>
      <c r="X194" s="1"/>
      <c r="Y194" s="1"/>
      <c r="Z194" s="1"/>
      <c r="AA194" s="1"/>
      <c r="AB194" s="1"/>
    </row>
    <row r="195" spans="1:28" ht="15.75" customHeight="1">
      <c r="A195" s="4"/>
      <c r="B195" s="4"/>
      <c r="C195" s="4"/>
      <c r="D195" s="80"/>
      <c r="E195" s="268"/>
      <c r="F195" s="261"/>
      <c r="G195" s="4"/>
      <c r="H195" s="4"/>
      <c r="I195" s="4"/>
      <c r="J195" s="4"/>
      <c r="K195" s="4"/>
      <c r="L195" s="141"/>
      <c r="M195" s="4"/>
      <c r="N195" s="4"/>
      <c r="O195" s="4"/>
      <c r="P195" s="4"/>
      <c r="Q195" s="4"/>
      <c r="R195" s="4"/>
      <c r="S195" s="4"/>
      <c r="T195" s="4"/>
      <c r="U195" s="4"/>
      <c r="V195" s="4"/>
      <c r="W195" s="4"/>
      <c r="X195" s="1"/>
      <c r="Y195" s="1"/>
      <c r="Z195" s="1"/>
      <c r="AA195" s="1"/>
      <c r="AB195" s="1"/>
    </row>
    <row r="196" spans="1:28" ht="15.75" customHeight="1">
      <c r="A196" s="4"/>
      <c r="B196" s="4"/>
      <c r="C196" s="4"/>
      <c r="D196" s="80"/>
      <c r="E196" s="268"/>
      <c r="F196" s="261"/>
      <c r="G196" s="4"/>
      <c r="H196" s="4"/>
      <c r="I196" s="4"/>
      <c r="J196" s="4"/>
      <c r="K196" s="4"/>
      <c r="L196" s="141"/>
      <c r="M196" s="4"/>
      <c r="N196" s="4"/>
      <c r="O196" s="4"/>
      <c r="P196" s="4"/>
      <c r="Q196" s="4"/>
      <c r="R196" s="4"/>
      <c r="S196" s="4"/>
      <c r="T196" s="4"/>
      <c r="U196" s="4"/>
      <c r="V196" s="4"/>
      <c r="W196" s="4"/>
      <c r="X196" s="1"/>
      <c r="Y196" s="1"/>
      <c r="Z196" s="1"/>
      <c r="AA196" s="1"/>
      <c r="AB196" s="1"/>
    </row>
    <row r="197" spans="1:28" ht="15.75" customHeight="1">
      <c r="A197" s="4"/>
      <c r="B197" s="4"/>
      <c r="C197" s="4"/>
      <c r="D197" s="80"/>
      <c r="E197" s="268"/>
      <c r="F197" s="261"/>
      <c r="G197" s="4"/>
      <c r="H197" s="4"/>
      <c r="I197" s="4"/>
      <c r="J197" s="4"/>
      <c r="K197" s="4"/>
      <c r="L197" s="141"/>
      <c r="M197" s="4"/>
      <c r="N197" s="4"/>
      <c r="O197" s="4"/>
      <c r="P197" s="4"/>
      <c r="Q197" s="4"/>
      <c r="R197" s="4"/>
      <c r="S197" s="4"/>
      <c r="T197" s="4"/>
      <c r="U197" s="4"/>
      <c r="V197" s="4"/>
      <c r="W197" s="4"/>
      <c r="X197" s="1"/>
      <c r="Y197" s="1"/>
      <c r="Z197" s="1"/>
      <c r="AA197" s="1"/>
      <c r="AB197" s="1"/>
    </row>
    <row r="198" spans="1:28" ht="15.75" customHeight="1">
      <c r="A198" s="4"/>
      <c r="B198" s="4"/>
      <c r="C198" s="4"/>
      <c r="D198" s="80"/>
      <c r="E198" s="268"/>
      <c r="F198" s="261"/>
      <c r="G198" s="4"/>
      <c r="H198" s="4"/>
      <c r="I198" s="4"/>
      <c r="J198" s="4"/>
      <c r="K198" s="4"/>
      <c r="L198" s="141"/>
      <c r="M198" s="4"/>
      <c r="N198" s="4"/>
      <c r="O198" s="4"/>
      <c r="P198" s="4"/>
      <c r="Q198" s="4"/>
      <c r="R198" s="4"/>
      <c r="S198" s="4"/>
      <c r="T198" s="4"/>
      <c r="U198" s="4"/>
      <c r="V198" s="4"/>
      <c r="W198" s="4"/>
      <c r="X198" s="1"/>
      <c r="Y198" s="1"/>
      <c r="Z198" s="1"/>
      <c r="AA198" s="1"/>
      <c r="AB198" s="1"/>
    </row>
    <row r="199" spans="1:28" ht="15.75" customHeight="1">
      <c r="A199" s="4"/>
      <c r="B199" s="4"/>
      <c r="C199" s="4"/>
      <c r="D199" s="80"/>
      <c r="E199" s="268"/>
      <c r="F199" s="261"/>
      <c r="G199" s="4"/>
      <c r="H199" s="4"/>
      <c r="I199" s="4"/>
      <c r="J199" s="4"/>
      <c r="K199" s="4"/>
      <c r="L199" s="141"/>
      <c r="M199" s="4"/>
      <c r="N199" s="4"/>
      <c r="O199" s="4"/>
      <c r="P199" s="4"/>
      <c r="Q199" s="4"/>
      <c r="R199" s="4"/>
      <c r="S199" s="4"/>
      <c r="T199" s="4"/>
      <c r="U199" s="4"/>
      <c r="V199" s="4"/>
      <c r="W199" s="4"/>
      <c r="X199" s="1"/>
      <c r="Y199" s="1"/>
      <c r="Z199" s="1"/>
      <c r="AA199" s="1"/>
      <c r="AB199" s="1"/>
    </row>
    <row r="200" spans="1:28" ht="15.75" customHeight="1">
      <c r="A200" s="4"/>
      <c r="B200" s="4"/>
      <c r="C200" s="4"/>
      <c r="D200" s="80"/>
      <c r="E200" s="268"/>
      <c r="F200" s="261"/>
      <c r="G200" s="4"/>
      <c r="H200" s="4"/>
      <c r="I200" s="4"/>
      <c r="J200" s="4"/>
      <c r="K200" s="4"/>
      <c r="L200" s="141"/>
      <c r="M200" s="4"/>
      <c r="N200" s="4"/>
      <c r="O200" s="4"/>
      <c r="P200" s="4"/>
      <c r="Q200" s="4"/>
      <c r="R200" s="4"/>
      <c r="S200" s="4"/>
      <c r="T200" s="4"/>
      <c r="U200" s="4"/>
      <c r="V200" s="4"/>
      <c r="W200" s="4"/>
      <c r="X200" s="1"/>
      <c r="Y200" s="1"/>
      <c r="Z200" s="1"/>
      <c r="AA200" s="1"/>
      <c r="AB200" s="1"/>
    </row>
    <row r="201" spans="1:28" ht="15.75" customHeight="1">
      <c r="A201" s="4"/>
      <c r="B201" s="4"/>
      <c r="C201" s="4"/>
      <c r="D201" s="80"/>
      <c r="E201" s="268"/>
      <c r="F201" s="261"/>
      <c r="G201" s="4"/>
      <c r="H201" s="4"/>
      <c r="I201" s="4"/>
      <c r="J201" s="4"/>
      <c r="K201" s="4"/>
      <c r="L201" s="141"/>
      <c r="M201" s="4"/>
      <c r="N201" s="4"/>
      <c r="O201" s="4"/>
      <c r="P201" s="4"/>
      <c r="Q201" s="4"/>
      <c r="R201" s="4"/>
      <c r="S201" s="4"/>
      <c r="T201" s="4"/>
      <c r="U201" s="4"/>
      <c r="V201" s="4"/>
      <c r="W201" s="4"/>
      <c r="X201" s="1"/>
      <c r="Y201" s="1"/>
      <c r="Z201" s="1"/>
      <c r="AA201" s="1"/>
      <c r="AB201" s="1"/>
    </row>
    <row r="202" spans="1:28" ht="15.75" customHeight="1">
      <c r="A202" s="4"/>
      <c r="B202" s="4"/>
      <c r="C202" s="4"/>
      <c r="D202" s="80"/>
      <c r="E202" s="268"/>
      <c r="F202" s="261"/>
      <c r="G202" s="4"/>
      <c r="H202" s="4"/>
      <c r="I202" s="4"/>
      <c r="J202" s="4"/>
      <c r="K202" s="4"/>
      <c r="L202" s="141"/>
      <c r="M202" s="4"/>
      <c r="N202" s="4"/>
      <c r="O202" s="4"/>
      <c r="P202" s="4"/>
      <c r="Q202" s="4"/>
      <c r="R202" s="4"/>
      <c r="S202" s="4"/>
      <c r="T202" s="4"/>
      <c r="U202" s="4"/>
      <c r="V202" s="4"/>
      <c r="W202" s="4"/>
      <c r="X202" s="1"/>
      <c r="Y202" s="1"/>
      <c r="Z202" s="1"/>
      <c r="AA202" s="1"/>
      <c r="AB202" s="1"/>
    </row>
    <row r="203" spans="1:28" ht="15.75" customHeight="1">
      <c r="A203" s="4"/>
      <c r="B203" s="4"/>
      <c r="C203" s="4"/>
      <c r="D203" s="80"/>
      <c r="E203" s="268"/>
      <c r="F203" s="261"/>
      <c r="G203" s="4"/>
      <c r="H203" s="4"/>
      <c r="I203" s="4"/>
      <c r="J203" s="4"/>
      <c r="K203" s="4"/>
      <c r="L203" s="141"/>
      <c r="M203" s="4"/>
      <c r="N203" s="4"/>
      <c r="O203" s="4"/>
      <c r="P203" s="4"/>
      <c r="Q203" s="4"/>
      <c r="R203" s="4"/>
      <c r="S203" s="4"/>
      <c r="T203" s="4"/>
      <c r="U203" s="4"/>
      <c r="V203" s="4"/>
      <c r="W203" s="4"/>
      <c r="X203" s="1"/>
      <c r="Y203" s="1"/>
      <c r="Z203" s="1"/>
      <c r="AA203" s="1"/>
      <c r="AB203" s="1"/>
    </row>
    <row r="204" spans="1:28" ht="15.75" customHeight="1">
      <c r="A204" s="4"/>
      <c r="B204" s="4"/>
      <c r="C204" s="4"/>
      <c r="D204" s="80"/>
      <c r="E204" s="268"/>
      <c r="F204" s="261"/>
      <c r="G204" s="4"/>
      <c r="H204" s="4"/>
      <c r="I204" s="4"/>
      <c r="J204" s="4"/>
      <c r="K204" s="4"/>
      <c r="L204" s="141"/>
      <c r="M204" s="4"/>
      <c r="N204" s="4"/>
      <c r="O204" s="4"/>
      <c r="P204" s="4"/>
      <c r="Q204" s="4"/>
      <c r="R204" s="4"/>
      <c r="S204" s="4"/>
      <c r="T204" s="4"/>
      <c r="U204" s="4"/>
      <c r="V204" s="4"/>
      <c r="W204" s="4"/>
      <c r="X204" s="1"/>
      <c r="Y204" s="1"/>
      <c r="Z204" s="1"/>
      <c r="AA204" s="1"/>
      <c r="AB204" s="1"/>
    </row>
    <row r="205" spans="1:28" ht="15.75" customHeight="1">
      <c r="A205" s="4"/>
      <c r="B205" s="4"/>
      <c r="C205" s="4"/>
      <c r="D205" s="80"/>
      <c r="E205" s="268"/>
      <c r="F205" s="261"/>
      <c r="G205" s="4"/>
      <c r="H205" s="4"/>
      <c r="I205" s="4"/>
      <c r="J205" s="4"/>
      <c r="K205" s="4"/>
      <c r="L205" s="141"/>
      <c r="M205" s="4"/>
      <c r="N205" s="4"/>
      <c r="O205" s="4"/>
      <c r="P205" s="4"/>
      <c r="Q205" s="4"/>
      <c r="R205" s="4"/>
      <c r="S205" s="4"/>
      <c r="T205" s="4"/>
      <c r="U205" s="4"/>
      <c r="V205" s="4"/>
      <c r="W205" s="4"/>
      <c r="X205" s="1"/>
      <c r="Y205" s="1"/>
      <c r="Z205" s="1"/>
      <c r="AA205" s="1"/>
      <c r="AB205" s="1"/>
    </row>
    <row r="206" spans="1:28" ht="15.75" customHeight="1">
      <c r="A206" s="4"/>
      <c r="B206" s="4"/>
      <c r="C206" s="4"/>
      <c r="D206" s="80"/>
      <c r="E206" s="268"/>
      <c r="F206" s="261"/>
      <c r="G206" s="4"/>
      <c r="H206" s="4"/>
      <c r="I206" s="4"/>
      <c r="J206" s="4"/>
      <c r="K206" s="4"/>
      <c r="L206" s="141"/>
      <c r="M206" s="4"/>
      <c r="N206" s="4"/>
      <c r="O206" s="4"/>
      <c r="P206" s="4"/>
      <c r="Q206" s="4"/>
      <c r="R206" s="4"/>
      <c r="S206" s="4"/>
      <c r="T206" s="4"/>
      <c r="U206" s="4"/>
      <c r="V206" s="4"/>
      <c r="W206" s="4"/>
      <c r="X206" s="1"/>
      <c r="Y206" s="1"/>
      <c r="Z206" s="1"/>
      <c r="AA206" s="1"/>
      <c r="AB206" s="1"/>
    </row>
    <row r="207" spans="1:28" ht="15.75" customHeight="1">
      <c r="A207" s="4"/>
      <c r="B207" s="4"/>
      <c r="C207" s="4"/>
      <c r="D207" s="80"/>
      <c r="E207" s="268"/>
      <c r="F207" s="261"/>
      <c r="G207" s="4"/>
      <c r="H207" s="4"/>
      <c r="I207" s="4"/>
      <c r="J207" s="4"/>
      <c r="K207" s="4"/>
      <c r="L207" s="141"/>
      <c r="M207" s="4"/>
      <c r="N207" s="4"/>
      <c r="O207" s="4"/>
      <c r="P207" s="4"/>
      <c r="Q207" s="4"/>
      <c r="R207" s="4"/>
      <c r="S207" s="4"/>
      <c r="T207" s="4"/>
      <c r="U207" s="4"/>
      <c r="V207" s="4"/>
      <c r="W207" s="4"/>
      <c r="X207" s="1"/>
      <c r="Y207" s="1"/>
      <c r="Z207" s="1"/>
      <c r="AA207" s="1"/>
      <c r="AB207" s="1"/>
    </row>
    <row r="208" spans="1:28" ht="15.75" customHeight="1">
      <c r="A208" s="4"/>
      <c r="B208" s="4"/>
      <c r="C208" s="4"/>
      <c r="D208" s="80"/>
      <c r="E208" s="268"/>
      <c r="F208" s="261"/>
      <c r="G208" s="4"/>
      <c r="H208" s="4"/>
      <c r="I208" s="4"/>
      <c r="J208" s="4"/>
      <c r="K208" s="4"/>
      <c r="L208" s="141"/>
      <c r="M208" s="4"/>
      <c r="N208" s="4"/>
      <c r="O208" s="4"/>
      <c r="P208" s="4"/>
      <c r="Q208" s="4"/>
      <c r="R208" s="4"/>
      <c r="S208" s="4"/>
      <c r="T208" s="4"/>
      <c r="U208" s="4"/>
      <c r="V208" s="4"/>
      <c r="W208" s="4"/>
      <c r="X208" s="1"/>
      <c r="Y208" s="1"/>
      <c r="Z208" s="1"/>
      <c r="AA208" s="1"/>
      <c r="AB208" s="1"/>
    </row>
    <row r="209" spans="1:28" ht="15.75" customHeight="1">
      <c r="A209" s="4"/>
      <c r="B209" s="4"/>
      <c r="C209" s="4"/>
      <c r="D209" s="80"/>
      <c r="E209" s="268"/>
      <c r="F209" s="261"/>
      <c r="G209" s="4"/>
      <c r="H209" s="4"/>
      <c r="I209" s="4"/>
      <c r="J209" s="4"/>
      <c r="K209" s="4"/>
      <c r="L209" s="141"/>
      <c r="M209" s="4"/>
      <c r="N209" s="4"/>
      <c r="O209" s="4"/>
      <c r="P209" s="4"/>
      <c r="Q209" s="4"/>
      <c r="R209" s="4"/>
      <c r="S209" s="4"/>
      <c r="T209" s="4"/>
      <c r="U209" s="4"/>
      <c r="V209" s="4"/>
      <c r="W209" s="4"/>
      <c r="X209" s="1"/>
      <c r="Y209" s="1"/>
      <c r="Z209" s="1"/>
      <c r="AA209" s="1"/>
      <c r="AB209" s="1"/>
    </row>
    <row r="210" spans="1:28" ht="15.75" customHeight="1">
      <c r="A210" s="4"/>
      <c r="B210" s="4"/>
      <c r="C210" s="4"/>
      <c r="D210" s="80"/>
      <c r="E210" s="268"/>
      <c r="F210" s="261"/>
      <c r="G210" s="4"/>
      <c r="H210" s="4"/>
      <c r="I210" s="4"/>
      <c r="J210" s="4"/>
      <c r="K210" s="4"/>
      <c r="L210" s="141"/>
      <c r="M210" s="4"/>
      <c r="N210" s="4"/>
      <c r="O210" s="4"/>
      <c r="P210" s="4"/>
      <c r="Q210" s="4"/>
      <c r="R210" s="4"/>
      <c r="S210" s="4"/>
      <c r="T210" s="4"/>
      <c r="U210" s="4"/>
      <c r="V210" s="4"/>
      <c r="W210" s="4"/>
      <c r="X210" s="1"/>
      <c r="Y210" s="1"/>
      <c r="Z210" s="1"/>
      <c r="AA210" s="1"/>
      <c r="AB210" s="1"/>
    </row>
    <row r="211" spans="1:28" ht="15.75" customHeight="1">
      <c r="A211" s="4"/>
      <c r="B211" s="4"/>
      <c r="C211" s="4"/>
      <c r="D211" s="80"/>
      <c r="E211" s="268"/>
      <c r="F211" s="261"/>
      <c r="G211" s="4"/>
      <c r="H211" s="4"/>
      <c r="I211" s="4"/>
      <c r="J211" s="4"/>
      <c r="K211" s="4"/>
      <c r="L211" s="141"/>
      <c r="M211" s="4"/>
      <c r="N211" s="4"/>
      <c r="O211" s="4"/>
      <c r="P211" s="4"/>
      <c r="Q211" s="4"/>
      <c r="R211" s="4"/>
      <c r="S211" s="4"/>
      <c r="T211" s="4"/>
      <c r="U211" s="4"/>
      <c r="V211" s="4"/>
      <c r="W211" s="4"/>
      <c r="X211" s="1"/>
      <c r="Y211" s="1"/>
      <c r="Z211" s="1"/>
      <c r="AA211" s="1"/>
      <c r="AB211" s="1"/>
    </row>
    <row r="212" spans="1:28" ht="15.75" customHeight="1">
      <c r="A212" s="4"/>
      <c r="B212" s="4"/>
      <c r="C212" s="4"/>
      <c r="D212" s="80"/>
      <c r="E212" s="268"/>
      <c r="F212" s="261"/>
      <c r="G212" s="4"/>
      <c r="H212" s="4"/>
      <c r="I212" s="4"/>
      <c r="J212" s="4"/>
      <c r="K212" s="4"/>
      <c r="L212" s="141"/>
      <c r="M212" s="4"/>
      <c r="N212" s="4"/>
      <c r="O212" s="4"/>
      <c r="P212" s="4"/>
      <c r="Q212" s="4"/>
      <c r="R212" s="4"/>
      <c r="S212" s="4"/>
      <c r="T212" s="4"/>
      <c r="U212" s="4"/>
      <c r="V212" s="4"/>
      <c r="W212" s="4"/>
      <c r="X212" s="1"/>
      <c r="Y212" s="1"/>
      <c r="Z212" s="1"/>
      <c r="AA212" s="1"/>
      <c r="AB212" s="1"/>
    </row>
    <row r="213" spans="1:28" ht="15.75" customHeight="1">
      <c r="A213" s="4"/>
      <c r="B213" s="4"/>
      <c r="C213" s="4"/>
      <c r="D213" s="80"/>
      <c r="E213" s="268"/>
      <c r="F213" s="261"/>
      <c r="G213" s="4"/>
      <c r="H213" s="4"/>
      <c r="I213" s="4"/>
      <c r="J213" s="4"/>
      <c r="K213" s="4"/>
      <c r="L213" s="141"/>
      <c r="M213" s="4"/>
      <c r="N213" s="4"/>
      <c r="O213" s="4"/>
      <c r="P213" s="4"/>
      <c r="Q213" s="4"/>
      <c r="R213" s="4"/>
      <c r="S213" s="4"/>
      <c r="T213" s="4"/>
      <c r="U213" s="4"/>
      <c r="V213" s="4"/>
      <c r="W213" s="4"/>
      <c r="X213" s="1"/>
      <c r="Y213" s="1"/>
      <c r="Z213" s="1"/>
      <c r="AA213" s="1"/>
      <c r="AB213" s="1"/>
    </row>
    <row r="214" spans="1:28" ht="15.75" customHeight="1">
      <c r="A214" s="4"/>
      <c r="B214" s="4"/>
      <c r="C214" s="4"/>
      <c r="D214" s="80"/>
      <c r="E214" s="268"/>
      <c r="F214" s="261"/>
      <c r="G214" s="4"/>
      <c r="H214" s="4"/>
      <c r="I214" s="4"/>
      <c r="J214" s="4"/>
      <c r="K214" s="4"/>
      <c r="L214" s="141"/>
      <c r="M214" s="4"/>
      <c r="N214" s="4"/>
      <c r="O214" s="4"/>
      <c r="P214" s="4"/>
      <c r="Q214" s="4"/>
      <c r="R214" s="4"/>
      <c r="S214" s="4"/>
      <c r="T214" s="4"/>
      <c r="U214" s="4"/>
      <c r="V214" s="4"/>
      <c r="W214" s="4"/>
      <c r="X214" s="1"/>
      <c r="Y214" s="1"/>
      <c r="Z214" s="1"/>
      <c r="AA214" s="1"/>
      <c r="AB214" s="1"/>
    </row>
    <row r="215" spans="1:28" ht="15.75" customHeight="1">
      <c r="A215" s="4"/>
      <c r="B215" s="4"/>
      <c r="C215" s="4"/>
      <c r="D215" s="80"/>
      <c r="E215" s="268"/>
      <c r="F215" s="261"/>
      <c r="G215" s="4"/>
      <c r="H215" s="4"/>
      <c r="I215" s="4"/>
      <c r="J215" s="4"/>
      <c r="K215" s="4"/>
      <c r="L215" s="141"/>
      <c r="M215" s="4"/>
      <c r="N215" s="4"/>
      <c r="O215" s="4"/>
      <c r="P215" s="4"/>
      <c r="Q215" s="4"/>
      <c r="R215" s="4"/>
      <c r="S215" s="4"/>
      <c r="T215" s="4"/>
      <c r="U215" s="4"/>
      <c r="V215" s="4"/>
      <c r="W215" s="4"/>
      <c r="X215" s="1"/>
      <c r="Y215" s="1"/>
      <c r="Z215" s="1"/>
      <c r="AA215" s="1"/>
      <c r="AB215" s="1"/>
    </row>
    <row r="216" spans="1:28" ht="15.75" customHeight="1">
      <c r="A216" s="4"/>
      <c r="B216" s="4"/>
      <c r="C216" s="4"/>
      <c r="D216" s="80"/>
      <c r="E216" s="268"/>
      <c r="F216" s="261"/>
      <c r="G216" s="4"/>
      <c r="H216" s="4"/>
      <c r="I216" s="4"/>
      <c r="J216" s="4"/>
      <c r="K216" s="4"/>
      <c r="L216" s="141"/>
      <c r="M216" s="4"/>
      <c r="N216" s="4"/>
      <c r="O216" s="4"/>
      <c r="P216" s="4"/>
      <c r="Q216" s="4"/>
      <c r="R216" s="4"/>
      <c r="S216" s="4"/>
      <c r="T216" s="4"/>
      <c r="U216" s="4"/>
      <c r="V216" s="4"/>
      <c r="W216" s="4"/>
      <c r="X216" s="1"/>
      <c r="Y216" s="1"/>
      <c r="Z216" s="1"/>
      <c r="AA216" s="1"/>
      <c r="AB216" s="1"/>
    </row>
    <row r="217" spans="1:28" ht="15.75" customHeight="1">
      <c r="A217" s="4"/>
      <c r="B217" s="4"/>
      <c r="C217" s="4"/>
      <c r="D217" s="80"/>
      <c r="E217" s="268"/>
      <c r="F217" s="261"/>
      <c r="G217" s="4"/>
      <c r="H217" s="4"/>
      <c r="I217" s="4"/>
      <c r="J217" s="4"/>
      <c r="K217" s="4"/>
      <c r="L217" s="141"/>
      <c r="M217" s="4"/>
      <c r="N217" s="4"/>
      <c r="O217" s="4"/>
      <c r="P217" s="4"/>
      <c r="Q217" s="4"/>
      <c r="R217" s="4"/>
      <c r="S217" s="4"/>
      <c r="T217" s="4"/>
      <c r="U217" s="4"/>
      <c r="V217" s="4"/>
      <c r="W217" s="4"/>
      <c r="X217" s="1"/>
      <c r="Y217" s="1"/>
      <c r="Z217" s="1"/>
      <c r="AA217" s="1"/>
      <c r="AB217" s="1"/>
    </row>
    <row r="218" spans="1:28" ht="15.75" customHeight="1">
      <c r="A218" s="4"/>
      <c r="B218" s="4"/>
      <c r="C218" s="4"/>
      <c r="D218" s="80"/>
      <c r="E218" s="268"/>
      <c r="F218" s="261"/>
      <c r="G218" s="4"/>
      <c r="H218" s="4"/>
      <c r="I218" s="4"/>
      <c r="J218" s="4"/>
      <c r="K218" s="4"/>
      <c r="L218" s="141"/>
      <c r="M218" s="4"/>
      <c r="N218" s="4"/>
      <c r="O218" s="4"/>
      <c r="P218" s="4"/>
      <c r="Q218" s="4"/>
      <c r="R218" s="4"/>
      <c r="S218" s="4"/>
      <c r="T218" s="4"/>
      <c r="U218" s="4"/>
      <c r="V218" s="4"/>
      <c r="W218" s="4"/>
      <c r="X218" s="1"/>
      <c r="Y218" s="1"/>
      <c r="Z218" s="1"/>
      <c r="AA218" s="1"/>
      <c r="AB218" s="1"/>
    </row>
    <row r="219" spans="1:28" ht="15.75" customHeight="1">
      <c r="A219" s="4"/>
      <c r="B219" s="4"/>
      <c r="C219" s="4"/>
      <c r="D219" s="80"/>
      <c r="E219" s="268"/>
      <c r="F219" s="261"/>
      <c r="G219" s="4"/>
      <c r="H219" s="4"/>
      <c r="I219" s="4"/>
      <c r="J219" s="4"/>
      <c r="K219" s="4"/>
      <c r="L219" s="141"/>
      <c r="M219" s="4"/>
      <c r="N219" s="4"/>
      <c r="O219" s="4"/>
      <c r="P219" s="4"/>
      <c r="Q219" s="4"/>
      <c r="R219" s="4"/>
      <c r="S219" s="4"/>
      <c r="T219" s="4"/>
      <c r="U219" s="4"/>
      <c r="V219" s="4"/>
      <c r="W219" s="4"/>
      <c r="X219" s="1"/>
      <c r="Y219" s="1"/>
      <c r="Z219" s="1"/>
      <c r="AA219" s="1"/>
      <c r="AB219" s="1"/>
    </row>
    <row r="220" spans="1:28" ht="15.75" customHeight="1">
      <c r="A220" s="4"/>
      <c r="B220" s="4"/>
      <c r="C220" s="4"/>
      <c r="D220" s="80"/>
      <c r="E220" s="268"/>
      <c r="F220" s="261"/>
      <c r="G220" s="4"/>
      <c r="H220" s="4"/>
      <c r="I220" s="4"/>
      <c r="J220" s="4"/>
      <c r="K220" s="4"/>
      <c r="L220" s="141"/>
      <c r="M220" s="4"/>
      <c r="N220" s="4"/>
      <c r="O220" s="4"/>
      <c r="P220" s="4"/>
      <c r="Q220" s="4"/>
      <c r="R220" s="4"/>
      <c r="S220" s="4"/>
      <c r="T220" s="4"/>
      <c r="U220" s="4"/>
      <c r="V220" s="4"/>
      <c r="W220" s="4"/>
      <c r="X220" s="1"/>
      <c r="Y220" s="1"/>
      <c r="Z220" s="1"/>
      <c r="AA220" s="1"/>
      <c r="AB220" s="1"/>
    </row>
    <row r="221" spans="1:28" ht="15.75" customHeight="1">
      <c r="A221" s="4"/>
      <c r="B221" s="4"/>
      <c r="C221" s="4"/>
      <c r="D221" s="80"/>
      <c r="E221" s="268"/>
      <c r="F221" s="261"/>
      <c r="G221" s="4"/>
      <c r="H221" s="4"/>
      <c r="I221" s="4"/>
      <c r="J221" s="4"/>
      <c r="K221" s="4"/>
      <c r="L221" s="141"/>
      <c r="M221" s="4"/>
      <c r="N221" s="4"/>
      <c r="O221" s="4"/>
      <c r="P221" s="4"/>
      <c r="Q221" s="4"/>
      <c r="R221" s="4"/>
      <c r="S221" s="4"/>
      <c r="T221" s="4"/>
      <c r="U221" s="4"/>
      <c r="V221" s="4"/>
      <c r="W221" s="4"/>
      <c r="X221" s="1"/>
      <c r="Y221" s="1"/>
      <c r="Z221" s="1"/>
      <c r="AA221" s="1"/>
      <c r="AB221" s="1"/>
    </row>
    <row r="222" spans="1:28" ht="15.75" customHeight="1">
      <c r="A222" s="4"/>
      <c r="B222" s="4"/>
      <c r="C222" s="4"/>
      <c r="D222" s="80"/>
      <c r="E222" s="268"/>
      <c r="F222" s="261"/>
      <c r="G222" s="4"/>
      <c r="H222" s="4"/>
      <c r="I222" s="4"/>
      <c r="J222" s="4"/>
      <c r="K222" s="4"/>
      <c r="L222" s="141"/>
      <c r="M222" s="4"/>
      <c r="N222" s="4"/>
      <c r="O222" s="4"/>
      <c r="P222" s="4"/>
      <c r="Q222" s="4"/>
      <c r="R222" s="4"/>
      <c r="S222" s="4"/>
      <c r="T222" s="4"/>
      <c r="U222" s="4"/>
      <c r="V222" s="4"/>
      <c r="W222" s="4"/>
      <c r="X222" s="1"/>
      <c r="Y222" s="1"/>
      <c r="Z222" s="1"/>
      <c r="AA222" s="1"/>
      <c r="AB222" s="1"/>
    </row>
    <row r="223" spans="1:28" ht="15.75" customHeight="1">
      <c r="A223" s="4"/>
      <c r="B223" s="4"/>
      <c r="C223" s="4"/>
      <c r="D223" s="80"/>
      <c r="E223" s="268"/>
      <c r="F223" s="261"/>
      <c r="G223" s="4"/>
      <c r="H223" s="4"/>
      <c r="I223" s="4"/>
      <c r="J223" s="4"/>
      <c r="K223" s="4"/>
      <c r="L223" s="141"/>
      <c r="M223" s="4"/>
      <c r="N223" s="4"/>
      <c r="O223" s="4"/>
      <c r="P223" s="4"/>
      <c r="Q223" s="4"/>
      <c r="R223" s="4"/>
      <c r="S223" s="4"/>
      <c r="T223" s="4"/>
      <c r="U223" s="4"/>
      <c r="V223" s="4"/>
      <c r="W223" s="4"/>
      <c r="X223" s="1"/>
      <c r="Y223" s="1"/>
      <c r="Z223" s="1"/>
      <c r="AA223" s="1"/>
      <c r="AB223" s="1"/>
    </row>
    <row r="224" spans="1:28" ht="15.75" customHeight="1">
      <c r="A224" s="4"/>
      <c r="B224" s="4"/>
      <c r="C224" s="4"/>
      <c r="D224" s="80"/>
      <c r="E224" s="268"/>
      <c r="F224" s="261"/>
      <c r="G224" s="4"/>
      <c r="H224" s="4"/>
      <c r="I224" s="4"/>
      <c r="J224" s="4"/>
      <c r="K224" s="4"/>
      <c r="L224" s="141"/>
      <c r="M224" s="4"/>
      <c r="N224" s="4"/>
      <c r="O224" s="4"/>
      <c r="P224" s="4"/>
      <c r="Q224" s="4"/>
      <c r="R224" s="4"/>
      <c r="S224" s="4"/>
      <c r="T224" s="4"/>
      <c r="U224" s="4"/>
      <c r="V224" s="4"/>
      <c r="W224" s="4"/>
      <c r="X224" s="1"/>
      <c r="Y224" s="1"/>
      <c r="Z224" s="1"/>
      <c r="AA224" s="1"/>
      <c r="AB224" s="1"/>
    </row>
    <row r="225" spans="1:28" ht="15.75" customHeight="1">
      <c r="A225" s="4"/>
      <c r="B225" s="4"/>
      <c r="C225" s="4"/>
      <c r="D225" s="80"/>
      <c r="E225" s="268"/>
      <c r="F225" s="261"/>
      <c r="G225" s="4"/>
      <c r="H225" s="4"/>
      <c r="I225" s="4"/>
      <c r="J225" s="4"/>
      <c r="K225" s="4"/>
      <c r="L225" s="141"/>
      <c r="M225" s="4"/>
      <c r="N225" s="4"/>
      <c r="O225" s="4"/>
      <c r="P225" s="4"/>
      <c r="Q225" s="4"/>
      <c r="R225" s="4"/>
      <c r="S225" s="4"/>
      <c r="T225" s="4"/>
      <c r="U225" s="4"/>
      <c r="V225" s="4"/>
      <c r="W225" s="4"/>
      <c r="X225" s="1"/>
      <c r="Y225" s="1"/>
      <c r="Z225" s="1"/>
      <c r="AA225" s="1"/>
      <c r="AB225" s="1"/>
    </row>
    <row r="226" spans="1:28" ht="15.75" customHeight="1">
      <c r="A226" s="4"/>
      <c r="B226" s="4"/>
      <c r="C226" s="4"/>
      <c r="D226" s="80"/>
      <c r="E226" s="268"/>
      <c r="F226" s="261"/>
      <c r="G226" s="4"/>
      <c r="H226" s="4"/>
      <c r="I226" s="4"/>
      <c r="J226" s="4"/>
      <c r="K226" s="4"/>
      <c r="L226" s="141"/>
      <c r="M226" s="4"/>
      <c r="N226" s="4"/>
      <c r="O226" s="4"/>
      <c r="P226" s="4"/>
      <c r="Q226" s="4"/>
      <c r="R226" s="4"/>
      <c r="S226" s="4"/>
      <c r="T226" s="4"/>
      <c r="U226" s="4"/>
      <c r="V226" s="4"/>
      <c r="W226" s="4"/>
      <c r="X226" s="1"/>
      <c r="Y226" s="1"/>
      <c r="Z226" s="1"/>
      <c r="AA226" s="1"/>
      <c r="AB226" s="1"/>
    </row>
    <row r="227" spans="1:28" ht="15.75" customHeight="1">
      <c r="A227" s="4"/>
      <c r="B227" s="4"/>
      <c r="C227" s="4"/>
      <c r="D227" s="80"/>
      <c r="E227" s="268"/>
      <c r="F227" s="261"/>
      <c r="G227" s="4"/>
      <c r="H227" s="4"/>
      <c r="I227" s="4"/>
      <c r="J227" s="4"/>
      <c r="K227" s="4"/>
      <c r="L227" s="141"/>
      <c r="M227" s="4"/>
      <c r="N227" s="4"/>
      <c r="O227" s="4"/>
      <c r="P227" s="4"/>
      <c r="Q227" s="4"/>
      <c r="R227" s="4"/>
      <c r="S227" s="4"/>
      <c r="T227" s="4"/>
      <c r="U227" s="4"/>
      <c r="V227" s="4"/>
      <c r="W227" s="4"/>
      <c r="X227" s="1"/>
      <c r="Y227" s="1"/>
      <c r="Z227" s="1"/>
      <c r="AA227" s="1"/>
      <c r="AB227" s="1"/>
    </row>
    <row r="228" spans="1:28" ht="15.75" customHeight="1">
      <c r="A228" s="4"/>
      <c r="B228" s="4"/>
      <c r="C228" s="4"/>
      <c r="D228" s="80"/>
      <c r="E228" s="268"/>
      <c r="F228" s="261"/>
      <c r="G228" s="4"/>
      <c r="H228" s="4"/>
      <c r="I228" s="4"/>
      <c r="J228" s="4"/>
      <c r="K228" s="4"/>
      <c r="L228" s="141"/>
      <c r="M228" s="4"/>
      <c r="N228" s="4"/>
      <c r="O228" s="4"/>
      <c r="P228" s="4"/>
      <c r="Q228" s="4"/>
      <c r="R228" s="4"/>
      <c r="S228" s="4"/>
      <c r="T228" s="4"/>
      <c r="U228" s="4"/>
      <c r="V228" s="4"/>
      <c r="W228" s="4"/>
      <c r="X228" s="1"/>
      <c r="Y228" s="1"/>
      <c r="Z228" s="1"/>
      <c r="AA228" s="1"/>
      <c r="AB228" s="1"/>
    </row>
    <row r="229" spans="1:28" ht="15.75" customHeight="1">
      <c r="A229" s="4"/>
      <c r="B229" s="4"/>
      <c r="C229" s="4"/>
      <c r="D229" s="80"/>
      <c r="E229" s="268"/>
      <c r="F229" s="261"/>
      <c r="G229" s="4"/>
      <c r="H229" s="4"/>
      <c r="I229" s="4"/>
      <c r="J229" s="4"/>
      <c r="K229" s="4"/>
      <c r="L229" s="141"/>
      <c r="M229" s="4"/>
      <c r="N229" s="4"/>
      <c r="O229" s="4"/>
      <c r="P229" s="4"/>
      <c r="Q229" s="4"/>
      <c r="R229" s="4"/>
      <c r="S229" s="4"/>
      <c r="T229" s="4"/>
      <c r="U229" s="4"/>
      <c r="V229" s="4"/>
      <c r="W229" s="4"/>
      <c r="X229" s="1"/>
      <c r="Y229" s="1"/>
      <c r="Z229" s="1"/>
      <c r="AA229" s="1"/>
      <c r="AB229" s="1"/>
    </row>
    <row r="230" spans="1:28" ht="15.75" customHeight="1">
      <c r="A230" s="4"/>
      <c r="B230" s="4"/>
      <c r="C230" s="4"/>
      <c r="D230" s="80"/>
      <c r="E230" s="268"/>
      <c r="F230" s="261"/>
      <c r="G230" s="4"/>
      <c r="H230" s="4"/>
      <c r="I230" s="4"/>
      <c r="J230" s="4"/>
      <c r="K230" s="4"/>
      <c r="L230" s="141"/>
      <c r="M230" s="4"/>
      <c r="N230" s="4"/>
      <c r="O230" s="4"/>
      <c r="P230" s="4"/>
      <c r="Q230" s="4"/>
      <c r="R230" s="4"/>
      <c r="S230" s="4"/>
      <c r="T230" s="4"/>
      <c r="U230" s="4"/>
      <c r="V230" s="4"/>
      <c r="W230" s="4"/>
      <c r="X230" s="1"/>
      <c r="Y230" s="1"/>
      <c r="Z230" s="1"/>
      <c r="AA230" s="1"/>
      <c r="AB230" s="1"/>
    </row>
    <row r="231" spans="1:28" ht="15.75" customHeight="1">
      <c r="A231" s="4"/>
      <c r="B231" s="4"/>
      <c r="C231" s="4"/>
      <c r="D231" s="80"/>
      <c r="E231" s="268"/>
      <c r="F231" s="261"/>
      <c r="G231" s="4"/>
      <c r="H231" s="4"/>
      <c r="I231" s="4"/>
      <c r="J231" s="4"/>
      <c r="K231" s="4"/>
      <c r="L231" s="141"/>
      <c r="M231" s="4"/>
      <c r="N231" s="4"/>
      <c r="O231" s="4"/>
      <c r="P231" s="4"/>
      <c r="Q231" s="4"/>
      <c r="R231" s="4"/>
      <c r="S231" s="4"/>
      <c r="T231" s="4"/>
      <c r="U231" s="4"/>
      <c r="V231" s="4"/>
      <c r="W231" s="4"/>
      <c r="X231" s="1"/>
      <c r="Y231" s="1"/>
      <c r="Z231" s="1"/>
      <c r="AA231" s="1"/>
      <c r="AB231" s="1"/>
    </row>
    <row r="232" spans="1:28" ht="15.75" customHeight="1">
      <c r="A232" s="4"/>
      <c r="B232" s="4"/>
      <c r="C232" s="4"/>
      <c r="D232" s="80"/>
      <c r="E232" s="268"/>
      <c r="F232" s="261"/>
      <c r="G232" s="4"/>
      <c r="H232" s="4"/>
      <c r="I232" s="4"/>
      <c r="J232" s="4"/>
      <c r="K232" s="4"/>
      <c r="L232" s="141"/>
      <c r="M232" s="4"/>
      <c r="N232" s="4"/>
      <c r="O232" s="4"/>
      <c r="P232" s="4"/>
      <c r="Q232" s="4"/>
      <c r="R232" s="4"/>
      <c r="S232" s="4"/>
      <c r="T232" s="4"/>
      <c r="U232" s="4"/>
      <c r="V232" s="4"/>
      <c r="W232" s="4"/>
      <c r="X232" s="1"/>
      <c r="Y232" s="1"/>
      <c r="Z232" s="1"/>
      <c r="AA232" s="1"/>
      <c r="AB232" s="1"/>
    </row>
    <row r="233" spans="1:28" ht="15.75" customHeight="1">
      <c r="A233" s="4"/>
      <c r="B233" s="4"/>
      <c r="C233" s="4"/>
      <c r="D233" s="80"/>
      <c r="E233" s="268"/>
      <c r="F233" s="261"/>
      <c r="G233" s="4"/>
      <c r="H233" s="4"/>
      <c r="I233" s="4"/>
      <c r="J233" s="4"/>
      <c r="K233" s="4"/>
      <c r="L233" s="141"/>
      <c r="M233" s="4"/>
      <c r="N233" s="4"/>
      <c r="O233" s="4"/>
      <c r="P233" s="4"/>
      <c r="Q233" s="4"/>
      <c r="R233" s="4"/>
      <c r="S233" s="4"/>
      <c r="T233" s="4"/>
      <c r="U233" s="4"/>
      <c r="V233" s="4"/>
      <c r="W233" s="4"/>
      <c r="X233" s="1"/>
      <c r="Y233" s="1"/>
      <c r="Z233" s="1"/>
      <c r="AA233" s="1"/>
      <c r="AB233" s="1"/>
    </row>
    <row r="234" spans="1:28" ht="15.75" customHeight="1">
      <c r="A234" s="4"/>
      <c r="B234" s="4"/>
      <c r="C234" s="4"/>
      <c r="D234" s="80"/>
      <c r="E234" s="268"/>
      <c r="F234" s="261"/>
      <c r="G234" s="4"/>
      <c r="H234" s="4"/>
      <c r="I234" s="4"/>
      <c r="J234" s="4"/>
      <c r="K234" s="4"/>
      <c r="L234" s="141"/>
      <c r="M234" s="4"/>
      <c r="N234" s="4"/>
      <c r="O234" s="4"/>
      <c r="P234" s="4"/>
      <c r="Q234" s="4"/>
      <c r="R234" s="4"/>
      <c r="S234" s="4"/>
      <c r="T234" s="4"/>
      <c r="U234" s="4"/>
      <c r="V234" s="4"/>
      <c r="W234" s="4"/>
      <c r="X234" s="1"/>
      <c r="Y234" s="1"/>
      <c r="Z234" s="1"/>
      <c r="AA234" s="1"/>
      <c r="AB234" s="1"/>
    </row>
    <row r="235" spans="1:28" ht="15.75" customHeight="1">
      <c r="A235" s="4"/>
      <c r="B235" s="4"/>
      <c r="C235" s="4"/>
      <c r="D235" s="80"/>
      <c r="E235" s="268"/>
      <c r="F235" s="261"/>
      <c r="G235" s="4"/>
      <c r="H235" s="4"/>
      <c r="I235" s="4"/>
      <c r="J235" s="4"/>
      <c r="K235" s="4"/>
      <c r="L235" s="141"/>
      <c r="M235" s="4"/>
      <c r="N235" s="4"/>
      <c r="O235" s="4"/>
      <c r="P235" s="4"/>
      <c r="Q235" s="4"/>
      <c r="R235" s="4"/>
      <c r="S235" s="4"/>
      <c r="T235" s="4"/>
      <c r="U235" s="4"/>
      <c r="V235" s="4"/>
      <c r="W235" s="4"/>
      <c r="X235" s="1"/>
      <c r="Y235" s="1"/>
      <c r="Z235" s="1"/>
      <c r="AA235" s="1"/>
      <c r="AB235" s="1"/>
    </row>
    <row r="236" spans="1:28" ht="15.75" customHeight="1">
      <c r="A236" s="4"/>
      <c r="B236" s="4"/>
      <c r="C236" s="4"/>
      <c r="D236" s="80"/>
      <c r="E236" s="268"/>
      <c r="F236" s="261"/>
      <c r="G236" s="4"/>
      <c r="H236" s="4"/>
      <c r="I236" s="4"/>
      <c r="J236" s="4"/>
      <c r="K236" s="4"/>
      <c r="L236" s="141"/>
      <c r="M236" s="4"/>
      <c r="N236" s="4"/>
      <c r="O236" s="4"/>
      <c r="P236" s="4"/>
      <c r="Q236" s="4"/>
      <c r="R236" s="4"/>
      <c r="S236" s="4"/>
      <c r="T236" s="4"/>
      <c r="U236" s="4"/>
      <c r="V236" s="4"/>
      <c r="W236" s="4"/>
      <c r="X236" s="1"/>
      <c r="Y236" s="1"/>
      <c r="Z236" s="1"/>
      <c r="AA236" s="1"/>
      <c r="AB236" s="1"/>
    </row>
    <row r="237" spans="1:28" ht="15.75" customHeight="1">
      <c r="A237" s="4"/>
      <c r="B237" s="4"/>
      <c r="C237" s="4"/>
      <c r="D237" s="80"/>
      <c r="E237" s="268"/>
      <c r="F237" s="261"/>
      <c r="G237" s="4"/>
      <c r="H237" s="4"/>
      <c r="I237" s="4"/>
      <c r="J237" s="4"/>
      <c r="K237" s="4"/>
      <c r="L237" s="141"/>
      <c r="M237" s="4"/>
      <c r="N237" s="4"/>
      <c r="O237" s="4"/>
      <c r="P237" s="4"/>
      <c r="Q237" s="4"/>
      <c r="R237" s="4"/>
      <c r="S237" s="4"/>
      <c r="T237" s="4"/>
      <c r="U237" s="4"/>
      <c r="V237" s="4"/>
      <c r="W237" s="4"/>
      <c r="X237" s="1"/>
      <c r="Y237" s="1"/>
      <c r="Z237" s="1"/>
      <c r="AA237" s="1"/>
      <c r="AB237" s="1"/>
    </row>
    <row r="238" spans="1:28" ht="15.75" customHeight="1">
      <c r="A238" s="4"/>
      <c r="B238" s="4"/>
      <c r="C238" s="4"/>
      <c r="D238" s="80"/>
      <c r="E238" s="268"/>
      <c r="F238" s="261"/>
      <c r="G238" s="4"/>
      <c r="H238" s="4"/>
      <c r="I238" s="4"/>
      <c r="J238" s="4"/>
      <c r="K238" s="4"/>
      <c r="L238" s="141"/>
      <c r="M238" s="4"/>
      <c r="N238" s="4"/>
      <c r="O238" s="4"/>
      <c r="P238" s="4"/>
      <c r="Q238" s="4"/>
      <c r="R238" s="4"/>
      <c r="S238" s="4"/>
      <c r="T238" s="4"/>
      <c r="U238" s="4"/>
      <c r="V238" s="4"/>
      <c r="W238" s="4"/>
      <c r="X238" s="1"/>
      <c r="Y238" s="1"/>
      <c r="Z238" s="1"/>
      <c r="AA238" s="1"/>
      <c r="AB238" s="1"/>
    </row>
    <row r="239" spans="1:28" ht="15.75" customHeight="1">
      <c r="A239" s="4"/>
      <c r="B239" s="4"/>
      <c r="C239" s="4"/>
      <c r="D239" s="80"/>
      <c r="E239" s="268"/>
      <c r="F239" s="261"/>
      <c r="G239" s="4"/>
      <c r="H239" s="4"/>
      <c r="I239" s="4"/>
      <c r="J239" s="4"/>
      <c r="K239" s="4"/>
      <c r="L239" s="141"/>
      <c r="M239" s="4"/>
      <c r="N239" s="4"/>
      <c r="O239" s="4"/>
      <c r="P239" s="4"/>
      <c r="Q239" s="4"/>
      <c r="R239" s="4"/>
      <c r="S239" s="4"/>
      <c r="T239" s="4"/>
      <c r="U239" s="4"/>
      <c r="V239" s="4"/>
      <c r="W239" s="4"/>
      <c r="X239" s="1"/>
      <c r="Y239" s="1"/>
      <c r="Z239" s="1"/>
      <c r="AA239" s="1"/>
      <c r="AB239" s="1"/>
    </row>
    <row r="240" spans="1:28" ht="15.75" customHeight="1">
      <c r="A240" s="4"/>
      <c r="B240" s="4"/>
      <c r="C240" s="4"/>
      <c r="D240" s="80"/>
      <c r="E240" s="268"/>
      <c r="F240" s="261"/>
      <c r="G240" s="4"/>
      <c r="H240" s="4"/>
      <c r="I240" s="4"/>
      <c r="J240" s="4"/>
      <c r="K240" s="4"/>
      <c r="L240" s="141"/>
      <c r="M240" s="4"/>
      <c r="N240" s="4"/>
      <c r="O240" s="4"/>
      <c r="P240" s="4"/>
      <c r="Q240" s="4"/>
      <c r="R240" s="4"/>
      <c r="S240" s="4"/>
      <c r="T240" s="4"/>
      <c r="U240" s="4"/>
      <c r="V240" s="4"/>
      <c r="W240" s="4"/>
      <c r="X240" s="1"/>
      <c r="Y240" s="1"/>
      <c r="Z240" s="1"/>
      <c r="AA240" s="1"/>
      <c r="AB240" s="1"/>
    </row>
    <row r="241" spans="1:28" ht="15.75" customHeight="1">
      <c r="A241" s="4"/>
      <c r="B241" s="4"/>
      <c r="C241" s="4"/>
      <c r="D241" s="80"/>
      <c r="E241" s="268"/>
      <c r="F241" s="261"/>
      <c r="G241" s="4"/>
      <c r="H241" s="4"/>
      <c r="I241" s="4"/>
      <c r="J241" s="4"/>
      <c r="K241" s="4"/>
      <c r="L241" s="141"/>
      <c r="M241" s="4"/>
      <c r="N241" s="4"/>
      <c r="O241" s="4"/>
      <c r="P241" s="4"/>
      <c r="Q241" s="4"/>
      <c r="R241" s="4"/>
      <c r="S241" s="4"/>
      <c r="T241" s="4"/>
      <c r="U241" s="4"/>
      <c r="V241" s="4"/>
      <c r="W241" s="4"/>
      <c r="X241" s="1"/>
      <c r="Y241" s="1"/>
      <c r="Z241" s="1"/>
      <c r="AA241" s="1"/>
      <c r="AB241" s="1"/>
    </row>
    <row r="242" spans="1:28" ht="15.75" customHeight="1">
      <c r="A242" s="4"/>
      <c r="B242" s="4"/>
      <c r="C242" s="4"/>
      <c r="D242" s="80"/>
      <c r="E242" s="268"/>
      <c r="F242" s="261"/>
      <c r="G242" s="4"/>
      <c r="H242" s="4"/>
      <c r="I242" s="4"/>
      <c r="J242" s="4"/>
      <c r="K242" s="4"/>
      <c r="L242" s="141"/>
      <c r="M242" s="4"/>
      <c r="N242" s="4"/>
      <c r="O242" s="4"/>
      <c r="P242" s="4"/>
      <c r="Q242" s="4"/>
      <c r="R242" s="4"/>
      <c r="S242" s="4"/>
      <c r="T242" s="4"/>
      <c r="U242" s="4"/>
      <c r="V242" s="4"/>
      <c r="W242" s="4"/>
      <c r="X242" s="1"/>
      <c r="Y242" s="1"/>
      <c r="Z242" s="1"/>
      <c r="AA242" s="1"/>
      <c r="AB242" s="1"/>
    </row>
    <row r="243" spans="1:28" ht="15.75" customHeight="1">
      <c r="A243" s="4"/>
      <c r="B243" s="4"/>
      <c r="C243" s="4"/>
      <c r="D243" s="80"/>
      <c r="E243" s="268"/>
      <c r="F243" s="261"/>
      <c r="G243" s="4"/>
      <c r="H243" s="4"/>
      <c r="I243" s="4"/>
      <c r="J243" s="4"/>
      <c r="K243" s="4"/>
      <c r="L243" s="141"/>
      <c r="M243" s="4"/>
      <c r="N243" s="4"/>
      <c r="O243" s="4"/>
      <c r="P243" s="4"/>
      <c r="Q243" s="4"/>
      <c r="R243" s="4"/>
      <c r="S243" s="4"/>
      <c r="T243" s="4"/>
      <c r="U243" s="4"/>
      <c r="V243" s="4"/>
      <c r="W243" s="4"/>
      <c r="X243" s="1"/>
      <c r="Y243" s="1"/>
      <c r="Z243" s="1"/>
      <c r="AA243" s="1"/>
      <c r="AB243" s="1"/>
    </row>
    <row r="244" spans="1:28" ht="15.75" customHeight="1">
      <c r="A244" s="4"/>
      <c r="B244" s="4"/>
      <c r="C244" s="4"/>
      <c r="D244" s="80"/>
      <c r="E244" s="268"/>
      <c r="F244" s="261"/>
      <c r="G244" s="4"/>
      <c r="H244" s="4"/>
      <c r="I244" s="4"/>
      <c r="J244" s="4"/>
      <c r="K244" s="4"/>
      <c r="L244" s="141"/>
      <c r="M244" s="4"/>
      <c r="N244" s="4"/>
      <c r="O244" s="4"/>
      <c r="P244" s="4"/>
      <c r="Q244" s="4"/>
      <c r="R244" s="4"/>
      <c r="S244" s="4"/>
      <c r="T244" s="4"/>
      <c r="U244" s="4"/>
      <c r="V244" s="4"/>
      <c r="W244" s="4"/>
      <c r="X244" s="1"/>
      <c r="Y244" s="1"/>
      <c r="Z244" s="1"/>
      <c r="AA244" s="1"/>
      <c r="AB244" s="1"/>
    </row>
    <row r="245" spans="1:28" ht="15.75" customHeight="1">
      <c r="A245" s="4"/>
      <c r="B245" s="4"/>
      <c r="C245" s="4"/>
      <c r="D245" s="80"/>
      <c r="E245" s="268"/>
      <c r="F245" s="261"/>
      <c r="G245" s="4"/>
      <c r="H245" s="4"/>
      <c r="I245" s="4"/>
      <c r="J245" s="4"/>
      <c r="K245" s="4"/>
      <c r="L245" s="141"/>
      <c r="M245" s="4"/>
      <c r="N245" s="4"/>
      <c r="O245" s="4"/>
      <c r="P245" s="4"/>
      <c r="Q245" s="4"/>
      <c r="R245" s="4"/>
      <c r="S245" s="4"/>
      <c r="T245" s="4"/>
      <c r="U245" s="4"/>
      <c r="V245" s="4"/>
      <c r="W245" s="4"/>
      <c r="X245" s="1"/>
      <c r="Y245" s="1"/>
      <c r="Z245" s="1"/>
      <c r="AA245" s="1"/>
      <c r="AB245" s="1"/>
    </row>
    <row r="246" spans="1:28" ht="15.75" customHeight="1">
      <c r="A246" s="4"/>
      <c r="B246" s="4"/>
      <c r="C246" s="4"/>
      <c r="D246" s="80"/>
      <c r="E246" s="268"/>
      <c r="F246" s="261"/>
      <c r="G246" s="4"/>
      <c r="H246" s="4"/>
      <c r="I246" s="4"/>
      <c r="J246" s="4"/>
      <c r="K246" s="4"/>
      <c r="L246" s="141"/>
      <c r="M246" s="4"/>
      <c r="N246" s="4"/>
      <c r="O246" s="4"/>
      <c r="P246" s="4"/>
      <c r="Q246" s="4"/>
      <c r="R246" s="4"/>
      <c r="S246" s="4"/>
      <c r="T246" s="4"/>
      <c r="U246" s="4"/>
      <c r="V246" s="4"/>
      <c r="W246" s="4"/>
      <c r="X246" s="1"/>
      <c r="Y246" s="1"/>
      <c r="Z246" s="1"/>
      <c r="AA246" s="1"/>
      <c r="AB246" s="1"/>
    </row>
    <row r="247" spans="1:28" ht="15.75" customHeight="1">
      <c r="A247" s="4"/>
      <c r="B247" s="4"/>
      <c r="C247" s="4"/>
      <c r="D247" s="80"/>
      <c r="E247" s="268"/>
      <c r="F247" s="261"/>
      <c r="G247" s="4"/>
      <c r="H247" s="4"/>
      <c r="I247" s="4"/>
      <c r="J247" s="4"/>
      <c r="K247" s="4"/>
      <c r="L247" s="141"/>
      <c r="M247" s="4"/>
      <c r="N247" s="4"/>
      <c r="O247" s="4"/>
      <c r="P247" s="4"/>
      <c r="Q247" s="4"/>
      <c r="R247" s="4"/>
      <c r="S247" s="4"/>
      <c r="T247" s="4"/>
      <c r="U247" s="4"/>
      <c r="V247" s="4"/>
      <c r="W247" s="4"/>
    </row>
    <row r="248" spans="1:28" ht="15.75" customHeight="1">
      <c r="A248" s="4"/>
      <c r="B248" s="4"/>
      <c r="C248" s="4"/>
      <c r="D248" s="80"/>
      <c r="E248" s="268"/>
      <c r="F248" s="261"/>
      <c r="G248" s="4"/>
      <c r="H248" s="4"/>
      <c r="I248" s="4"/>
      <c r="J248" s="4"/>
      <c r="K248" s="4"/>
      <c r="L248" s="141"/>
      <c r="M248" s="4"/>
      <c r="N248" s="4"/>
      <c r="O248" s="4"/>
      <c r="P248" s="4"/>
      <c r="Q248" s="4"/>
      <c r="R248" s="4"/>
      <c r="S248" s="4"/>
      <c r="T248" s="4"/>
      <c r="U248" s="4"/>
      <c r="V248" s="4"/>
      <c r="W248" s="4"/>
    </row>
    <row r="249" spans="1:28" ht="15.75" customHeight="1">
      <c r="A249" s="4"/>
      <c r="B249" s="4"/>
      <c r="C249" s="4"/>
      <c r="D249" s="80"/>
      <c r="E249" s="268"/>
      <c r="F249" s="261"/>
      <c r="G249" s="4"/>
      <c r="H249" s="4"/>
      <c r="I249" s="4"/>
      <c r="J249" s="4"/>
      <c r="K249" s="4"/>
      <c r="L249" s="141"/>
      <c r="M249" s="4"/>
      <c r="N249" s="4"/>
      <c r="O249" s="4"/>
      <c r="P249" s="4"/>
      <c r="Q249" s="4"/>
      <c r="R249" s="4"/>
      <c r="S249" s="4"/>
      <c r="T249" s="4"/>
      <c r="U249" s="4"/>
      <c r="V249" s="4"/>
      <c r="W249" s="4"/>
    </row>
    <row r="250" spans="1:28" ht="15.75" customHeight="1">
      <c r="A250" s="4"/>
      <c r="B250" s="4"/>
      <c r="C250" s="4"/>
      <c r="D250" s="80"/>
      <c r="E250" s="268"/>
      <c r="F250" s="261"/>
      <c r="G250" s="4"/>
      <c r="H250" s="4"/>
      <c r="I250" s="4"/>
      <c r="J250" s="4"/>
      <c r="K250" s="4"/>
      <c r="L250" s="141"/>
      <c r="M250" s="4"/>
      <c r="N250" s="4"/>
      <c r="O250" s="4"/>
      <c r="P250" s="4"/>
      <c r="Q250" s="4"/>
      <c r="R250" s="4"/>
      <c r="S250" s="4"/>
      <c r="T250" s="4"/>
      <c r="U250" s="4"/>
      <c r="V250" s="4"/>
      <c r="W250" s="4"/>
    </row>
    <row r="251" spans="1:28" ht="15.75" customHeight="1">
      <c r="A251" s="4"/>
      <c r="B251" s="4"/>
      <c r="C251" s="4"/>
      <c r="D251" s="80"/>
      <c r="E251" s="268"/>
      <c r="F251" s="261"/>
      <c r="G251" s="4"/>
      <c r="H251" s="4"/>
      <c r="I251" s="4"/>
      <c r="J251" s="4"/>
      <c r="K251" s="4"/>
      <c r="L251" s="141"/>
      <c r="M251" s="4"/>
      <c r="N251" s="4"/>
      <c r="O251" s="4"/>
      <c r="P251" s="4"/>
      <c r="Q251" s="4"/>
      <c r="R251" s="4"/>
      <c r="S251" s="4"/>
      <c r="T251" s="4"/>
      <c r="U251" s="4"/>
      <c r="V251" s="4"/>
      <c r="W251" s="4"/>
    </row>
    <row r="252" spans="1:28" ht="15.75" customHeight="1">
      <c r="A252" s="4"/>
      <c r="B252" s="4"/>
      <c r="C252" s="4"/>
      <c r="D252" s="80"/>
      <c r="E252" s="268"/>
      <c r="F252" s="261"/>
      <c r="G252" s="4"/>
      <c r="H252" s="4"/>
      <c r="I252" s="4"/>
      <c r="J252" s="4"/>
      <c r="K252" s="4"/>
      <c r="L252" s="141"/>
      <c r="M252" s="4"/>
      <c r="N252" s="4"/>
      <c r="O252" s="4"/>
      <c r="P252" s="4"/>
      <c r="Q252" s="4"/>
      <c r="R252" s="4"/>
      <c r="S252" s="4"/>
      <c r="T252" s="4"/>
      <c r="U252" s="4"/>
      <c r="V252" s="4"/>
      <c r="W252" s="4"/>
    </row>
    <row r="253" spans="1:28" ht="15.75" customHeight="1">
      <c r="A253" s="4"/>
      <c r="B253" s="4"/>
      <c r="C253" s="4"/>
      <c r="D253" s="80"/>
      <c r="E253" s="268"/>
      <c r="F253" s="261"/>
      <c r="G253" s="4"/>
      <c r="H253" s="4"/>
      <c r="I253" s="4"/>
      <c r="J253" s="4"/>
      <c r="K253" s="4"/>
      <c r="L253" s="141"/>
      <c r="M253" s="4"/>
      <c r="N253" s="4"/>
      <c r="O253" s="4"/>
      <c r="P253" s="4"/>
      <c r="Q253" s="4"/>
      <c r="R253" s="4"/>
      <c r="S253" s="4"/>
      <c r="T253" s="4"/>
      <c r="U253" s="4"/>
      <c r="V253" s="4"/>
      <c r="W253" s="4"/>
    </row>
    <row r="254" spans="1:28" ht="15.75" customHeight="1">
      <c r="A254" s="4"/>
      <c r="B254" s="4"/>
      <c r="C254" s="4"/>
      <c r="D254" s="80"/>
      <c r="E254" s="268"/>
      <c r="F254" s="261"/>
      <c r="G254" s="4"/>
      <c r="H254" s="4"/>
      <c r="I254" s="4"/>
      <c r="J254" s="4"/>
      <c r="K254" s="4"/>
      <c r="L254" s="141"/>
      <c r="M254" s="4"/>
      <c r="N254" s="4"/>
      <c r="O254" s="4"/>
      <c r="P254" s="4"/>
      <c r="Q254" s="4"/>
      <c r="R254" s="4"/>
      <c r="S254" s="4"/>
      <c r="T254" s="4"/>
      <c r="U254" s="4"/>
      <c r="V254" s="4"/>
      <c r="W254" s="4"/>
    </row>
    <row r="255" spans="1:28" ht="15.75" customHeight="1">
      <c r="A255" s="4"/>
      <c r="B255" s="4"/>
      <c r="C255" s="4"/>
      <c r="D255" s="80"/>
      <c r="E255" s="268"/>
      <c r="F255" s="261"/>
      <c r="G255" s="4"/>
      <c r="H255" s="4"/>
      <c r="I255" s="4"/>
      <c r="J255" s="4"/>
      <c r="K255" s="4"/>
      <c r="L255" s="141"/>
      <c r="M255" s="4"/>
      <c r="N255" s="4"/>
      <c r="O255" s="4"/>
      <c r="P255" s="4"/>
      <c r="Q255" s="4"/>
      <c r="R255" s="4"/>
      <c r="S255" s="4"/>
      <c r="T255" s="4"/>
      <c r="U255" s="4"/>
      <c r="V255" s="4"/>
      <c r="W255" s="4"/>
    </row>
    <row r="256" spans="1:28" ht="15.75" customHeight="1">
      <c r="A256" s="4"/>
      <c r="B256" s="4"/>
      <c r="C256" s="4"/>
      <c r="D256" s="80"/>
      <c r="E256" s="268"/>
      <c r="F256" s="261"/>
      <c r="G256" s="4"/>
      <c r="H256" s="4"/>
      <c r="I256" s="4"/>
      <c r="J256" s="4"/>
      <c r="K256" s="4"/>
      <c r="L256" s="141"/>
      <c r="M256" s="4"/>
      <c r="N256" s="4"/>
      <c r="O256" s="4"/>
      <c r="P256" s="4"/>
      <c r="Q256" s="4"/>
      <c r="R256" s="4"/>
      <c r="S256" s="4"/>
      <c r="T256" s="4"/>
      <c r="U256" s="4"/>
      <c r="V256" s="4"/>
      <c r="W256" s="4"/>
    </row>
    <row r="257" spans="1:23" ht="15.75" customHeight="1">
      <c r="A257" s="4"/>
      <c r="B257" s="4"/>
      <c r="C257" s="4"/>
      <c r="D257" s="80"/>
      <c r="E257" s="268"/>
      <c r="F257" s="261"/>
      <c r="G257" s="4"/>
      <c r="H257" s="4"/>
      <c r="I257" s="4"/>
      <c r="J257" s="4"/>
      <c r="K257" s="4"/>
      <c r="L257" s="141"/>
      <c r="M257" s="4"/>
      <c r="N257" s="4"/>
      <c r="O257" s="4"/>
      <c r="P257" s="4"/>
      <c r="Q257" s="4"/>
      <c r="R257" s="4"/>
      <c r="S257" s="4"/>
      <c r="T257" s="4"/>
      <c r="U257" s="4"/>
      <c r="V257" s="4"/>
      <c r="W257" s="4"/>
    </row>
    <row r="258" spans="1:23" ht="15.75" customHeight="1">
      <c r="A258" s="5"/>
      <c r="B258" s="4"/>
      <c r="C258" s="4"/>
      <c r="D258" s="80"/>
      <c r="E258" s="268"/>
      <c r="F258" s="261"/>
      <c r="G258" s="4"/>
      <c r="H258" s="4"/>
      <c r="I258" s="4"/>
      <c r="J258" s="4"/>
      <c r="K258" s="4"/>
      <c r="L258" s="141"/>
      <c r="M258" s="4"/>
      <c r="N258" s="4"/>
      <c r="O258" s="4"/>
      <c r="P258" s="4"/>
      <c r="Q258" s="4"/>
      <c r="R258" s="4"/>
      <c r="S258" s="4"/>
      <c r="T258" s="4"/>
      <c r="U258" s="4"/>
      <c r="V258" s="4"/>
      <c r="W258" s="4"/>
    </row>
    <row r="259" spans="1:23" ht="15.75" customHeight="1">
      <c r="A259" s="5"/>
      <c r="B259" s="5"/>
      <c r="C259" s="4"/>
      <c r="D259" s="80"/>
      <c r="E259" s="268"/>
      <c r="F259" s="262"/>
      <c r="G259" s="5"/>
      <c r="H259" s="5"/>
      <c r="I259" s="5"/>
      <c r="J259" s="5"/>
      <c r="K259" s="5"/>
      <c r="L259" s="140"/>
      <c r="M259" s="5"/>
      <c r="N259" s="5"/>
      <c r="O259" s="5"/>
      <c r="P259" s="5"/>
      <c r="Q259" s="5"/>
      <c r="R259" s="5"/>
      <c r="S259" s="5"/>
      <c r="T259" s="5"/>
      <c r="U259" s="5"/>
      <c r="V259" s="5"/>
      <c r="W259" s="5"/>
    </row>
    <row r="260" spans="1:23" ht="15.75" customHeight="1">
      <c r="A260" s="5"/>
      <c r="B260" s="5"/>
      <c r="C260" s="4"/>
      <c r="D260" s="80"/>
      <c r="E260" s="268"/>
      <c r="F260" s="262"/>
      <c r="G260" s="5"/>
      <c r="H260" s="5"/>
      <c r="I260" s="5"/>
      <c r="J260" s="5"/>
      <c r="K260" s="5"/>
      <c r="L260" s="140"/>
      <c r="M260" s="5"/>
      <c r="N260" s="5"/>
      <c r="O260" s="5"/>
      <c r="P260" s="5"/>
      <c r="Q260" s="5"/>
      <c r="R260" s="5"/>
      <c r="S260" s="5"/>
      <c r="T260" s="5"/>
      <c r="U260" s="5"/>
      <c r="V260" s="5"/>
      <c r="W260" s="5"/>
    </row>
    <row r="261" spans="1:23" ht="15.75" customHeight="1">
      <c r="A261" s="5"/>
      <c r="B261" s="5"/>
      <c r="C261" s="4"/>
      <c r="D261" s="80"/>
      <c r="E261" s="268"/>
      <c r="F261" s="262"/>
      <c r="G261" s="5"/>
      <c r="H261" s="5"/>
      <c r="I261" s="5"/>
      <c r="J261" s="5"/>
      <c r="K261" s="5"/>
      <c r="L261" s="140"/>
      <c r="M261" s="5"/>
      <c r="N261" s="5"/>
      <c r="O261" s="5"/>
      <c r="P261" s="5"/>
      <c r="Q261" s="5"/>
      <c r="R261" s="5"/>
      <c r="S261" s="5"/>
      <c r="T261" s="5"/>
      <c r="U261" s="5"/>
      <c r="V261" s="5"/>
      <c r="W261" s="5"/>
    </row>
    <row r="262" spans="1:23" ht="15.75" customHeight="1">
      <c r="A262" s="5"/>
      <c r="B262" s="5"/>
      <c r="C262" s="5"/>
      <c r="D262" s="292"/>
      <c r="E262" s="268"/>
      <c r="F262" s="262"/>
      <c r="G262" s="5"/>
      <c r="H262" s="5"/>
      <c r="I262" s="5"/>
      <c r="J262" s="5"/>
      <c r="K262" s="5"/>
      <c r="L262" s="140"/>
      <c r="M262" s="5"/>
      <c r="N262" s="5"/>
      <c r="O262" s="5"/>
      <c r="P262" s="5"/>
      <c r="Q262" s="5"/>
      <c r="R262" s="5"/>
      <c r="S262" s="5"/>
      <c r="T262" s="5"/>
      <c r="U262" s="5"/>
      <c r="V262" s="5"/>
      <c r="W262" s="5"/>
    </row>
    <row r="263" spans="1:23" ht="15.75" customHeight="1">
      <c r="A263" s="5"/>
      <c r="B263" s="5"/>
      <c r="C263" s="5"/>
      <c r="D263" s="292"/>
      <c r="E263" s="268"/>
      <c r="F263" s="262"/>
      <c r="G263" s="5"/>
      <c r="H263" s="5"/>
      <c r="I263" s="5"/>
      <c r="J263" s="5"/>
      <c r="K263" s="5"/>
      <c r="L263" s="140"/>
      <c r="M263" s="5"/>
      <c r="N263" s="5"/>
      <c r="O263" s="5"/>
      <c r="P263" s="5"/>
      <c r="Q263" s="5"/>
      <c r="R263" s="5"/>
      <c r="S263" s="5"/>
      <c r="T263" s="5"/>
      <c r="U263" s="5"/>
      <c r="V263" s="5"/>
      <c r="W263" s="5"/>
    </row>
    <row r="264" spans="1:23" ht="15.75" customHeight="1">
      <c r="A264" s="5"/>
      <c r="B264" s="5"/>
      <c r="C264" s="5"/>
      <c r="D264" s="292"/>
      <c r="E264" s="268"/>
      <c r="F264" s="262"/>
      <c r="G264" s="5"/>
      <c r="H264" s="5"/>
      <c r="I264" s="5"/>
      <c r="J264" s="5"/>
      <c r="K264" s="5"/>
      <c r="L264" s="140"/>
      <c r="M264" s="5"/>
      <c r="N264" s="5"/>
      <c r="O264" s="5"/>
      <c r="P264" s="5"/>
      <c r="Q264" s="5"/>
      <c r="R264" s="5"/>
      <c r="S264" s="5"/>
      <c r="T264" s="5"/>
      <c r="U264" s="5"/>
      <c r="V264" s="5"/>
      <c r="W264" s="5"/>
    </row>
    <row r="265" spans="1:23" ht="15.75" customHeight="1">
      <c r="A265" s="5"/>
      <c r="B265" s="5"/>
      <c r="C265" s="5"/>
      <c r="D265" s="292"/>
      <c r="E265" s="268"/>
      <c r="F265" s="262"/>
      <c r="G265" s="5"/>
      <c r="H265" s="5"/>
      <c r="I265" s="5"/>
      <c r="J265" s="5"/>
      <c r="K265" s="5"/>
      <c r="L265" s="140"/>
      <c r="M265" s="5"/>
      <c r="N265" s="5"/>
      <c r="O265" s="5"/>
      <c r="P265" s="5"/>
      <c r="Q265" s="5"/>
      <c r="R265" s="5"/>
      <c r="S265" s="5"/>
      <c r="T265" s="5"/>
      <c r="U265" s="5"/>
      <c r="V265" s="5"/>
      <c r="W265" s="5"/>
    </row>
    <row r="266" spans="1:23" ht="15.75" customHeight="1">
      <c r="A266" s="5"/>
      <c r="B266" s="5"/>
      <c r="C266" s="5"/>
      <c r="D266" s="292"/>
      <c r="E266" s="268"/>
      <c r="F266" s="262"/>
      <c r="G266" s="5"/>
      <c r="H266" s="5"/>
      <c r="I266" s="5"/>
      <c r="J266" s="5"/>
      <c r="K266" s="5"/>
      <c r="L266" s="140"/>
      <c r="M266" s="5"/>
      <c r="N266" s="5"/>
      <c r="O266" s="5"/>
      <c r="P266" s="5"/>
      <c r="Q266" s="5"/>
      <c r="R266" s="5"/>
      <c r="S266" s="5"/>
      <c r="T266" s="5"/>
      <c r="U266" s="5"/>
      <c r="V266" s="5"/>
      <c r="W266" s="5"/>
    </row>
    <row r="267" spans="1:23" ht="15.75" customHeight="1">
      <c r="A267" s="5"/>
      <c r="B267" s="5"/>
      <c r="C267" s="5"/>
      <c r="D267" s="292"/>
      <c r="E267" s="268"/>
      <c r="F267" s="262"/>
      <c r="G267" s="5"/>
      <c r="H267" s="5"/>
      <c r="I267" s="5"/>
      <c r="J267" s="5"/>
      <c r="K267" s="5"/>
      <c r="L267" s="140"/>
      <c r="M267" s="5"/>
      <c r="N267" s="5"/>
      <c r="O267" s="5"/>
      <c r="P267" s="5"/>
      <c r="Q267" s="5"/>
      <c r="R267" s="5"/>
      <c r="S267" s="5"/>
      <c r="T267" s="5"/>
      <c r="U267" s="5"/>
      <c r="V267" s="5"/>
      <c r="W267" s="5"/>
    </row>
    <row r="268" spans="1:23" ht="15.75" customHeight="1">
      <c r="A268" s="5"/>
      <c r="B268" s="5"/>
      <c r="C268" s="5"/>
      <c r="D268" s="292"/>
      <c r="E268" s="268"/>
      <c r="F268" s="262"/>
      <c r="G268" s="5"/>
      <c r="H268" s="5"/>
      <c r="I268" s="5"/>
      <c r="J268" s="5"/>
      <c r="K268" s="5"/>
      <c r="L268" s="140"/>
      <c r="M268" s="5"/>
      <c r="N268" s="5"/>
      <c r="O268" s="5"/>
      <c r="P268" s="5"/>
      <c r="Q268" s="5"/>
      <c r="R268" s="5"/>
      <c r="S268" s="5"/>
      <c r="T268" s="5"/>
      <c r="U268" s="5"/>
      <c r="V268" s="5"/>
      <c r="W268" s="5"/>
    </row>
    <row r="269" spans="1:23" ht="15.75" customHeight="1">
      <c r="A269" s="5"/>
      <c r="B269" s="5"/>
      <c r="C269" s="5"/>
      <c r="D269" s="292"/>
      <c r="E269" s="268"/>
      <c r="F269" s="262"/>
      <c r="G269" s="5"/>
      <c r="H269" s="5"/>
      <c r="I269" s="5"/>
      <c r="J269" s="5"/>
      <c r="K269" s="5"/>
      <c r="L269" s="140"/>
      <c r="M269" s="5"/>
      <c r="N269" s="5"/>
      <c r="O269" s="5"/>
      <c r="P269" s="5"/>
      <c r="Q269" s="5"/>
      <c r="R269" s="5"/>
      <c r="S269" s="5"/>
      <c r="T269" s="5"/>
      <c r="U269" s="5"/>
      <c r="V269" s="5"/>
      <c r="W269" s="5"/>
    </row>
    <row r="270" spans="1:23" ht="15.75" customHeight="1">
      <c r="A270" s="5"/>
      <c r="B270" s="5"/>
      <c r="C270" s="5"/>
      <c r="D270" s="292"/>
      <c r="E270" s="268"/>
      <c r="F270" s="262"/>
      <c r="G270" s="5"/>
      <c r="H270" s="5"/>
      <c r="I270" s="5"/>
      <c r="J270" s="5"/>
      <c r="K270" s="5"/>
      <c r="L270" s="140"/>
      <c r="M270" s="5"/>
      <c r="N270" s="5"/>
      <c r="O270" s="5"/>
      <c r="P270" s="5"/>
      <c r="Q270" s="5"/>
      <c r="R270" s="5"/>
      <c r="S270" s="5"/>
      <c r="T270" s="5"/>
      <c r="U270" s="5"/>
      <c r="V270" s="5"/>
      <c r="W270" s="5"/>
    </row>
    <row r="271" spans="1:23" ht="15.75" customHeight="1">
      <c r="A271" s="5"/>
      <c r="B271" s="5"/>
      <c r="C271" s="5"/>
      <c r="D271" s="292"/>
      <c r="E271" s="268"/>
      <c r="F271" s="262"/>
      <c r="G271" s="5"/>
      <c r="H271" s="5"/>
      <c r="I271" s="5"/>
      <c r="J271" s="5"/>
      <c r="K271" s="5"/>
      <c r="L271" s="140"/>
      <c r="M271" s="5"/>
      <c r="N271" s="5"/>
      <c r="O271" s="5"/>
      <c r="P271" s="5"/>
      <c r="Q271" s="5"/>
      <c r="R271" s="5"/>
      <c r="S271" s="5"/>
      <c r="T271" s="5"/>
      <c r="U271" s="5"/>
      <c r="V271" s="5"/>
      <c r="W271" s="5"/>
    </row>
    <row r="272" spans="1:23" ht="15.75" customHeight="1">
      <c r="A272" s="5"/>
      <c r="B272" s="5"/>
      <c r="C272" s="5"/>
      <c r="D272" s="292"/>
      <c r="E272" s="268"/>
      <c r="F272" s="262"/>
      <c r="G272" s="5"/>
      <c r="H272" s="5"/>
      <c r="I272" s="5"/>
      <c r="J272" s="5"/>
      <c r="K272" s="5"/>
      <c r="L272" s="140"/>
      <c r="M272" s="5"/>
      <c r="N272" s="5"/>
      <c r="O272" s="5"/>
      <c r="P272" s="5"/>
      <c r="Q272" s="5"/>
      <c r="R272" s="5"/>
      <c r="S272" s="5"/>
      <c r="T272" s="5"/>
      <c r="U272" s="5"/>
      <c r="V272" s="5"/>
      <c r="W272" s="5"/>
    </row>
    <row r="273" spans="1:23" ht="15.75" customHeight="1">
      <c r="A273" s="5"/>
      <c r="B273" s="5"/>
      <c r="C273" s="5"/>
      <c r="D273" s="292"/>
      <c r="E273" s="268"/>
      <c r="F273" s="262"/>
      <c r="G273" s="5"/>
      <c r="H273" s="5"/>
      <c r="I273" s="5"/>
      <c r="J273" s="5"/>
      <c r="K273" s="5"/>
      <c r="L273" s="140"/>
      <c r="M273" s="5"/>
      <c r="N273" s="5"/>
      <c r="O273" s="5"/>
      <c r="P273" s="5"/>
      <c r="Q273" s="5"/>
      <c r="R273" s="5"/>
      <c r="S273" s="5"/>
      <c r="T273" s="5"/>
      <c r="U273" s="5"/>
      <c r="V273" s="5"/>
      <c r="W273" s="5"/>
    </row>
    <row r="274" spans="1:23" ht="15.75" customHeight="1">
      <c r="A274" s="5"/>
      <c r="B274" s="5"/>
      <c r="C274" s="5"/>
      <c r="D274" s="292"/>
      <c r="E274" s="268"/>
      <c r="F274" s="262"/>
      <c r="G274" s="5"/>
      <c r="H274" s="5"/>
      <c r="I274" s="5"/>
      <c r="J274" s="5"/>
      <c r="K274" s="5"/>
      <c r="L274" s="140"/>
      <c r="M274" s="5"/>
      <c r="N274" s="5"/>
      <c r="O274" s="5"/>
      <c r="P274" s="5"/>
      <c r="Q274" s="5"/>
      <c r="R274" s="5"/>
      <c r="S274" s="5"/>
      <c r="T274" s="5"/>
      <c r="U274" s="5"/>
      <c r="V274" s="5"/>
      <c r="W274" s="5"/>
    </row>
    <row r="275" spans="1:23" ht="15.75" customHeight="1">
      <c r="A275" s="5"/>
      <c r="B275" s="5"/>
      <c r="C275" s="5"/>
      <c r="D275" s="292"/>
      <c r="E275" s="268"/>
      <c r="F275" s="262"/>
      <c r="G275" s="5"/>
      <c r="H275" s="5"/>
      <c r="I275" s="5"/>
      <c r="J275" s="5"/>
      <c r="K275" s="5"/>
      <c r="L275" s="140"/>
      <c r="M275" s="5"/>
      <c r="N275" s="5"/>
      <c r="O275" s="5"/>
      <c r="P275" s="5"/>
      <c r="Q275" s="5"/>
      <c r="R275" s="5"/>
      <c r="S275" s="5"/>
      <c r="T275" s="5"/>
      <c r="U275" s="5"/>
      <c r="V275" s="5"/>
      <c r="W275" s="5"/>
    </row>
    <row r="276" spans="1:23" ht="15.75" customHeight="1">
      <c r="A276" s="5"/>
      <c r="B276" s="5"/>
      <c r="C276" s="5"/>
      <c r="D276" s="292"/>
      <c r="E276" s="268"/>
      <c r="F276" s="262"/>
      <c r="G276" s="5"/>
      <c r="H276" s="5"/>
      <c r="I276" s="5"/>
      <c r="J276" s="5"/>
      <c r="K276" s="5"/>
      <c r="L276" s="140"/>
      <c r="M276" s="5"/>
      <c r="N276" s="5"/>
      <c r="O276" s="5"/>
      <c r="P276" s="5"/>
      <c r="Q276" s="5"/>
      <c r="R276" s="5"/>
      <c r="S276" s="5"/>
      <c r="T276" s="5"/>
      <c r="U276" s="5"/>
      <c r="V276" s="5"/>
      <c r="W276" s="5"/>
    </row>
    <row r="277" spans="1:23" ht="15.75" customHeight="1">
      <c r="A277" s="5"/>
      <c r="B277" s="5"/>
      <c r="C277" s="5"/>
      <c r="D277" s="292"/>
      <c r="E277" s="268"/>
      <c r="F277" s="262"/>
      <c r="G277" s="5"/>
      <c r="H277" s="5"/>
      <c r="I277" s="5"/>
      <c r="J277" s="5"/>
      <c r="K277" s="5"/>
      <c r="L277" s="140"/>
      <c r="M277" s="5"/>
      <c r="N277" s="5"/>
      <c r="O277" s="5"/>
      <c r="P277" s="5"/>
      <c r="Q277" s="5"/>
      <c r="R277" s="5"/>
      <c r="S277" s="5"/>
      <c r="T277" s="5"/>
      <c r="U277" s="5"/>
      <c r="V277" s="5"/>
      <c r="W277" s="5"/>
    </row>
    <row r="278" spans="1:23" ht="15.75" customHeight="1">
      <c r="A278" s="5"/>
      <c r="B278" s="5"/>
      <c r="C278" s="5"/>
      <c r="D278" s="292"/>
      <c r="E278" s="268"/>
      <c r="F278" s="262"/>
      <c r="G278" s="5"/>
      <c r="H278" s="5"/>
      <c r="I278" s="5"/>
      <c r="J278" s="5"/>
      <c r="K278" s="5"/>
      <c r="L278" s="140"/>
      <c r="M278" s="5"/>
      <c r="N278" s="5"/>
      <c r="O278" s="5"/>
      <c r="P278" s="5"/>
      <c r="Q278" s="5"/>
      <c r="R278" s="5"/>
      <c r="S278" s="5"/>
      <c r="T278" s="5"/>
      <c r="U278" s="5"/>
      <c r="V278" s="5"/>
      <c r="W278" s="5"/>
    </row>
    <row r="279" spans="1:23" ht="15.75" customHeight="1">
      <c r="A279" s="5"/>
      <c r="B279" s="5"/>
      <c r="C279" s="5"/>
      <c r="D279" s="292"/>
      <c r="E279" s="268"/>
      <c r="F279" s="262"/>
      <c r="G279" s="5"/>
      <c r="H279" s="5"/>
      <c r="I279" s="5"/>
      <c r="J279" s="5"/>
      <c r="K279" s="5"/>
      <c r="L279" s="140"/>
      <c r="M279" s="5"/>
      <c r="N279" s="5"/>
      <c r="O279" s="5"/>
      <c r="P279" s="5"/>
      <c r="Q279" s="5"/>
      <c r="R279" s="5"/>
      <c r="S279" s="5"/>
      <c r="T279" s="5"/>
      <c r="U279" s="5"/>
      <c r="V279" s="5"/>
      <c r="W279" s="5"/>
    </row>
    <row r="280" spans="1:23" ht="15.75" customHeight="1">
      <c r="A280" s="5"/>
      <c r="B280" s="5"/>
      <c r="C280" s="5"/>
      <c r="D280" s="292"/>
      <c r="E280" s="268"/>
      <c r="F280" s="262"/>
      <c r="G280" s="5"/>
      <c r="H280" s="5"/>
      <c r="I280" s="5"/>
      <c r="J280" s="5"/>
      <c r="K280" s="5"/>
      <c r="L280" s="140"/>
      <c r="M280" s="5"/>
      <c r="N280" s="5"/>
      <c r="O280" s="5"/>
      <c r="P280" s="5"/>
      <c r="Q280" s="5"/>
      <c r="R280" s="5"/>
      <c r="S280" s="5"/>
      <c r="T280" s="5"/>
      <c r="U280" s="5"/>
      <c r="V280" s="5"/>
      <c r="W280" s="5"/>
    </row>
    <row r="281" spans="1:23" ht="15.75" customHeight="1">
      <c r="A281" s="5"/>
      <c r="B281" s="5"/>
      <c r="C281" s="5"/>
      <c r="D281" s="292"/>
      <c r="E281" s="268"/>
      <c r="F281" s="262"/>
      <c r="G281" s="5"/>
      <c r="H281" s="5"/>
      <c r="I281" s="5"/>
      <c r="J281" s="5"/>
      <c r="K281" s="5"/>
      <c r="L281" s="140"/>
      <c r="M281" s="5"/>
      <c r="N281" s="5"/>
      <c r="O281" s="5"/>
      <c r="P281" s="5"/>
      <c r="Q281" s="5"/>
      <c r="R281" s="5"/>
      <c r="S281" s="5"/>
      <c r="T281" s="5"/>
      <c r="U281" s="5"/>
      <c r="V281" s="5"/>
      <c r="W281" s="5"/>
    </row>
    <row r="282" spans="1:23" ht="15.75" customHeight="1">
      <c r="A282" s="5"/>
      <c r="B282" s="5"/>
      <c r="C282" s="5"/>
      <c r="D282" s="292"/>
      <c r="E282" s="268"/>
      <c r="F282" s="262"/>
      <c r="G282" s="5"/>
      <c r="H282" s="5"/>
      <c r="I282" s="5"/>
      <c r="J282" s="5"/>
      <c r="K282" s="5"/>
      <c r="L282" s="140"/>
      <c r="M282" s="5"/>
      <c r="N282" s="5"/>
      <c r="O282" s="5"/>
      <c r="P282" s="5"/>
      <c r="Q282" s="5"/>
      <c r="R282" s="5"/>
      <c r="S282" s="5"/>
      <c r="T282" s="5"/>
      <c r="U282" s="5"/>
      <c r="V282" s="5"/>
      <c r="W282" s="5"/>
    </row>
    <row r="283" spans="1:23" ht="15.75" customHeight="1">
      <c r="A283" s="5"/>
      <c r="B283" s="5"/>
      <c r="C283" s="5"/>
      <c r="D283" s="292"/>
      <c r="E283" s="268"/>
      <c r="F283" s="262"/>
      <c r="G283" s="5"/>
      <c r="H283" s="5"/>
      <c r="I283" s="5"/>
      <c r="J283" s="5"/>
      <c r="K283" s="5"/>
      <c r="L283" s="140"/>
      <c r="M283" s="5"/>
      <c r="N283" s="5"/>
      <c r="O283" s="5"/>
      <c r="P283" s="5"/>
      <c r="Q283" s="5"/>
      <c r="R283" s="5"/>
      <c r="S283" s="5"/>
      <c r="T283" s="5"/>
      <c r="U283" s="5"/>
      <c r="V283" s="5"/>
      <c r="W283" s="5"/>
    </row>
    <row r="284" spans="1:23" ht="15.75" customHeight="1">
      <c r="A284" s="5"/>
      <c r="B284" s="5"/>
      <c r="C284" s="5"/>
      <c r="D284" s="292"/>
      <c r="E284" s="268"/>
      <c r="F284" s="262"/>
      <c r="G284" s="5"/>
      <c r="H284" s="5"/>
      <c r="I284" s="5"/>
      <c r="J284" s="5"/>
      <c r="K284" s="5"/>
      <c r="L284" s="140"/>
      <c r="M284" s="5"/>
      <c r="N284" s="5"/>
      <c r="O284" s="5"/>
      <c r="P284" s="5"/>
      <c r="Q284" s="5"/>
      <c r="R284" s="5"/>
      <c r="S284" s="5"/>
      <c r="T284" s="5"/>
      <c r="U284" s="5"/>
      <c r="V284" s="5"/>
      <c r="W284" s="5"/>
    </row>
    <row r="285" spans="1:23" ht="15.75" customHeight="1">
      <c r="A285" s="5"/>
      <c r="B285" s="5"/>
      <c r="C285" s="5"/>
      <c r="D285" s="292"/>
      <c r="E285" s="268"/>
      <c r="F285" s="262"/>
      <c r="G285" s="5"/>
      <c r="H285" s="5"/>
      <c r="I285" s="5"/>
      <c r="J285" s="5"/>
      <c r="K285" s="5"/>
      <c r="L285" s="140"/>
      <c r="M285" s="5"/>
      <c r="N285" s="5"/>
      <c r="O285" s="5"/>
      <c r="P285" s="5"/>
      <c r="Q285" s="5"/>
      <c r="R285" s="5"/>
      <c r="S285" s="5"/>
      <c r="T285" s="5"/>
      <c r="U285" s="5"/>
      <c r="V285" s="5"/>
      <c r="W285" s="5"/>
    </row>
    <row r="286" spans="1:23" ht="15.75" customHeight="1">
      <c r="A286" s="5"/>
      <c r="B286" s="5"/>
      <c r="C286" s="5"/>
      <c r="D286" s="292"/>
      <c r="E286" s="268"/>
      <c r="F286" s="262"/>
      <c r="G286" s="5"/>
      <c r="H286" s="5"/>
      <c r="I286" s="5"/>
      <c r="J286" s="5"/>
      <c r="K286" s="5"/>
      <c r="L286" s="140"/>
      <c r="M286" s="5"/>
      <c r="N286" s="5"/>
      <c r="O286" s="5"/>
      <c r="P286" s="5"/>
      <c r="Q286" s="5"/>
      <c r="R286" s="5"/>
      <c r="S286" s="5"/>
      <c r="T286" s="5"/>
      <c r="U286" s="5"/>
      <c r="V286" s="5"/>
      <c r="W286" s="5"/>
    </row>
    <row r="287" spans="1:23" ht="15.75" customHeight="1">
      <c r="A287" s="5"/>
      <c r="B287" s="5"/>
      <c r="C287" s="5"/>
      <c r="D287" s="292"/>
      <c r="E287" s="268"/>
      <c r="F287" s="262"/>
      <c r="G287" s="5"/>
      <c r="H287" s="5"/>
      <c r="I287" s="5"/>
      <c r="J287" s="5"/>
      <c r="K287" s="5"/>
      <c r="L287" s="140"/>
      <c r="M287" s="5"/>
      <c r="N287" s="5"/>
      <c r="O287" s="5"/>
      <c r="P287" s="5"/>
      <c r="Q287" s="5"/>
      <c r="R287" s="5"/>
      <c r="S287" s="5"/>
      <c r="T287" s="5"/>
      <c r="U287" s="5"/>
      <c r="V287" s="5"/>
      <c r="W287" s="5"/>
    </row>
    <row r="288" spans="1:23" ht="15.75" customHeight="1">
      <c r="A288" s="5"/>
      <c r="B288" s="5"/>
      <c r="C288" s="5"/>
      <c r="D288" s="292"/>
      <c r="E288" s="268"/>
      <c r="F288" s="262"/>
      <c r="G288" s="5"/>
      <c r="H288" s="5"/>
      <c r="I288" s="5"/>
      <c r="J288" s="5"/>
      <c r="K288" s="5"/>
      <c r="L288" s="140"/>
      <c r="M288" s="5"/>
      <c r="N288" s="5"/>
      <c r="O288" s="5"/>
      <c r="P288" s="5"/>
      <c r="Q288" s="5"/>
      <c r="R288" s="5"/>
      <c r="S288" s="5"/>
      <c r="T288" s="5"/>
      <c r="U288" s="5"/>
      <c r="V288" s="5"/>
      <c r="W288" s="5"/>
    </row>
    <row r="289" spans="1:23" ht="15.75" customHeight="1">
      <c r="A289" s="5"/>
      <c r="B289" s="5"/>
      <c r="C289" s="5"/>
      <c r="D289" s="292"/>
      <c r="E289" s="268"/>
      <c r="F289" s="262"/>
      <c r="G289" s="5"/>
      <c r="H289" s="5"/>
      <c r="I289" s="5"/>
      <c r="J289" s="5"/>
      <c r="K289" s="5"/>
      <c r="L289" s="140"/>
      <c r="M289" s="5"/>
      <c r="N289" s="5"/>
      <c r="O289" s="5"/>
      <c r="P289" s="5"/>
      <c r="Q289" s="5"/>
      <c r="R289" s="5"/>
      <c r="S289" s="5"/>
      <c r="T289" s="5"/>
      <c r="U289" s="5"/>
      <c r="V289" s="5"/>
      <c r="W289" s="5"/>
    </row>
    <row r="290" spans="1:23" ht="15.75" customHeight="1">
      <c r="A290" s="5"/>
      <c r="B290" s="5"/>
      <c r="C290" s="5"/>
      <c r="D290" s="292"/>
      <c r="E290" s="268"/>
      <c r="F290" s="262"/>
      <c r="G290" s="5"/>
      <c r="H290" s="5"/>
      <c r="I290" s="5"/>
      <c r="J290" s="5"/>
      <c r="K290" s="5"/>
      <c r="L290" s="140"/>
      <c r="M290" s="5"/>
      <c r="N290" s="5"/>
      <c r="O290" s="5"/>
      <c r="P290" s="5"/>
      <c r="Q290" s="5"/>
      <c r="R290" s="5"/>
      <c r="S290" s="5"/>
      <c r="T290" s="5"/>
      <c r="U290" s="5"/>
      <c r="V290" s="5"/>
      <c r="W290" s="5"/>
    </row>
    <row r="291" spans="1:23" ht="15.75" customHeight="1">
      <c r="A291" s="5"/>
      <c r="B291" s="5"/>
      <c r="C291" s="5"/>
      <c r="D291" s="292"/>
      <c r="E291" s="268"/>
      <c r="F291" s="262"/>
      <c r="G291" s="5"/>
      <c r="H291" s="5"/>
      <c r="I291" s="5"/>
      <c r="J291" s="5"/>
      <c r="K291" s="5"/>
      <c r="L291" s="140"/>
      <c r="M291" s="5"/>
      <c r="N291" s="5"/>
      <c r="O291" s="5"/>
      <c r="P291" s="5"/>
      <c r="Q291" s="5"/>
      <c r="R291" s="5"/>
      <c r="S291" s="5"/>
      <c r="T291" s="5"/>
      <c r="U291" s="5"/>
      <c r="V291" s="5"/>
      <c r="W291" s="5"/>
    </row>
    <row r="292" spans="1:23" ht="15.75" customHeight="1">
      <c r="A292" s="5"/>
      <c r="B292" s="5"/>
      <c r="C292" s="5"/>
      <c r="D292" s="292"/>
      <c r="E292" s="268"/>
      <c r="F292" s="262"/>
      <c r="G292" s="5"/>
      <c r="H292" s="5"/>
      <c r="I292" s="5"/>
      <c r="J292" s="5"/>
      <c r="K292" s="5"/>
      <c r="L292" s="140"/>
      <c r="M292" s="5"/>
      <c r="N292" s="5"/>
      <c r="O292" s="5"/>
      <c r="P292" s="5"/>
      <c r="Q292" s="5"/>
      <c r="R292" s="5"/>
      <c r="S292" s="5"/>
      <c r="T292" s="5"/>
      <c r="U292" s="5"/>
      <c r="V292" s="5"/>
      <c r="W292" s="5"/>
    </row>
    <row r="293" spans="1:23" ht="15.75" customHeight="1">
      <c r="A293" s="5"/>
      <c r="B293" s="5"/>
      <c r="C293" s="5"/>
      <c r="D293" s="292"/>
      <c r="E293" s="268"/>
      <c r="F293" s="262"/>
      <c r="G293" s="5"/>
      <c r="H293" s="5"/>
      <c r="I293" s="5"/>
      <c r="J293" s="5"/>
      <c r="K293" s="5"/>
      <c r="L293" s="140"/>
      <c r="M293" s="5"/>
      <c r="N293" s="5"/>
      <c r="O293" s="5"/>
      <c r="P293" s="5"/>
      <c r="Q293" s="5"/>
      <c r="R293" s="5"/>
      <c r="S293" s="5"/>
      <c r="T293" s="5"/>
      <c r="U293" s="5"/>
      <c r="V293" s="5"/>
      <c r="W293" s="5"/>
    </row>
    <row r="294" spans="1:23" ht="15.75" customHeight="1">
      <c r="A294" s="5"/>
      <c r="B294" s="5"/>
      <c r="C294" s="5"/>
      <c r="D294" s="292"/>
      <c r="E294" s="268"/>
      <c r="F294" s="262"/>
      <c r="G294" s="5"/>
      <c r="H294" s="5"/>
      <c r="I294" s="5"/>
      <c r="J294" s="5"/>
      <c r="K294" s="5"/>
      <c r="L294" s="140"/>
      <c r="M294" s="5"/>
      <c r="N294" s="5"/>
      <c r="O294" s="5"/>
      <c r="P294" s="5"/>
      <c r="Q294" s="5"/>
      <c r="R294" s="5"/>
      <c r="S294" s="5"/>
      <c r="T294" s="5"/>
      <c r="U294" s="5"/>
      <c r="V294" s="5"/>
      <c r="W294" s="5"/>
    </row>
    <row r="295" spans="1:23" ht="15.75" customHeight="1">
      <c r="A295" s="5"/>
      <c r="B295" s="5"/>
      <c r="C295" s="5"/>
      <c r="D295" s="292"/>
      <c r="E295" s="268"/>
      <c r="F295" s="262"/>
      <c r="G295" s="5"/>
      <c r="H295" s="5"/>
      <c r="I295" s="5"/>
      <c r="J295" s="5"/>
      <c r="K295" s="5"/>
      <c r="L295" s="140"/>
      <c r="M295" s="5"/>
      <c r="N295" s="5"/>
      <c r="O295" s="5"/>
      <c r="P295" s="5"/>
      <c r="Q295" s="5"/>
      <c r="R295" s="5"/>
      <c r="S295" s="5"/>
      <c r="T295" s="5"/>
      <c r="U295" s="5"/>
      <c r="V295" s="5"/>
      <c r="W295" s="5"/>
    </row>
    <row r="296" spans="1:23" ht="15.75" customHeight="1">
      <c r="A296" s="5"/>
      <c r="B296" s="5"/>
      <c r="C296" s="5"/>
      <c r="D296" s="292"/>
      <c r="E296" s="268"/>
      <c r="F296" s="262"/>
      <c r="G296" s="5"/>
      <c r="H296" s="5"/>
      <c r="I296" s="5"/>
      <c r="J296" s="5"/>
      <c r="K296" s="5"/>
      <c r="L296" s="140"/>
      <c r="M296" s="5"/>
      <c r="N296" s="5"/>
      <c r="O296" s="5"/>
      <c r="P296" s="5"/>
      <c r="Q296" s="5"/>
      <c r="R296" s="5"/>
      <c r="S296" s="5"/>
      <c r="T296" s="5"/>
      <c r="U296" s="5"/>
      <c r="V296" s="5"/>
      <c r="W296" s="5"/>
    </row>
    <row r="297" spans="1:23" ht="15.75" customHeight="1">
      <c r="A297" s="5"/>
      <c r="B297" s="5"/>
      <c r="C297" s="5"/>
      <c r="D297" s="292"/>
      <c r="E297" s="268"/>
      <c r="F297" s="262"/>
      <c r="G297" s="5"/>
      <c r="H297" s="5"/>
      <c r="I297" s="5"/>
      <c r="J297" s="5"/>
      <c r="K297" s="5"/>
      <c r="L297" s="140"/>
      <c r="M297" s="5"/>
      <c r="N297" s="5"/>
      <c r="O297" s="5"/>
      <c r="P297" s="5"/>
      <c r="Q297" s="5"/>
      <c r="R297" s="5"/>
      <c r="S297" s="5"/>
      <c r="T297" s="5"/>
      <c r="U297" s="5"/>
      <c r="V297" s="5"/>
      <c r="W297" s="5"/>
    </row>
    <row r="298" spans="1:23" ht="15.75" customHeight="1">
      <c r="A298" s="5"/>
      <c r="B298" s="5"/>
      <c r="C298" s="5"/>
      <c r="D298" s="292"/>
      <c r="E298" s="268"/>
      <c r="F298" s="262"/>
      <c r="G298" s="5"/>
      <c r="H298" s="5"/>
      <c r="I298" s="5"/>
      <c r="J298" s="5"/>
      <c r="K298" s="5"/>
      <c r="L298" s="140"/>
      <c r="M298" s="5"/>
      <c r="N298" s="5"/>
      <c r="O298" s="5"/>
      <c r="P298" s="5"/>
      <c r="Q298" s="5"/>
      <c r="R298" s="5"/>
      <c r="S298" s="5"/>
      <c r="T298" s="5"/>
      <c r="U298" s="5"/>
      <c r="V298" s="5"/>
      <c r="W298" s="5"/>
    </row>
    <row r="299" spans="1:23" ht="15.75" customHeight="1">
      <c r="A299" s="5"/>
      <c r="B299" s="5"/>
      <c r="C299" s="5"/>
      <c r="D299" s="292"/>
      <c r="E299" s="268"/>
      <c r="F299" s="262"/>
      <c r="G299" s="5"/>
      <c r="H299" s="5"/>
      <c r="I299" s="5"/>
      <c r="J299" s="5"/>
      <c r="K299" s="5"/>
      <c r="L299" s="140"/>
      <c r="M299" s="5"/>
      <c r="N299" s="5"/>
      <c r="O299" s="5"/>
      <c r="P299" s="5"/>
      <c r="Q299" s="5"/>
      <c r="R299" s="5"/>
      <c r="S299" s="5"/>
      <c r="T299" s="5"/>
      <c r="U299" s="5"/>
      <c r="V299" s="5"/>
      <c r="W299" s="5"/>
    </row>
    <row r="300" spans="1:23" ht="15.75" customHeight="1">
      <c r="A300" s="5"/>
      <c r="B300" s="5"/>
      <c r="C300" s="5"/>
      <c r="D300" s="292"/>
      <c r="E300" s="268"/>
      <c r="F300" s="262"/>
      <c r="G300" s="5"/>
      <c r="H300" s="5"/>
      <c r="I300" s="5"/>
      <c r="J300" s="5"/>
      <c r="K300" s="5"/>
      <c r="L300" s="140"/>
      <c r="M300" s="5"/>
      <c r="N300" s="5"/>
      <c r="O300" s="5"/>
      <c r="P300" s="5"/>
      <c r="Q300" s="5"/>
      <c r="R300" s="5"/>
      <c r="S300" s="5"/>
      <c r="T300" s="5"/>
      <c r="U300" s="5"/>
      <c r="V300" s="5"/>
      <c r="W300" s="5"/>
    </row>
    <row r="301" spans="1:23" ht="15.75" customHeight="1">
      <c r="A301" s="5"/>
      <c r="B301" s="5"/>
      <c r="C301" s="5"/>
      <c r="D301" s="292"/>
      <c r="E301" s="268"/>
      <c r="F301" s="262"/>
      <c r="G301" s="5"/>
      <c r="H301" s="5"/>
      <c r="I301" s="5"/>
      <c r="J301" s="5"/>
      <c r="K301" s="5"/>
      <c r="L301" s="140"/>
      <c r="M301" s="5"/>
      <c r="N301" s="5"/>
      <c r="O301" s="5"/>
      <c r="P301" s="5"/>
      <c r="Q301" s="5"/>
      <c r="R301" s="5"/>
      <c r="S301" s="5"/>
      <c r="T301" s="5"/>
      <c r="U301" s="5"/>
      <c r="V301" s="5"/>
      <c r="W301" s="5"/>
    </row>
    <row r="302" spans="1:23" ht="15.75" customHeight="1">
      <c r="A302" s="5"/>
      <c r="B302" s="5"/>
      <c r="C302" s="5"/>
      <c r="D302" s="292"/>
      <c r="E302" s="268"/>
      <c r="F302" s="262"/>
      <c r="G302" s="5"/>
      <c r="H302" s="5"/>
      <c r="I302" s="5"/>
      <c r="J302" s="5"/>
      <c r="K302" s="5"/>
      <c r="L302" s="140"/>
      <c r="M302" s="5"/>
      <c r="N302" s="5"/>
      <c r="O302" s="5"/>
      <c r="P302" s="5"/>
      <c r="Q302" s="5"/>
      <c r="R302" s="5"/>
      <c r="S302" s="5"/>
      <c r="T302" s="5"/>
      <c r="U302" s="5"/>
      <c r="V302" s="5"/>
      <c r="W302" s="5"/>
    </row>
    <row r="303" spans="1:23" ht="15.75" customHeight="1">
      <c r="A303" s="5"/>
      <c r="B303" s="5"/>
      <c r="C303" s="5"/>
      <c r="D303" s="292"/>
      <c r="E303" s="268"/>
      <c r="F303" s="262"/>
      <c r="G303" s="5"/>
      <c r="H303" s="5"/>
      <c r="I303" s="5"/>
      <c r="J303" s="5"/>
      <c r="K303" s="5"/>
      <c r="L303" s="140"/>
      <c r="M303" s="5"/>
      <c r="N303" s="5"/>
      <c r="O303" s="5"/>
      <c r="P303" s="5"/>
      <c r="Q303" s="5"/>
      <c r="R303" s="5"/>
      <c r="S303" s="5"/>
      <c r="T303" s="5"/>
      <c r="U303" s="5"/>
      <c r="V303" s="5"/>
      <c r="W303" s="5"/>
    </row>
    <row r="304" spans="1:23" ht="15.75" customHeight="1">
      <c r="A304" s="5"/>
      <c r="B304" s="5"/>
      <c r="C304" s="5"/>
      <c r="D304" s="292"/>
      <c r="E304" s="268"/>
      <c r="F304" s="262"/>
      <c r="G304" s="5"/>
      <c r="H304" s="5"/>
      <c r="I304" s="5"/>
      <c r="J304" s="5"/>
      <c r="K304" s="5"/>
      <c r="L304" s="140"/>
      <c r="M304" s="5"/>
      <c r="N304" s="5"/>
      <c r="O304" s="5"/>
      <c r="P304" s="5"/>
      <c r="Q304" s="5"/>
      <c r="R304" s="5"/>
      <c r="S304" s="5"/>
      <c r="T304" s="5"/>
      <c r="U304" s="5"/>
      <c r="V304" s="5"/>
      <c r="W304" s="5"/>
    </row>
    <row r="305" spans="1:23" ht="15.75" customHeight="1">
      <c r="A305" s="5"/>
      <c r="B305" s="5"/>
      <c r="C305" s="5"/>
      <c r="D305" s="292"/>
      <c r="E305" s="268"/>
      <c r="F305" s="262"/>
      <c r="G305" s="5"/>
      <c r="H305" s="5"/>
      <c r="I305" s="5"/>
      <c r="J305" s="5"/>
      <c r="K305" s="5"/>
      <c r="L305" s="140"/>
      <c r="M305" s="5"/>
      <c r="N305" s="5"/>
      <c r="O305" s="5"/>
      <c r="P305" s="5"/>
      <c r="Q305" s="5"/>
      <c r="R305" s="5"/>
      <c r="S305" s="5"/>
      <c r="T305" s="5"/>
      <c r="U305" s="5"/>
      <c r="V305" s="5"/>
      <c r="W305" s="5"/>
    </row>
    <row r="306" spans="1:23" ht="15.75" customHeight="1">
      <c r="A306" s="5"/>
      <c r="B306" s="5"/>
      <c r="C306" s="5"/>
      <c r="D306" s="292"/>
      <c r="E306" s="268"/>
      <c r="F306" s="262"/>
      <c r="G306" s="5"/>
      <c r="H306" s="5"/>
      <c r="I306" s="5"/>
      <c r="J306" s="5"/>
      <c r="K306" s="5"/>
      <c r="L306" s="140"/>
      <c r="M306" s="5"/>
      <c r="N306" s="5"/>
      <c r="O306" s="5"/>
      <c r="P306" s="5"/>
      <c r="Q306" s="5"/>
      <c r="R306" s="5"/>
      <c r="S306" s="5"/>
      <c r="T306" s="5"/>
      <c r="U306" s="5"/>
      <c r="V306" s="5"/>
      <c r="W306" s="5"/>
    </row>
    <row r="307" spans="1:23" ht="15.75" customHeight="1">
      <c r="A307" s="5"/>
      <c r="B307" s="5"/>
      <c r="C307" s="5"/>
      <c r="D307" s="292"/>
      <c r="E307" s="268"/>
      <c r="F307" s="262"/>
      <c r="G307" s="5"/>
      <c r="H307" s="5"/>
      <c r="I307" s="5"/>
      <c r="J307" s="5"/>
      <c r="K307" s="5"/>
      <c r="L307" s="140"/>
      <c r="M307" s="5"/>
      <c r="N307" s="5"/>
      <c r="O307" s="5"/>
      <c r="P307" s="5"/>
      <c r="Q307" s="5"/>
      <c r="R307" s="5"/>
      <c r="S307" s="5"/>
      <c r="T307" s="5"/>
      <c r="U307" s="5"/>
      <c r="V307" s="5"/>
      <c r="W307" s="5"/>
    </row>
    <row r="308" spans="1:23" ht="15.75" customHeight="1">
      <c r="A308" s="5"/>
      <c r="B308" s="5"/>
      <c r="C308" s="5"/>
      <c r="D308" s="292"/>
      <c r="E308" s="268"/>
      <c r="F308" s="262"/>
      <c r="G308" s="5"/>
      <c r="H308" s="5"/>
      <c r="I308" s="5"/>
      <c r="J308" s="5"/>
      <c r="K308" s="5"/>
      <c r="L308" s="140"/>
      <c r="M308" s="5"/>
      <c r="N308" s="5"/>
      <c r="O308" s="5"/>
      <c r="P308" s="5"/>
      <c r="Q308" s="5"/>
      <c r="R308" s="5"/>
      <c r="S308" s="5"/>
      <c r="T308" s="5"/>
      <c r="U308" s="5"/>
      <c r="V308" s="5"/>
      <c r="W308" s="5"/>
    </row>
    <row r="309" spans="1:23" ht="15.75" customHeight="1">
      <c r="A309" s="5"/>
      <c r="B309" s="5"/>
      <c r="C309" s="5"/>
      <c r="D309" s="292"/>
      <c r="E309" s="268"/>
      <c r="F309" s="262"/>
      <c r="G309" s="5"/>
      <c r="H309" s="5"/>
      <c r="I309" s="5"/>
      <c r="J309" s="5"/>
      <c r="K309" s="5"/>
      <c r="L309" s="140"/>
      <c r="M309" s="5"/>
      <c r="N309" s="5"/>
      <c r="O309" s="5"/>
      <c r="P309" s="5"/>
      <c r="Q309" s="5"/>
      <c r="R309" s="5"/>
      <c r="S309" s="5"/>
      <c r="T309" s="5"/>
      <c r="U309" s="5"/>
      <c r="V309" s="5"/>
      <c r="W309" s="5"/>
    </row>
    <row r="310" spans="1:23" ht="15.75" customHeight="1">
      <c r="A310" s="5"/>
      <c r="B310" s="5"/>
      <c r="C310" s="5"/>
      <c r="D310" s="292"/>
      <c r="E310" s="268"/>
      <c r="F310" s="262"/>
      <c r="G310" s="5"/>
      <c r="H310" s="5"/>
      <c r="I310" s="5"/>
      <c r="J310" s="5"/>
      <c r="K310" s="5"/>
      <c r="L310" s="140"/>
      <c r="M310" s="5"/>
      <c r="N310" s="5"/>
      <c r="O310" s="5"/>
      <c r="P310" s="5"/>
      <c r="Q310" s="5"/>
      <c r="R310" s="5"/>
      <c r="S310" s="5"/>
      <c r="T310" s="5"/>
      <c r="U310" s="5"/>
      <c r="V310" s="5"/>
      <c r="W310" s="5"/>
    </row>
    <row r="311" spans="1:23" ht="15.75" customHeight="1">
      <c r="A311" s="5"/>
      <c r="B311" s="5"/>
      <c r="C311" s="5"/>
      <c r="D311" s="292"/>
      <c r="E311" s="268"/>
      <c r="F311" s="262"/>
      <c r="G311" s="5"/>
      <c r="H311" s="5"/>
      <c r="I311" s="5"/>
      <c r="J311" s="5"/>
      <c r="K311" s="5"/>
      <c r="L311" s="140"/>
      <c r="M311" s="5"/>
      <c r="N311" s="5"/>
      <c r="O311" s="5"/>
      <c r="P311" s="5"/>
      <c r="Q311" s="5"/>
      <c r="R311" s="5"/>
      <c r="S311" s="5"/>
      <c r="T311" s="5"/>
      <c r="U311" s="5"/>
      <c r="V311" s="5"/>
      <c r="W311" s="5"/>
    </row>
    <row r="312" spans="1:23" ht="15.75" customHeight="1">
      <c r="A312" s="5"/>
      <c r="B312" s="5"/>
      <c r="C312" s="5"/>
      <c r="D312" s="292"/>
      <c r="E312" s="268"/>
      <c r="F312" s="262"/>
      <c r="G312" s="5"/>
      <c r="H312" s="5"/>
      <c r="I312" s="5"/>
      <c r="J312" s="5"/>
      <c r="K312" s="5"/>
      <c r="L312" s="140"/>
      <c r="M312" s="5"/>
      <c r="N312" s="5"/>
      <c r="O312" s="5"/>
      <c r="P312" s="5"/>
      <c r="Q312" s="5"/>
      <c r="R312" s="5"/>
      <c r="S312" s="5"/>
      <c r="T312" s="5"/>
      <c r="U312" s="5"/>
      <c r="V312" s="5"/>
      <c r="W312" s="5"/>
    </row>
    <row r="313" spans="1:23" ht="15.75" customHeight="1">
      <c r="A313" s="5"/>
      <c r="B313" s="5"/>
      <c r="C313" s="5"/>
      <c r="D313" s="292"/>
      <c r="E313" s="268"/>
      <c r="F313" s="262"/>
      <c r="G313" s="5"/>
      <c r="H313" s="5"/>
      <c r="I313" s="5"/>
      <c r="J313" s="5"/>
      <c r="K313" s="5"/>
      <c r="L313" s="140"/>
      <c r="M313" s="5"/>
      <c r="N313" s="5"/>
      <c r="O313" s="5"/>
      <c r="P313" s="5"/>
      <c r="Q313" s="5"/>
      <c r="R313" s="5"/>
      <c r="S313" s="5"/>
      <c r="T313" s="5"/>
      <c r="U313" s="5"/>
      <c r="V313" s="5"/>
      <c r="W313" s="5"/>
    </row>
    <row r="314" spans="1:23" ht="15.75" customHeight="1">
      <c r="A314" s="5"/>
      <c r="B314" s="5"/>
      <c r="C314" s="5"/>
      <c r="D314" s="292"/>
      <c r="E314" s="268"/>
      <c r="F314" s="262"/>
      <c r="G314" s="5"/>
      <c r="H314" s="5"/>
      <c r="I314" s="5"/>
      <c r="J314" s="5"/>
      <c r="K314" s="5"/>
      <c r="L314" s="140"/>
      <c r="M314" s="5"/>
      <c r="N314" s="5"/>
      <c r="O314" s="5"/>
      <c r="P314" s="5"/>
      <c r="Q314" s="5"/>
      <c r="R314" s="5"/>
      <c r="S314" s="5"/>
      <c r="T314" s="5"/>
      <c r="U314" s="5"/>
      <c r="V314" s="5"/>
      <c r="W314" s="5"/>
    </row>
    <row r="315" spans="1:23" ht="15.75" customHeight="1">
      <c r="A315" s="5"/>
      <c r="B315" s="5"/>
      <c r="C315" s="5"/>
      <c r="D315" s="292"/>
      <c r="E315" s="268"/>
      <c r="F315" s="262"/>
      <c r="G315" s="5"/>
      <c r="H315" s="5"/>
      <c r="I315" s="5"/>
      <c r="J315" s="5"/>
      <c r="K315" s="5"/>
      <c r="L315" s="140"/>
      <c r="M315" s="5"/>
      <c r="N315" s="5"/>
      <c r="O315" s="5"/>
      <c r="P315" s="5"/>
      <c r="Q315" s="5"/>
      <c r="R315" s="5"/>
      <c r="S315" s="5"/>
      <c r="T315" s="5"/>
      <c r="U315" s="5"/>
      <c r="V315" s="5"/>
      <c r="W315" s="5"/>
    </row>
    <row r="316" spans="1:23" ht="15.75" customHeight="1">
      <c r="A316" s="5"/>
      <c r="B316" s="5"/>
      <c r="C316" s="5"/>
      <c r="D316" s="292"/>
      <c r="E316" s="268"/>
      <c r="F316" s="262"/>
      <c r="G316" s="5"/>
      <c r="H316" s="5"/>
      <c r="I316" s="5"/>
      <c r="J316" s="5"/>
      <c r="K316" s="5"/>
      <c r="L316" s="140"/>
      <c r="M316" s="5"/>
      <c r="N316" s="5"/>
      <c r="O316" s="5"/>
      <c r="P316" s="5"/>
      <c r="Q316" s="5"/>
      <c r="R316" s="5"/>
      <c r="S316" s="5"/>
      <c r="T316" s="5"/>
      <c r="U316" s="5"/>
      <c r="V316" s="5"/>
      <c r="W316" s="5"/>
    </row>
    <row r="317" spans="1:23" ht="15.75" customHeight="1">
      <c r="A317" s="5"/>
      <c r="B317" s="5"/>
      <c r="C317" s="5"/>
      <c r="D317" s="292"/>
      <c r="E317" s="268"/>
      <c r="F317" s="262"/>
      <c r="G317" s="5"/>
      <c r="H317" s="5"/>
      <c r="I317" s="5"/>
      <c r="J317" s="5"/>
      <c r="K317" s="5"/>
      <c r="L317" s="140"/>
      <c r="M317" s="5"/>
      <c r="N317" s="5"/>
      <c r="O317" s="5"/>
      <c r="P317" s="5"/>
      <c r="Q317" s="5"/>
      <c r="R317" s="5"/>
      <c r="S317" s="5"/>
      <c r="T317" s="5"/>
      <c r="U317" s="5"/>
      <c r="V317" s="5"/>
      <c r="W317" s="5"/>
    </row>
    <row r="318" spans="1:23" ht="15.75" customHeight="1">
      <c r="A318" s="5"/>
      <c r="B318" s="5"/>
      <c r="C318" s="5"/>
      <c r="D318" s="292"/>
      <c r="E318" s="268"/>
      <c r="F318" s="262"/>
      <c r="G318" s="5"/>
      <c r="H318" s="5"/>
      <c r="I318" s="5"/>
      <c r="J318" s="5"/>
      <c r="K318" s="5"/>
      <c r="L318" s="140"/>
      <c r="M318" s="5"/>
      <c r="N318" s="5"/>
      <c r="O318" s="5"/>
      <c r="P318" s="5"/>
      <c r="Q318" s="5"/>
      <c r="R318" s="5"/>
      <c r="S318" s="5"/>
      <c r="T318" s="5"/>
      <c r="U318" s="5"/>
      <c r="V318" s="5"/>
      <c r="W318" s="5"/>
    </row>
    <row r="319" spans="1:23" ht="15.75" customHeight="1">
      <c r="A319" s="5"/>
      <c r="B319" s="5"/>
      <c r="C319" s="5"/>
      <c r="D319" s="292"/>
      <c r="E319" s="268"/>
      <c r="F319" s="262"/>
      <c r="G319" s="5"/>
      <c r="H319" s="5"/>
      <c r="I319" s="5"/>
      <c r="J319" s="5"/>
      <c r="K319" s="5"/>
      <c r="L319" s="140"/>
      <c r="M319" s="5"/>
      <c r="N319" s="5"/>
      <c r="O319" s="5"/>
      <c r="P319" s="5"/>
      <c r="Q319" s="5"/>
      <c r="R319" s="5"/>
      <c r="S319" s="5"/>
      <c r="T319" s="5"/>
      <c r="U319" s="5"/>
      <c r="V319" s="5"/>
      <c r="W319" s="5"/>
    </row>
    <row r="320" spans="1:23" ht="15.75" customHeight="1">
      <c r="A320" s="5"/>
      <c r="B320" s="5"/>
      <c r="C320" s="5"/>
      <c r="D320" s="292"/>
      <c r="E320" s="268"/>
      <c r="F320" s="262"/>
      <c r="G320" s="5"/>
      <c r="H320" s="5"/>
      <c r="I320" s="5"/>
      <c r="J320" s="5"/>
      <c r="K320" s="5"/>
      <c r="L320" s="140"/>
      <c r="M320" s="5"/>
      <c r="N320" s="5"/>
      <c r="O320" s="5"/>
      <c r="P320" s="5"/>
      <c r="Q320" s="5"/>
      <c r="R320" s="5"/>
      <c r="S320" s="5"/>
      <c r="T320" s="5"/>
      <c r="U320" s="5"/>
      <c r="V320" s="5"/>
      <c r="W320" s="5"/>
    </row>
    <row r="321" spans="1:23" ht="15.75" customHeight="1">
      <c r="A321" s="5"/>
      <c r="B321" s="5"/>
      <c r="C321" s="5"/>
      <c r="D321" s="292"/>
      <c r="E321" s="268"/>
      <c r="F321" s="262"/>
      <c r="G321" s="5"/>
      <c r="H321" s="5"/>
      <c r="I321" s="5"/>
      <c r="J321" s="5"/>
      <c r="K321" s="5"/>
      <c r="L321" s="140"/>
      <c r="M321" s="5"/>
      <c r="N321" s="5"/>
      <c r="O321" s="5"/>
      <c r="P321" s="5"/>
      <c r="Q321" s="5"/>
      <c r="R321" s="5"/>
      <c r="S321" s="5"/>
      <c r="T321" s="5"/>
      <c r="U321" s="5"/>
      <c r="V321" s="5"/>
      <c r="W321" s="5"/>
    </row>
    <row r="322" spans="1:23" ht="15.75" customHeight="1">
      <c r="A322" s="5"/>
      <c r="B322" s="5"/>
      <c r="C322" s="5"/>
      <c r="D322" s="292"/>
      <c r="E322" s="268"/>
      <c r="F322" s="262"/>
      <c r="G322" s="5"/>
      <c r="H322" s="5"/>
      <c r="I322" s="5"/>
      <c r="J322" s="5"/>
      <c r="K322" s="5"/>
      <c r="L322" s="140"/>
      <c r="M322" s="5"/>
      <c r="N322" s="5"/>
      <c r="O322" s="5"/>
      <c r="P322" s="5"/>
      <c r="Q322" s="5"/>
      <c r="R322" s="5"/>
      <c r="S322" s="5"/>
      <c r="T322" s="5"/>
      <c r="U322" s="5"/>
      <c r="V322" s="5"/>
      <c r="W322" s="5"/>
    </row>
    <row r="323" spans="1:23" ht="15.75" customHeight="1">
      <c r="A323" s="5"/>
      <c r="B323" s="5"/>
      <c r="C323" s="5"/>
      <c r="D323" s="292"/>
      <c r="E323" s="268"/>
      <c r="F323" s="262"/>
      <c r="G323" s="5"/>
      <c r="H323" s="5"/>
      <c r="I323" s="5"/>
      <c r="J323" s="5"/>
      <c r="K323" s="5"/>
      <c r="L323" s="140"/>
      <c r="M323" s="5"/>
      <c r="N323" s="5"/>
      <c r="O323" s="5"/>
      <c r="P323" s="5"/>
      <c r="Q323" s="5"/>
      <c r="R323" s="5"/>
      <c r="S323" s="5"/>
      <c r="T323" s="5"/>
      <c r="U323" s="5"/>
      <c r="V323" s="5"/>
      <c r="W323" s="5"/>
    </row>
    <row r="324" spans="1:23" ht="15.75" customHeight="1">
      <c r="A324" s="5"/>
      <c r="B324" s="5"/>
      <c r="C324" s="5"/>
      <c r="D324" s="292"/>
      <c r="E324" s="268"/>
      <c r="F324" s="262"/>
      <c r="G324" s="5"/>
      <c r="H324" s="5"/>
      <c r="I324" s="5"/>
      <c r="J324" s="5"/>
      <c r="K324" s="5"/>
      <c r="L324" s="140"/>
      <c r="M324" s="5"/>
      <c r="N324" s="5"/>
      <c r="O324" s="5"/>
      <c r="P324" s="5"/>
      <c r="Q324" s="5"/>
      <c r="R324" s="5"/>
      <c r="S324" s="5"/>
      <c r="T324" s="5"/>
      <c r="U324" s="5"/>
      <c r="V324" s="5"/>
      <c r="W324" s="5"/>
    </row>
    <row r="325" spans="1:23" ht="15.75" customHeight="1">
      <c r="A325" s="5"/>
      <c r="B325" s="5"/>
      <c r="C325" s="5"/>
      <c r="D325" s="292"/>
      <c r="E325" s="268"/>
      <c r="F325" s="262"/>
      <c r="G325" s="5"/>
      <c r="H325" s="5"/>
      <c r="I325" s="5"/>
      <c r="J325" s="5"/>
      <c r="K325" s="5"/>
      <c r="L325" s="140"/>
      <c r="M325" s="5"/>
      <c r="N325" s="5"/>
      <c r="O325" s="5"/>
      <c r="P325" s="5"/>
      <c r="Q325" s="5"/>
      <c r="R325" s="5"/>
      <c r="S325" s="5"/>
      <c r="T325" s="5"/>
      <c r="U325" s="5"/>
      <c r="V325" s="5"/>
      <c r="W325" s="5"/>
    </row>
    <row r="326" spans="1:23" ht="15.75" customHeight="1">
      <c r="A326" s="5"/>
      <c r="B326" s="5"/>
      <c r="C326" s="5"/>
      <c r="D326" s="292"/>
      <c r="E326" s="268"/>
      <c r="F326" s="262"/>
      <c r="G326" s="5"/>
      <c r="H326" s="5"/>
      <c r="I326" s="5"/>
      <c r="J326" s="5"/>
      <c r="K326" s="5"/>
      <c r="L326" s="140"/>
      <c r="M326" s="5"/>
      <c r="N326" s="5"/>
      <c r="O326" s="5"/>
      <c r="P326" s="5"/>
      <c r="Q326" s="5"/>
      <c r="R326" s="5"/>
      <c r="S326" s="5"/>
      <c r="T326" s="5"/>
      <c r="U326" s="5"/>
      <c r="V326" s="5"/>
      <c r="W326" s="5"/>
    </row>
    <row r="327" spans="1:23" ht="15.75" customHeight="1">
      <c r="A327" s="5"/>
      <c r="B327" s="5"/>
      <c r="C327" s="5"/>
      <c r="D327" s="292"/>
      <c r="E327" s="268"/>
      <c r="F327" s="262"/>
      <c r="G327" s="5"/>
      <c r="H327" s="5"/>
      <c r="I327" s="5"/>
      <c r="J327" s="5"/>
      <c r="K327" s="5"/>
      <c r="L327" s="140"/>
      <c r="M327" s="5"/>
      <c r="N327" s="5"/>
      <c r="O327" s="5"/>
      <c r="P327" s="5"/>
      <c r="Q327" s="5"/>
      <c r="R327" s="5"/>
      <c r="S327" s="5"/>
      <c r="T327" s="5"/>
      <c r="U327" s="5"/>
      <c r="V327" s="5"/>
      <c r="W327" s="5"/>
    </row>
    <row r="328" spans="1:23" ht="15.75" customHeight="1">
      <c r="A328" s="5"/>
      <c r="B328" s="5"/>
      <c r="C328" s="5"/>
      <c r="D328" s="292"/>
      <c r="E328" s="268"/>
      <c r="F328" s="262"/>
      <c r="G328" s="5"/>
      <c r="H328" s="5"/>
      <c r="I328" s="5"/>
      <c r="J328" s="5"/>
      <c r="K328" s="5"/>
      <c r="L328" s="140"/>
      <c r="M328" s="5"/>
      <c r="N328" s="5"/>
      <c r="O328" s="5"/>
      <c r="P328" s="5"/>
      <c r="Q328" s="5"/>
      <c r="R328" s="5"/>
      <c r="S328" s="5"/>
      <c r="T328" s="5"/>
      <c r="U328" s="5"/>
      <c r="V328" s="5"/>
      <c r="W328" s="5"/>
    </row>
    <row r="329" spans="1:23" ht="15.75" customHeight="1">
      <c r="A329" s="5"/>
      <c r="B329" s="5"/>
      <c r="C329" s="5"/>
      <c r="D329" s="292"/>
      <c r="E329" s="268"/>
      <c r="F329" s="262"/>
      <c r="G329" s="5"/>
      <c r="H329" s="5"/>
      <c r="I329" s="5"/>
      <c r="J329" s="5"/>
      <c r="K329" s="5"/>
      <c r="L329" s="140"/>
      <c r="M329" s="5"/>
      <c r="N329" s="5"/>
      <c r="O329" s="5"/>
      <c r="P329" s="5"/>
      <c r="Q329" s="5"/>
      <c r="R329" s="5"/>
      <c r="S329" s="5"/>
      <c r="T329" s="5"/>
      <c r="U329" s="5"/>
      <c r="V329" s="5"/>
      <c r="W329" s="5"/>
    </row>
    <row r="330" spans="1:23" ht="15.75" customHeight="1">
      <c r="A330" s="5"/>
      <c r="B330" s="5"/>
      <c r="C330" s="5"/>
      <c r="D330" s="292"/>
      <c r="E330" s="268"/>
      <c r="F330" s="262"/>
      <c r="G330" s="5"/>
      <c r="H330" s="5"/>
      <c r="I330" s="5"/>
      <c r="J330" s="5"/>
      <c r="K330" s="5"/>
      <c r="L330" s="140"/>
      <c r="M330" s="5"/>
      <c r="N330" s="5"/>
      <c r="O330" s="5"/>
      <c r="P330" s="5"/>
      <c r="Q330" s="5"/>
      <c r="R330" s="5"/>
      <c r="S330" s="5"/>
      <c r="T330" s="5"/>
      <c r="U330" s="5"/>
      <c r="V330" s="5"/>
      <c r="W330" s="5"/>
    </row>
    <row r="331" spans="1:23" ht="15.75" customHeight="1">
      <c r="A331" s="5"/>
      <c r="B331" s="5"/>
      <c r="C331" s="5"/>
      <c r="D331" s="292"/>
      <c r="E331" s="268"/>
      <c r="F331" s="262"/>
      <c r="G331" s="5"/>
      <c r="H331" s="5"/>
      <c r="I331" s="5"/>
      <c r="J331" s="5"/>
      <c r="K331" s="5"/>
      <c r="L331" s="140"/>
      <c r="M331" s="5"/>
      <c r="N331" s="5"/>
      <c r="O331" s="5"/>
      <c r="P331" s="5"/>
      <c r="Q331" s="5"/>
      <c r="R331" s="5"/>
      <c r="S331" s="5"/>
      <c r="T331" s="5"/>
      <c r="U331" s="5"/>
      <c r="V331" s="5"/>
      <c r="W331" s="5"/>
    </row>
    <row r="332" spans="1:23" ht="15.75" customHeight="1">
      <c r="A332" s="5"/>
      <c r="B332" s="5"/>
      <c r="C332" s="5"/>
      <c r="D332" s="292"/>
      <c r="E332" s="268"/>
      <c r="F332" s="262"/>
      <c r="G332" s="5"/>
      <c r="H332" s="5"/>
      <c r="I332" s="5"/>
      <c r="J332" s="5"/>
      <c r="K332" s="5"/>
      <c r="L332" s="140"/>
      <c r="M332" s="5"/>
      <c r="N332" s="5"/>
      <c r="O332" s="5"/>
      <c r="P332" s="5"/>
      <c r="Q332" s="5"/>
      <c r="R332" s="5"/>
      <c r="S332" s="5"/>
      <c r="T332" s="5"/>
      <c r="U332" s="5"/>
      <c r="V332" s="5"/>
      <c r="W332" s="5"/>
    </row>
    <row r="333" spans="1:23" ht="15.75" customHeight="1">
      <c r="A333" s="5"/>
      <c r="B333" s="5"/>
      <c r="C333" s="5"/>
      <c r="D333" s="292"/>
      <c r="E333" s="268"/>
      <c r="F333" s="262"/>
      <c r="G333" s="5"/>
      <c r="H333" s="5"/>
      <c r="I333" s="5"/>
      <c r="J333" s="5"/>
      <c r="K333" s="5"/>
      <c r="L333" s="140"/>
      <c r="M333" s="5"/>
      <c r="N333" s="5"/>
      <c r="O333" s="5"/>
      <c r="P333" s="5"/>
      <c r="Q333" s="5"/>
      <c r="R333" s="5"/>
      <c r="S333" s="5"/>
      <c r="T333" s="5"/>
      <c r="U333" s="5"/>
      <c r="V333" s="5"/>
      <c r="W333" s="5"/>
    </row>
    <row r="334" spans="1:23" ht="15.75" customHeight="1">
      <c r="A334" s="5"/>
      <c r="B334" s="5"/>
      <c r="C334" s="5"/>
      <c r="D334" s="292"/>
      <c r="E334" s="268"/>
      <c r="F334" s="262"/>
      <c r="G334" s="5"/>
      <c r="H334" s="5"/>
      <c r="I334" s="5"/>
      <c r="J334" s="5"/>
      <c r="K334" s="5"/>
      <c r="L334" s="140"/>
      <c r="M334" s="5"/>
      <c r="N334" s="5"/>
      <c r="O334" s="5"/>
      <c r="P334" s="5"/>
      <c r="Q334" s="5"/>
      <c r="R334" s="5"/>
      <c r="S334" s="5"/>
      <c r="T334" s="5"/>
      <c r="U334" s="5"/>
      <c r="V334" s="5"/>
      <c r="W334" s="5"/>
    </row>
    <row r="335" spans="1:23" ht="15.75" customHeight="1">
      <c r="A335" s="5"/>
      <c r="B335" s="5"/>
      <c r="C335" s="5"/>
      <c r="D335" s="292"/>
      <c r="E335" s="268"/>
      <c r="F335" s="262"/>
      <c r="G335" s="5"/>
      <c r="H335" s="5"/>
      <c r="I335" s="5"/>
      <c r="J335" s="5"/>
      <c r="K335" s="5"/>
      <c r="L335" s="140"/>
      <c r="M335" s="5"/>
      <c r="N335" s="5"/>
      <c r="O335" s="5"/>
      <c r="P335" s="5"/>
      <c r="Q335" s="5"/>
      <c r="R335" s="5"/>
      <c r="S335" s="5"/>
      <c r="T335" s="5"/>
      <c r="U335" s="5"/>
      <c r="V335" s="5"/>
      <c r="W335" s="5"/>
    </row>
    <row r="336" spans="1:23" ht="15.75" customHeight="1">
      <c r="A336" s="5"/>
      <c r="B336" s="5"/>
      <c r="C336" s="5"/>
      <c r="D336" s="292"/>
      <c r="E336" s="268"/>
      <c r="F336" s="262"/>
      <c r="G336" s="5"/>
      <c r="H336" s="5"/>
      <c r="I336" s="5"/>
      <c r="J336" s="5"/>
      <c r="K336" s="5"/>
      <c r="L336" s="140"/>
      <c r="M336" s="5"/>
      <c r="N336" s="5"/>
      <c r="O336" s="5"/>
      <c r="P336" s="5"/>
      <c r="Q336" s="5"/>
      <c r="R336" s="5"/>
      <c r="S336" s="5"/>
      <c r="T336" s="5"/>
      <c r="U336" s="5"/>
      <c r="V336" s="5"/>
      <c r="W336" s="5"/>
    </row>
    <row r="337" spans="1:23" ht="15.75" customHeight="1">
      <c r="A337" s="5"/>
      <c r="B337" s="5"/>
      <c r="C337" s="5"/>
      <c r="D337" s="292"/>
      <c r="E337" s="268"/>
      <c r="F337" s="262"/>
      <c r="G337" s="5"/>
      <c r="H337" s="5"/>
      <c r="I337" s="5"/>
      <c r="J337" s="5"/>
      <c r="K337" s="5"/>
      <c r="L337" s="140"/>
      <c r="M337" s="5"/>
      <c r="N337" s="5"/>
      <c r="O337" s="5"/>
      <c r="P337" s="5"/>
      <c r="Q337" s="5"/>
      <c r="R337" s="5"/>
      <c r="S337" s="5"/>
      <c r="T337" s="5"/>
      <c r="U337" s="5"/>
      <c r="V337" s="5"/>
      <c r="W337" s="5"/>
    </row>
    <row r="338" spans="1:23" ht="15.75" customHeight="1">
      <c r="A338" s="5"/>
      <c r="B338" s="5"/>
      <c r="C338" s="5"/>
      <c r="D338" s="292"/>
      <c r="E338" s="268"/>
      <c r="F338" s="262"/>
      <c r="G338" s="5"/>
      <c r="H338" s="5"/>
      <c r="I338" s="5"/>
      <c r="J338" s="5"/>
      <c r="K338" s="5"/>
      <c r="L338" s="140"/>
      <c r="M338" s="5"/>
      <c r="N338" s="5"/>
      <c r="O338" s="5"/>
      <c r="P338" s="5"/>
      <c r="Q338" s="5"/>
      <c r="R338" s="5"/>
      <c r="S338" s="5"/>
      <c r="T338" s="5"/>
      <c r="U338" s="5"/>
      <c r="V338" s="5"/>
      <c r="W338" s="5"/>
    </row>
    <row r="339" spans="1:23" ht="15.75" customHeight="1">
      <c r="A339" s="5"/>
      <c r="B339" s="5"/>
      <c r="C339" s="5"/>
      <c r="D339" s="292"/>
      <c r="E339" s="268"/>
      <c r="F339" s="262"/>
      <c r="G339" s="5"/>
      <c r="H339" s="5"/>
      <c r="I339" s="5"/>
      <c r="J339" s="5"/>
      <c r="K339" s="5"/>
      <c r="L339" s="140"/>
      <c r="M339" s="5"/>
      <c r="N339" s="5"/>
      <c r="O339" s="5"/>
      <c r="P339" s="5"/>
      <c r="Q339" s="5"/>
      <c r="R339" s="5"/>
      <c r="S339" s="5"/>
      <c r="T339" s="5"/>
      <c r="U339" s="5"/>
      <c r="V339" s="5"/>
      <c r="W339" s="5"/>
    </row>
    <row r="340" spans="1:23" ht="15.75" customHeight="1">
      <c r="A340" s="5"/>
      <c r="B340" s="5"/>
      <c r="C340" s="5"/>
      <c r="D340" s="292"/>
      <c r="E340" s="268"/>
      <c r="F340" s="262"/>
      <c r="G340" s="5"/>
      <c r="H340" s="5"/>
      <c r="I340" s="5"/>
      <c r="J340" s="5"/>
      <c r="K340" s="5"/>
      <c r="L340" s="140"/>
      <c r="M340" s="5"/>
      <c r="N340" s="5"/>
      <c r="O340" s="5"/>
      <c r="P340" s="5"/>
      <c r="Q340" s="5"/>
      <c r="R340" s="5"/>
      <c r="S340" s="5"/>
      <c r="T340" s="5"/>
      <c r="U340" s="5"/>
      <c r="V340" s="5"/>
      <c r="W340" s="5"/>
    </row>
    <row r="341" spans="1:23" ht="15.75" customHeight="1">
      <c r="A341" s="5"/>
      <c r="B341" s="5"/>
      <c r="C341" s="5"/>
      <c r="D341" s="292"/>
      <c r="E341" s="268"/>
      <c r="F341" s="262"/>
      <c r="G341" s="5"/>
      <c r="H341" s="5"/>
      <c r="I341" s="5"/>
      <c r="J341" s="5"/>
      <c r="K341" s="5"/>
      <c r="L341" s="140"/>
      <c r="M341" s="5"/>
      <c r="N341" s="5"/>
      <c r="O341" s="5"/>
      <c r="P341" s="5"/>
      <c r="Q341" s="5"/>
      <c r="R341" s="5"/>
      <c r="S341" s="5"/>
      <c r="T341" s="5"/>
      <c r="U341" s="5"/>
      <c r="V341" s="5"/>
      <c r="W341" s="5"/>
    </row>
    <row r="342" spans="1:23" ht="15.75" customHeight="1">
      <c r="A342" s="5"/>
      <c r="B342" s="5"/>
      <c r="C342" s="5"/>
      <c r="D342" s="292"/>
      <c r="E342" s="268"/>
      <c r="F342" s="262"/>
      <c r="G342" s="5"/>
      <c r="H342" s="5"/>
      <c r="I342" s="5"/>
      <c r="J342" s="5"/>
      <c r="K342" s="5"/>
      <c r="L342" s="140"/>
      <c r="M342" s="5"/>
      <c r="N342" s="5"/>
      <c r="O342" s="5"/>
      <c r="P342" s="5"/>
      <c r="Q342" s="5"/>
      <c r="R342" s="5"/>
      <c r="S342" s="5"/>
      <c r="T342" s="5"/>
      <c r="U342" s="5"/>
      <c r="V342" s="5"/>
      <c r="W342" s="5"/>
    </row>
    <row r="343" spans="1:23" ht="15.75" customHeight="1">
      <c r="A343" s="5"/>
      <c r="B343" s="5"/>
      <c r="C343" s="5"/>
      <c r="D343" s="292"/>
      <c r="E343" s="268"/>
      <c r="F343" s="262"/>
      <c r="G343" s="5"/>
      <c r="H343" s="5"/>
      <c r="I343" s="5"/>
      <c r="J343" s="5"/>
      <c r="K343" s="5"/>
      <c r="L343" s="140"/>
      <c r="M343" s="5"/>
      <c r="N343" s="5"/>
      <c r="O343" s="5"/>
      <c r="P343" s="5"/>
      <c r="Q343" s="5"/>
      <c r="R343" s="5"/>
      <c r="S343" s="5"/>
      <c r="T343" s="5"/>
      <c r="U343" s="5"/>
      <c r="V343" s="5"/>
      <c r="W343" s="5"/>
    </row>
    <row r="344" spans="1:23" ht="15.75" customHeight="1">
      <c r="A344" s="5"/>
      <c r="B344" s="5"/>
      <c r="C344" s="5"/>
      <c r="D344" s="292"/>
      <c r="E344" s="268"/>
      <c r="F344" s="262"/>
      <c r="G344" s="5"/>
      <c r="H344" s="5"/>
      <c r="I344" s="5"/>
      <c r="J344" s="5"/>
      <c r="K344" s="5"/>
      <c r="L344" s="140"/>
      <c r="M344" s="5"/>
      <c r="N344" s="5"/>
      <c r="O344" s="5"/>
      <c r="P344" s="5"/>
      <c r="Q344" s="5"/>
      <c r="R344" s="5"/>
      <c r="S344" s="5"/>
      <c r="T344" s="5"/>
      <c r="U344" s="5"/>
      <c r="V344" s="5"/>
      <c r="W344" s="5"/>
    </row>
    <row r="345" spans="1:23" ht="15.75" customHeight="1">
      <c r="A345" s="5"/>
      <c r="B345" s="5"/>
      <c r="C345" s="5"/>
      <c r="D345" s="292"/>
      <c r="E345" s="268"/>
      <c r="F345" s="262"/>
      <c r="G345" s="5"/>
      <c r="H345" s="5"/>
      <c r="I345" s="5"/>
      <c r="J345" s="5"/>
      <c r="K345" s="5"/>
      <c r="L345" s="140"/>
      <c r="M345" s="5"/>
      <c r="N345" s="5"/>
      <c r="O345" s="5"/>
      <c r="P345" s="5"/>
      <c r="Q345" s="5"/>
      <c r="R345" s="5"/>
      <c r="S345" s="5"/>
      <c r="T345" s="5"/>
      <c r="U345" s="5"/>
      <c r="V345" s="5"/>
      <c r="W345" s="5"/>
    </row>
    <row r="346" spans="1:23" ht="15.75" customHeight="1">
      <c r="A346" s="5"/>
      <c r="B346" s="5"/>
      <c r="C346" s="5"/>
      <c r="D346" s="292"/>
      <c r="E346" s="268"/>
      <c r="F346" s="262"/>
      <c r="G346" s="5"/>
      <c r="H346" s="5"/>
      <c r="I346" s="5"/>
      <c r="J346" s="5"/>
      <c r="K346" s="5"/>
      <c r="L346" s="140"/>
      <c r="M346" s="5"/>
      <c r="N346" s="5"/>
      <c r="O346" s="5"/>
      <c r="P346" s="5"/>
      <c r="Q346" s="5"/>
      <c r="R346" s="5"/>
      <c r="S346" s="5"/>
      <c r="T346" s="5"/>
      <c r="U346" s="5"/>
      <c r="V346" s="5"/>
      <c r="W346" s="5"/>
    </row>
    <row r="347" spans="1:23" ht="15.75" customHeight="1">
      <c r="A347" s="5"/>
      <c r="B347" s="5"/>
      <c r="C347" s="5"/>
      <c r="D347" s="292"/>
      <c r="E347" s="268"/>
      <c r="F347" s="262"/>
      <c r="G347" s="5"/>
      <c r="H347" s="5"/>
      <c r="I347" s="5"/>
      <c r="J347" s="5"/>
      <c r="K347" s="5"/>
      <c r="L347" s="140"/>
      <c r="M347" s="5"/>
      <c r="N347" s="5"/>
      <c r="O347" s="5"/>
      <c r="P347" s="5"/>
      <c r="Q347" s="5"/>
      <c r="R347" s="5"/>
      <c r="S347" s="5"/>
      <c r="T347" s="5"/>
      <c r="U347" s="5"/>
      <c r="V347" s="5"/>
      <c r="W347" s="5"/>
    </row>
    <row r="348" spans="1:23" ht="15.75" customHeight="1">
      <c r="A348" s="5"/>
      <c r="B348" s="5"/>
      <c r="C348" s="5"/>
      <c r="D348" s="292"/>
      <c r="E348" s="268"/>
      <c r="F348" s="262"/>
      <c r="G348" s="5"/>
      <c r="H348" s="5"/>
      <c r="I348" s="5"/>
      <c r="J348" s="5"/>
      <c r="K348" s="5"/>
      <c r="L348" s="140"/>
      <c r="M348" s="5"/>
      <c r="N348" s="5"/>
      <c r="O348" s="5"/>
      <c r="P348" s="5"/>
      <c r="Q348" s="5"/>
      <c r="R348" s="5"/>
      <c r="S348" s="5"/>
      <c r="T348" s="5"/>
      <c r="U348" s="5"/>
      <c r="V348" s="5"/>
      <c r="W348" s="5"/>
    </row>
    <row r="349" spans="1:23" ht="15.75" customHeight="1">
      <c r="A349" s="5"/>
      <c r="B349" s="5"/>
      <c r="C349" s="5"/>
      <c r="D349" s="292"/>
      <c r="E349" s="268"/>
      <c r="F349" s="262"/>
      <c r="G349" s="5"/>
      <c r="H349" s="5"/>
      <c r="I349" s="5"/>
      <c r="J349" s="5"/>
      <c r="K349" s="5"/>
      <c r="L349" s="140"/>
      <c r="M349" s="5"/>
      <c r="N349" s="5"/>
      <c r="O349" s="5"/>
      <c r="P349" s="5"/>
      <c r="Q349" s="5"/>
      <c r="R349" s="5"/>
      <c r="S349" s="5"/>
      <c r="T349" s="5"/>
      <c r="U349" s="5"/>
      <c r="V349" s="5"/>
      <c r="W349" s="5"/>
    </row>
    <row r="350" spans="1:23" ht="15.75" customHeight="1">
      <c r="A350" s="5"/>
      <c r="B350" s="5"/>
      <c r="C350" s="5"/>
      <c r="D350" s="292"/>
      <c r="E350" s="268"/>
      <c r="F350" s="262"/>
      <c r="G350" s="5"/>
      <c r="H350" s="5"/>
      <c r="I350" s="5"/>
      <c r="J350" s="5"/>
      <c r="K350" s="5"/>
      <c r="L350" s="140"/>
      <c r="M350" s="5"/>
      <c r="N350" s="5"/>
      <c r="O350" s="5"/>
      <c r="P350" s="5"/>
      <c r="Q350" s="5"/>
      <c r="R350" s="5"/>
      <c r="S350" s="5"/>
      <c r="T350" s="5"/>
      <c r="U350" s="5"/>
      <c r="V350" s="5"/>
      <c r="W350" s="5"/>
    </row>
    <row r="351" spans="1:23" ht="15.75" customHeight="1">
      <c r="A351" s="5"/>
      <c r="B351" s="5"/>
      <c r="C351" s="5"/>
      <c r="D351" s="292"/>
      <c r="E351" s="268"/>
      <c r="F351" s="262"/>
      <c r="G351" s="5"/>
      <c r="H351" s="5"/>
      <c r="I351" s="5"/>
      <c r="J351" s="5"/>
      <c r="K351" s="5"/>
      <c r="L351" s="140"/>
      <c r="M351" s="5"/>
      <c r="N351" s="5"/>
      <c r="O351" s="5"/>
      <c r="P351" s="5"/>
      <c r="Q351" s="5"/>
      <c r="R351" s="5"/>
      <c r="S351" s="5"/>
      <c r="T351" s="5"/>
      <c r="U351" s="5"/>
      <c r="V351" s="5"/>
      <c r="W351" s="5"/>
    </row>
    <row r="352" spans="1:23" ht="15.75" customHeight="1">
      <c r="A352" s="5"/>
      <c r="B352" s="5"/>
      <c r="C352" s="5"/>
      <c r="D352" s="292"/>
      <c r="E352" s="268"/>
      <c r="F352" s="262"/>
      <c r="G352" s="5"/>
      <c r="H352" s="5"/>
      <c r="I352" s="5"/>
      <c r="J352" s="5"/>
      <c r="K352" s="5"/>
      <c r="L352" s="140"/>
      <c r="M352" s="5"/>
      <c r="N352" s="5"/>
      <c r="O352" s="5"/>
      <c r="P352" s="5"/>
      <c r="Q352" s="5"/>
      <c r="R352" s="5"/>
      <c r="S352" s="5"/>
      <c r="T352" s="5"/>
      <c r="U352" s="5"/>
      <c r="V352" s="5"/>
      <c r="W352" s="5"/>
    </row>
    <row r="353" spans="1:23" ht="15.75" customHeight="1">
      <c r="A353" s="5"/>
      <c r="B353" s="5"/>
      <c r="C353" s="5"/>
      <c r="D353" s="292"/>
      <c r="E353" s="268"/>
      <c r="F353" s="262"/>
      <c r="G353" s="5"/>
      <c r="H353" s="5"/>
      <c r="I353" s="5"/>
      <c r="J353" s="5"/>
      <c r="K353" s="5"/>
      <c r="L353" s="140"/>
      <c r="M353" s="5"/>
      <c r="N353" s="5"/>
      <c r="O353" s="5"/>
      <c r="P353" s="5"/>
      <c r="Q353" s="5"/>
      <c r="R353" s="5"/>
      <c r="S353" s="5"/>
      <c r="T353" s="5"/>
      <c r="U353" s="5"/>
      <c r="V353" s="5"/>
      <c r="W353" s="5"/>
    </row>
    <row r="354" spans="1:23" ht="15.75" customHeight="1">
      <c r="A354" s="5"/>
      <c r="B354" s="5"/>
      <c r="C354" s="5"/>
      <c r="D354" s="292"/>
      <c r="E354" s="268"/>
      <c r="F354" s="262"/>
      <c r="G354" s="5"/>
      <c r="H354" s="5"/>
      <c r="I354" s="5"/>
      <c r="J354" s="5"/>
      <c r="K354" s="5"/>
      <c r="L354" s="140"/>
      <c r="M354" s="5"/>
      <c r="N354" s="5"/>
      <c r="O354" s="5"/>
      <c r="P354" s="5"/>
      <c r="Q354" s="5"/>
      <c r="R354" s="5"/>
      <c r="S354" s="5"/>
      <c r="T354" s="5"/>
      <c r="U354" s="5"/>
      <c r="V354" s="5"/>
      <c r="W354" s="5"/>
    </row>
    <row r="355" spans="1:23" ht="15.75" customHeight="1">
      <c r="A355" s="5"/>
      <c r="B355" s="5"/>
      <c r="C355" s="5"/>
      <c r="D355" s="292"/>
      <c r="E355" s="268"/>
      <c r="F355" s="262"/>
      <c r="G355" s="5"/>
      <c r="H355" s="5"/>
      <c r="I355" s="5"/>
      <c r="J355" s="5"/>
      <c r="K355" s="5"/>
      <c r="L355" s="140"/>
      <c r="M355" s="5"/>
      <c r="N355" s="5"/>
      <c r="O355" s="5"/>
      <c r="P355" s="5"/>
      <c r="Q355" s="5"/>
      <c r="R355" s="5"/>
      <c r="S355" s="5"/>
      <c r="T355" s="5"/>
      <c r="U355" s="5"/>
      <c r="V355" s="5"/>
      <c r="W355" s="5"/>
    </row>
    <row r="356" spans="1:23" ht="15.75" customHeight="1">
      <c r="A356" s="5"/>
      <c r="B356" s="5"/>
      <c r="C356" s="5"/>
      <c r="D356" s="292"/>
      <c r="E356" s="268"/>
      <c r="F356" s="262"/>
      <c r="G356" s="5"/>
      <c r="H356" s="5"/>
      <c r="I356" s="5"/>
      <c r="J356" s="5"/>
      <c r="K356" s="5"/>
      <c r="L356" s="140"/>
      <c r="M356" s="5"/>
      <c r="N356" s="5"/>
      <c r="O356" s="5"/>
      <c r="P356" s="5"/>
      <c r="Q356" s="5"/>
      <c r="R356" s="5"/>
      <c r="S356" s="5"/>
      <c r="T356" s="5"/>
      <c r="U356" s="5"/>
      <c r="V356" s="5"/>
      <c r="W356" s="5"/>
    </row>
    <row r="357" spans="1:23" ht="15.75" customHeight="1">
      <c r="A357" s="5"/>
      <c r="B357" s="5"/>
      <c r="C357" s="5"/>
      <c r="D357" s="292"/>
      <c r="E357" s="268"/>
      <c r="F357" s="262"/>
      <c r="G357" s="5"/>
      <c r="H357" s="5"/>
      <c r="I357" s="5"/>
      <c r="J357" s="5"/>
      <c r="K357" s="5"/>
      <c r="L357" s="140"/>
      <c r="M357" s="5"/>
      <c r="N357" s="5"/>
      <c r="O357" s="5"/>
      <c r="P357" s="5"/>
      <c r="Q357" s="5"/>
      <c r="R357" s="5"/>
      <c r="S357" s="5"/>
      <c r="T357" s="5"/>
      <c r="U357" s="5"/>
      <c r="V357" s="5"/>
      <c r="W357" s="5"/>
    </row>
    <row r="358" spans="1:23" ht="15.75" customHeight="1">
      <c r="A358" s="5"/>
      <c r="B358" s="5"/>
      <c r="C358" s="5"/>
      <c r="D358" s="292"/>
      <c r="E358" s="268"/>
      <c r="F358" s="262"/>
      <c r="G358" s="5"/>
      <c r="H358" s="5"/>
      <c r="I358" s="5"/>
      <c r="J358" s="5"/>
      <c r="K358" s="5"/>
      <c r="L358" s="140"/>
      <c r="M358" s="5"/>
      <c r="N358" s="5"/>
      <c r="O358" s="5"/>
      <c r="P358" s="5"/>
      <c r="Q358" s="5"/>
      <c r="R358" s="5"/>
      <c r="S358" s="5"/>
      <c r="T358" s="5"/>
      <c r="U358" s="5"/>
      <c r="V358" s="5"/>
      <c r="W358" s="5"/>
    </row>
    <row r="359" spans="1:23" ht="15.75" customHeight="1">
      <c r="A359" s="5"/>
      <c r="B359" s="5"/>
      <c r="C359" s="5"/>
      <c r="D359" s="292"/>
      <c r="E359" s="268"/>
      <c r="F359" s="262"/>
      <c r="G359" s="5"/>
      <c r="H359" s="5"/>
      <c r="I359" s="5"/>
      <c r="J359" s="5"/>
      <c r="K359" s="5"/>
      <c r="L359" s="140"/>
      <c r="M359" s="5"/>
      <c r="N359" s="5"/>
      <c r="O359" s="5"/>
      <c r="P359" s="5"/>
      <c r="Q359" s="5"/>
      <c r="R359" s="5"/>
      <c r="S359" s="5"/>
      <c r="T359" s="5"/>
      <c r="U359" s="5"/>
      <c r="V359" s="5"/>
      <c r="W359" s="5"/>
    </row>
    <row r="360" spans="1:23" ht="15.75" customHeight="1">
      <c r="A360" s="5"/>
      <c r="B360" s="5"/>
      <c r="C360" s="5"/>
      <c r="D360" s="292"/>
      <c r="E360" s="268"/>
      <c r="F360" s="262"/>
      <c r="G360" s="5"/>
      <c r="H360" s="5"/>
      <c r="I360" s="5"/>
      <c r="J360" s="5"/>
      <c r="K360" s="5"/>
      <c r="L360" s="140"/>
      <c r="M360" s="5"/>
      <c r="N360" s="5"/>
      <c r="O360" s="5"/>
      <c r="P360" s="5"/>
      <c r="Q360" s="5"/>
      <c r="R360" s="5"/>
      <c r="S360" s="5"/>
      <c r="T360" s="5"/>
      <c r="U360" s="5"/>
      <c r="V360" s="5"/>
      <c r="W360" s="5"/>
    </row>
    <row r="361" spans="1:23" ht="15.75" customHeight="1">
      <c r="A361" s="5"/>
      <c r="B361" s="5"/>
      <c r="C361" s="5"/>
      <c r="D361" s="292"/>
      <c r="E361" s="268"/>
      <c r="F361" s="262"/>
      <c r="G361" s="5"/>
      <c r="H361" s="5"/>
      <c r="I361" s="5"/>
      <c r="J361" s="5"/>
      <c r="K361" s="5"/>
      <c r="L361" s="140"/>
      <c r="M361" s="5"/>
      <c r="N361" s="5"/>
      <c r="O361" s="5"/>
      <c r="P361" s="5"/>
      <c r="Q361" s="5"/>
      <c r="R361" s="5"/>
      <c r="S361" s="5"/>
      <c r="T361" s="5"/>
      <c r="U361" s="5"/>
      <c r="V361" s="5"/>
      <c r="W361" s="5"/>
    </row>
    <row r="362" spans="1:23" ht="15.75" customHeight="1">
      <c r="A362" s="5"/>
      <c r="B362" s="5"/>
      <c r="C362" s="5"/>
      <c r="D362" s="292"/>
      <c r="E362" s="268"/>
      <c r="F362" s="262"/>
      <c r="G362" s="5"/>
      <c r="H362" s="5"/>
      <c r="I362" s="5"/>
      <c r="J362" s="5"/>
      <c r="K362" s="5"/>
      <c r="L362" s="140"/>
      <c r="M362" s="5"/>
      <c r="N362" s="5"/>
      <c r="O362" s="5"/>
      <c r="P362" s="5"/>
      <c r="Q362" s="5"/>
      <c r="R362" s="5"/>
      <c r="S362" s="5"/>
      <c r="T362" s="5"/>
      <c r="U362" s="5"/>
      <c r="V362" s="5"/>
      <c r="W362" s="5"/>
    </row>
    <row r="363" spans="1:23" ht="15.75" customHeight="1">
      <c r="A363" s="5"/>
      <c r="B363" s="5"/>
      <c r="C363" s="5"/>
      <c r="D363" s="292"/>
      <c r="E363" s="268"/>
      <c r="F363" s="262"/>
      <c r="G363" s="5"/>
      <c r="H363" s="5"/>
      <c r="I363" s="5"/>
      <c r="J363" s="5"/>
      <c r="K363" s="5"/>
      <c r="L363" s="140"/>
      <c r="M363" s="5"/>
      <c r="N363" s="5"/>
      <c r="O363" s="5"/>
      <c r="P363" s="5"/>
      <c r="Q363" s="5"/>
      <c r="R363" s="5"/>
      <c r="S363" s="5"/>
      <c r="T363" s="5"/>
      <c r="U363" s="5"/>
      <c r="V363" s="5"/>
      <c r="W363" s="5"/>
    </row>
    <row r="364" spans="1:23" ht="15.75" customHeight="1">
      <c r="A364" s="5"/>
      <c r="B364" s="5"/>
      <c r="C364" s="5"/>
      <c r="D364" s="292"/>
      <c r="E364" s="268"/>
      <c r="F364" s="262"/>
      <c r="G364" s="5"/>
      <c r="H364" s="5"/>
      <c r="I364" s="5"/>
      <c r="J364" s="5"/>
      <c r="K364" s="5"/>
      <c r="L364" s="140"/>
      <c r="M364" s="5"/>
      <c r="N364" s="5"/>
      <c r="O364" s="5"/>
      <c r="P364" s="5"/>
      <c r="Q364" s="5"/>
      <c r="R364" s="5"/>
      <c r="S364" s="5"/>
      <c r="T364" s="5"/>
      <c r="U364" s="5"/>
      <c r="V364" s="5"/>
      <c r="W364" s="5"/>
    </row>
    <row r="365" spans="1:23" ht="15.75" customHeight="1">
      <c r="A365" s="5"/>
      <c r="B365" s="5"/>
      <c r="C365" s="5"/>
      <c r="D365" s="292"/>
      <c r="E365" s="268"/>
      <c r="F365" s="262"/>
      <c r="G365" s="5"/>
      <c r="H365" s="5"/>
      <c r="I365" s="5"/>
      <c r="J365" s="5"/>
      <c r="K365" s="5"/>
      <c r="L365" s="140"/>
      <c r="M365" s="5"/>
      <c r="N365" s="5"/>
      <c r="O365" s="5"/>
      <c r="P365" s="5"/>
      <c r="Q365" s="5"/>
      <c r="R365" s="5"/>
      <c r="S365" s="5"/>
      <c r="T365" s="5"/>
      <c r="U365" s="5"/>
      <c r="V365" s="5"/>
      <c r="W365" s="5"/>
    </row>
    <row r="366" spans="1:23" ht="15.75" customHeight="1">
      <c r="A366" s="5"/>
      <c r="B366" s="5"/>
      <c r="C366" s="5"/>
      <c r="D366" s="292"/>
      <c r="E366" s="268"/>
      <c r="F366" s="262"/>
      <c r="G366" s="5"/>
      <c r="H366" s="5"/>
      <c r="I366" s="5"/>
      <c r="J366" s="5"/>
      <c r="K366" s="5"/>
      <c r="L366" s="140"/>
      <c r="M366" s="5"/>
      <c r="N366" s="5"/>
      <c r="O366" s="5"/>
      <c r="P366" s="5"/>
      <c r="Q366" s="5"/>
      <c r="R366" s="5"/>
      <c r="S366" s="5"/>
      <c r="T366" s="5"/>
      <c r="U366" s="5"/>
      <c r="V366" s="5"/>
      <c r="W366" s="5"/>
    </row>
    <row r="367" spans="1:23" ht="15.75" customHeight="1">
      <c r="A367" s="5"/>
      <c r="B367" s="5"/>
      <c r="C367" s="5"/>
      <c r="D367" s="292"/>
      <c r="E367" s="268"/>
      <c r="F367" s="262"/>
      <c r="G367" s="5"/>
      <c r="H367" s="5"/>
      <c r="I367" s="5"/>
      <c r="J367" s="5"/>
      <c r="K367" s="5"/>
      <c r="L367" s="140"/>
      <c r="M367" s="5"/>
      <c r="N367" s="5"/>
      <c r="O367" s="5"/>
      <c r="P367" s="5"/>
      <c r="Q367" s="5"/>
      <c r="R367" s="5"/>
      <c r="S367" s="5"/>
      <c r="T367" s="5"/>
      <c r="U367" s="5"/>
      <c r="V367" s="5"/>
      <c r="W367" s="5"/>
    </row>
    <row r="368" spans="1:23" ht="15.75" customHeight="1">
      <c r="A368" s="5"/>
      <c r="B368" s="5"/>
      <c r="C368" s="5"/>
      <c r="D368" s="292"/>
      <c r="E368" s="268"/>
      <c r="F368" s="262"/>
      <c r="G368" s="5"/>
      <c r="H368" s="5"/>
      <c r="I368" s="5"/>
      <c r="J368" s="5"/>
      <c r="K368" s="5"/>
      <c r="L368" s="140"/>
      <c r="M368" s="5"/>
      <c r="N368" s="5"/>
      <c r="O368" s="5"/>
      <c r="P368" s="5"/>
      <c r="Q368" s="5"/>
      <c r="R368" s="5"/>
      <c r="S368" s="5"/>
      <c r="T368" s="5"/>
      <c r="U368" s="5"/>
      <c r="V368" s="5"/>
      <c r="W368" s="5"/>
    </row>
    <row r="369" spans="1:23" ht="15.75" customHeight="1">
      <c r="A369" s="5"/>
      <c r="B369" s="5"/>
      <c r="C369" s="5"/>
      <c r="D369" s="292"/>
      <c r="E369" s="268"/>
      <c r="F369" s="262"/>
      <c r="G369" s="5"/>
      <c r="H369" s="5"/>
      <c r="I369" s="5"/>
      <c r="J369" s="5"/>
      <c r="K369" s="5"/>
      <c r="L369" s="140"/>
      <c r="M369" s="5"/>
      <c r="N369" s="5"/>
      <c r="O369" s="5"/>
      <c r="P369" s="5"/>
      <c r="Q369" s="5"/>
      <c r="R369" s="5"/>
      <c r="S369" s="5"/>
      <c r="T369" s="5"/>
      <c r="U369" s="5"/>
      <c r="V369" s="5"/>
      <c r="W369" s="5"/>
    </row>
    <row r="370" spans="1:23" ht="15.75" customHeight="1">
      <c r="A370" s="5"/>
      <c r="B370" s="5"/>
      <c r="C370" s="5"/>
      <c r="D370" s="292"/>
      <c r="E370" s="268"/>
      <c r="F370" s="262"/>
      <c r="G370" s="5"/>
      <c r="H370" s="5"/>
      <c r="I370" s="5"/>
      <c r="J370" s="5"/>
      <c r="K370" s="5"/>
      <c r="L370" s="140"/>
      <c r="M370" s="5"/>
      <c r="N370" s="5"/>
      <c r="O370" s="5"/>
      <c r="P370" s="5"/>
      <c r="Q370" s="5"/>
      <c r="R370" s="5"/>
      <c r="S370" s="5"/>
      <c r="T370" s="5"/>
      <c r="U370" s="5"/>
      <c r="V370" s="5"/>
      <c r="W370" s="5"/>
    </row>
    <row r="371" spans="1:23" ht="15.75" customHeight="1">
      <c r="A371" s="5"/>
      <c r="B371" s="5"/>
      <c r="C371" s="5"/>
      <c r="D371" s="292"/>
      <c r="E371" s="268"/>
      <c r="F371" s="262"/>
      <c r="G371" s="5"/>
      <c r="H371" s="5"/>
      <c r="I371" s="5"/>
      <c r="J371" s="5"/>
      <c r="K371" s="5"/>
      <c r="L371" s="140"/>
      <c r="M371" s="5"/>
      <c r="N371" s="5"/>
      <c r="O371" s="5"/>
      <c r="P371" s="5"/>
      <c r="Q371" s="5"/>
      <c r="R371" s="5"/>
      <c r="S371" s="5"/>
      <c r="T371" s="5"/>
      <c r="U371" s="5"/>
      <c r="V371" s="5"/>
      <c r="W371" s="5"/>
    </row>
    <row r="372" spans="1:23" ht="15.75" customHeight="1">
      <c r="A372" s="5"/>
      <c r="B372" s="5"/>
      <c r="C372" s="5"/>
      <c r="D372" s="292"/>
      <c r="E372" s="268"/>
      <c r="F372" s="262"/>
      <c r="G372" s="5"/>
      <c r="H372" s="5"/>
      <c r="I372" s="5"/>
      <c r="J372" s="5"/>
      <c r="K372" s="5"/>
      <c r="L372" s="140"/>
      <c r="M372" s="5"/>
      <c r="N372" s="5"/>
      <c r="O372" s="5"/>
      <c r="P372" s="5"/>
      <c r="Q372" s="5"/>
      <c r="R372" s="5"/>
      <c r="S372" s="5"/>
      <c r="T372" s="5"/>
      <c r="U372" s="5"/>
      <c r="V372" s="5"/>
      <c r="W372" s="5"/>
    </row>
    <row r="373" spans="1:23" ht="15.75" customHeight="1">
      <c r="A373" s="5"/>
      <c r="B373" s="5"/>
      <c r="C373" s="5"/>
      <c r="D373" s="292"/>
      <c r="E373" s="268"/>
      <c r="F373" s="262"/>
      <c r="G373" s="5"/>
      <c r="H373" s="5"/>
      <c r="I373" s="5"/>
      <c r="J373" s="5"/>
      <c r="K373" s="5"/>
      <c r="L373" s="140"/>
      <c r="M373" s="5"/>
      <c r="N373" s="5"/>
      <c r="O373" s="5"/>
      <c r="P373" s="5"/>
      <c r="Q373" s="5"/>
      <c r="R373" s="5"/>
      <c r="S373" s="5"/>
      <c r="T373" s="5"/>
      <c r="U373" s="5"/>
      <c r="V373" s="5"/>
      <c r="W373" s="5"/>
    </row>
    <row r="374" spans="1:23" ht="15.75" customHeight="1">
      <c r="A374" s="5"/>
      <c r="B374" s="5"/>
      <c r="C374" s="5"/>
      <c r="D374" s="292"/>
      <c r="E374" s="268"/>
      <c r="F374" s="262"/>
      <c r="G374" s="5"/>
      <c r="H374" s="5"/>
      <c r="I374" s="5"/>
      <c r="J374" s="5"/>
      <c r="K374" s="5"/>
      <c r="L374" s="140"/>
      <c r="M374" s="5"/>
      <c r="N374" s="5"/>
      <c r="O374" s="5"/>
      <c r="P374" s="5"/>
      <c r="Q374" s="5"/>
      <c r="R374" s="5"/>
      <c r="S374" s="5"/>
      <c r="T374" s="5"/>
      <c r="U374" s="5"/>
      <c r="V374" s="5"/>
      <c r="W374" s="5"/>
    </row>
    <row r="375" spans="1:23" ht="15.75" customHeight="1">
      <c r="A375" s="5"/>
      <c r="B375" s="5"/>
      <c r="C375" s="5"/>
      <c r="D375" s="292"/>
      <c r="E375" s="268"/>
      <c r="F375" s="262"/>
      <c r="G375" s="5"/>
      <c r="H375" s="5"/>
      <c r="I375" s="5"/>
      <c r="J375" s="5"/>
      <c r="K375" s="5"/>
      <c r="L375" s="140"/>
      <c r="M375" s="5"/>
      <c r="N375" s="5"/>
      <c r="O375" s="5"/>
      <c r="P375" s="5"/>
      <c r="Q375" s="5"/>
      <c r="R375" s="5"/>
      <c r="S375" s="5"/>
      <c r="T375" s="5"/>
      <c r="U375" s="5"/>
      <c r="V375" s="5"/>
      <c r="W375" s="5"/>
    </row>
    <row r="376" spans="1:23" ht="15.75" customHeight="1">
      <c r="A376" s="5"/>
      <c r="B376" s="5"/>
      <c r="C376" s="5"/>
      <c r="D376" s="292"/>
      <c r="E376" s="268"/>
      <c r="F376" s="262"/>
      <c r="G376" s="5"/>
      <c r="H376" s="5"/>
      <c r="I376" s="5"/>
      <c r="J376" s="5"/>
      <c r="K376" s="5"/>
      <c r="L376" s="140"/>
      <c r="M376" s="5"/>
      <c r="N376" s="5"/>
      <c r="O376" s="5"/>
      <c r="P376" s="5"/>
      <c r="Q376" s="5"/>
      <c r="R376" s="5"/>
      <c r="S376" s="5"/>
      <c r="T376" s="5"/>
      <c r="U376" s="5"/>
      <c r="V376" s="5"/>
      <c r="W376" s="5"/>
    </row>
    <row r="377" spans="1:23" ht="15.75" customHeight="1">
      <c r="A377" s="5"/>
      <c r="B377" s="5"/>
      <c r="C377" s="5"/>
      <c r="D377" s="292"/>
      <c r="E377" s="268"/>
      <c r="F377" s="262"/>
      <c r="G377" s="5"/>
      <c r="H377" s="5"/>
      <c r="I377" s="5"/>
      <c r="J377" s="5"/>
      <c r="K377" s="5"/>
      <c r="L377" s="140"/>
      <c r="M377" s="5"/>
      <c r="N377" s="5"/>
      <c r="O377" s="5"/>
      <c r="P377" s="5"/>
      <c r="Q377" s="5"/>
      <c r="R377" s="5"/>
      <c r="S377" s="5"/>
      <c r="T377" s="5"/>
      <c r="U377" s="5"/>
      <c r="V377" s="5"/>
      <c r="W377" s="5"/>
    </row>
    <row r="378" spans="1:23" ht="15.75" customHeight="1">
      <c r="A378" s="5"/>
      <c r="B378" s="5"/>
      <c r="C378" s="5"/>
      <c r="D378" s="292"/>
      <c r="E378" s="268"/>
      <c r="F378" s="262"/>
      <c r="G378" s="5"/>
      <c r="H378" s="5"/>
      <c r="I378" s="5"/>
      <c r="J378" s="5"/>
      <c r="K378" s="5"/>
      <c r="L378" s="140"/>
      <c r="M378" s="5"/>
      <c r="N378" s="5"/>
      <c r="O378" s="5"/>
      <c r="P378" s="5"/>
      <c r="Q378" s="5"/>
      <c r="R378" s="5"/>
      <c r="S378" s="5"/>
      <c r="T378" s="5"/>
      <c r="U378" s="5"/>
      <c r="V378" s="5"/>
      <c r="W378" s="5"/>
    </row>
    <row r="379" spans="1:23" ht="15.75" customHeight="1">
      <c r="A379" s="5"/>
      <c r="B379" s="5"/>
      <c r="C379" s="5"/>
      <c r="D379" s="292"/>
      <c r="E379" s="268"/>
      <c r="F379" s="262"/>
      <c r="G379" s="5"/>
      <c r="H379" s="5"/>
      <c r="I379" s="5"/>
      <c r="J379" s="5"/>
      <c r="K379" s="5"/>
      <c r="L379" s="140"/>
      <c r="M379" s="5"/>
      <c r="N379" s="5"/>
      <c r="O379" s="5"/>
      <c r="P379" s="5"/>
      <c r="Q379" s="5"/>
      <c r="R379" s="5"/>
      <c r="S379" s="5"/>
      <c r="T379" s="5"/>
      <c r="U379" s="5"/>
      <c r="V379" s="5"/>
      <c r="W379" s="5"/>
    </row>
    <row r="380" spans="1:23" ht="15.75" customHeight="1">
      <c r="A380" s="5"/>
      <c r="B380" s="5"/>
      <c r="C380" s="5"/>
      <c r="D380" s="292"/>
      <c r="E380" s="268"/>
      <c r="F380" s="262"/>
      <c r="G380" s="5"/>
      <c r="H380" s="5"/>
      <c r="I380" s="5"/>
      <c r="J380" s="5"/>
      <c r="K380" s="5"/>
      <c r="L380" s="140"/>
      <c r="M380" s="5"/>
      <c r="N380" s="5"/>
      <c r="O380" s="5"/>
      <c r="P380" s="5"/>
      <c r="Q380" s="5"/>
      <c r="R380" s="5"/>
      <c r="S380" s="5"/>
      <c r="T380" s="5"/>
      <c r="U380" s="5"/>
      <c r="V380" s="5"/>
      <c r="W380" s="5"/>
    </row>
    <row r="381" spans="1:23" ht="15.75" customHeight="1">
      <c r="A381" s="5"/>
      <c r="B381" s="5"/>
      <c r="C381" s="5"/>
      <c r="D381" s="292"/>
      <c r="E381" s="268"/>
      <c r="F381" s="262"/>
      <c r="G381" s="5"/>
      <c r="H381" s="5"/>
      <c r="I381" s="5"/>
      <c r="J381" s="5"/>
      <c r="K381" s="5"/>
      <c r="L381" s="140"/>
      <c r="M381" s="5"/>
      <c r="N381" s="5"/>
      <c r="O381" s="5"/>
      <c r="P381" s="5"/>
      <c r="Q381" s="5"/>
      <c r="R381" s="5"/>
      <c r="S381" s="5"/>
      <c r="T381" s="5"/>
      <c r="U381" s="5"/>
      <c r="V381" s="5"/>
      <c r="W381" s="5"/>
    </row>
    <row r="382" spans="1:23" ht="15.75" customHeight="1">
      <c r="A382" s="5"/>
      <c r="B382" s="5"/>
      <c r="C382" s="5"/>
      <c r="D382" s="292"/>
      <c r="E382" s="268"/>
      <c r="F382" s="262"/>
      <c r="G382" s="5"/>
      <c r="H382" s="5"/>
      <c r="I382" s="5"/>
      <c r="J382" s="5"/>
      <c r="K382" s="5"/>
      <c r="L382" s="140"/>
      <c r="M382" s="5"/>
      <c r="N382" s="5"/>
      <c r="O382" s="5"/>
      <c r="P382" s="5"/>
      <c r="Q382" s="5"/>
      <c r="R382" s="5"/>
      <c r="S382" s="5"/>
      <c r="T382" s="5"/>
      <c r="U382" s="5"/>
      <c r="V382" s="5"/>
      <c r="W382" s="5"/>
    </row>
    <row r="383" spans="1:23" ht="15.75" customHeight="1">
      <c r="A383" s="5"/>
      <c r="B383" s="5"/>
      <c r="C383" s="5"/>
      <c r="D383" s="292"/>
      <c r="E383" s="268"/>
      <c r="F383" s="262"/>
      <c r="G383" s="5"/>
      <c r="H383" s="5"/>
      <c r="I383" s="5"/>
      <c r="J383" s="5"/>
      <c r="K383" s="5"/>
      <c r="L383" s="140"/>
      <c r="M383" s="5"/>
      <c r="N383" s="5"/>
      <c r="O383" s="5"/>
      <c r="P383" s="5"/>
      <c r="Q383" s="5"/>
      <c r="R383" s="5"/>
      <c r="S383" s="5"/>
      <c r="T383" s="5"/>
      <c r="U383" s="5"/>
      <c r="V383" s="5"/>
      <c r="W383" s="5"/>
    </row>
    <row r="384" spans="1:23" ht="15.75" customHeight="1">
      <c r="A384" s="5"/>
      <c r="B384" s="5"/>
      <c r="C384" s="5"/>
      <c r="D384" s="292"/>
      <c r="E384" s="268"/>
      <c r="F384" s="262"/>
      <c r="G384" s="5"/>
      <c r="H384" s="5"/>
      <c r="I384" s="5"/>
      <c r="J384" s="5"/>
      <c r="K384" s="5"/>
      <c r="L384" s="140"/>
      <c r="M384" s="5"/>
      <c r="N384" s="5"/>
      <c r="O384" s="5"/>
      <c r="P384" s="5"/>
      <c r="Q384" s="5"/>
      <c r="R384" s="5"/>
      <c r="S384" s="5"/>
      <c r="T384" s="5"/>
      <c r="U384" s="5"/>
      <c r="V384" s="5"/>
      <c r="W384" s="5"/>
    </row>
    <row r="385" spans="1:23" ht="15.75" customHeight="1">
      <c r="A385" s="5"/>
      <c r="B385" s="5"/>
      <c r="C385" s="5"/>
      <c r="D385" s="292"/>
      <c r="E385" s="268"/>
      <c r="F385" s="262"/>
      <c r="G385" s="5"/>
      <c r="H385" s="5"/>
      <c r="I385" s="5"/>
      <c r="J385" s="5"/>
      <c r="K385" s="5"/>
      <c r="L385" s="140"/>
      <c r="M385" s="5"/>
      <c r="N385" s="5"/>
      <c r="O385" s="5"/>
      <c r="P385" s="5"/>
      <c r="Q385" s="5"/>
      <c r="R385" s="5"/>
      <c r="S385" s="5"/>
      <c r="T385" s="5"/>
      <c r="U385" s="5"/>
      <c r="V385" s="5"/>
      <c r="W385" s="5"/>
    </row>
    <row r="386" spans="1:23" ht="15.75" customHeight="1">
      <c r="A386" s="5"/>
      <c r="B386" s="5"/>
      <c r="C386" s="5"/>
      <c r="D386" s="292"/>
      <c r="E386" s="268"/>
      <c r="F386" s="262"/>
      <c r="G386" s="5"/>
      <c r="H386" s="5"/>
      <c r="I386" s="5"/>
      <c r="J386" s="5"/>
      <c r="K386" s="5"/>
      <c r="L386" s="140"/>
      <c r="M386" s="5"/>
      <c r="N386" s="5"/>
      <c r="O386" s="5"/>
      <c r="P386" s="5"/>
      <c r="Q386" s="5"/>
      <c r="R386" s="5"/>
      <c r="S386" s="5"/>
      <c r="T386" s="5"/>
      <c r="U386" s="5"/>
      <c r="V386" s="5"/>
      <c r="W386" s="5"/>
    </row>
    <row r="387" spans="1:23" ht="15.75" customHeight="1">
      <c r="A387" s="5"/>
      <c r="B387" s="5"/>
      <c r="C387" s="5"/>
      <c r="D387" s="292"/>
      <c r="E387" s="268"/>
      <c r="F387" s="262"/>
      <c r="G387" s="5"/>
      <c r="H387" s="5"/>
      <c r="I387" s="5"/>
      <c r="J387" s="5"/>
      <c r="K387" s="5"/>
      <c r="L387" s="140"/>
      <c r="M387" s="5"/>
      <c r="N387" s="5"/>
      <c r="O387" s="5"/>
      <c r="P387" s="5"/>
      <c r="Q387" s="5"/>
      <c r="R387" s="5"/>
      <c r="S387" s="5"/>
      <c r="T387" s="5"/>
      <c r="U387" s="5"/>
      <c r="V387" s="5"/>
      <c r="W387" s="5"/>
    </row>
    <row r="388" spans="1:23" ht="15.75" customHeight="1">
      <c r="A388" s="5"/>
      <c r="B388" s="5"/>
      <c r="C388" s="5"/>
      <c r="D388" s="292"/>
      <c r="E388" s="268"/>
      <c r="F388" s="262"/>
      <c r="G388" s="5"/>
      <c r="H388" s="5"/>
      <c r="I388" s="5"/>
      <c r="J388" s="5"/>
      <c r="K388" s="5"/>
      <c r="L388" s="140"/>
      <c r="M388" s="5"/>
      <c r="N388" s="5"/>
      <c r="O388" s="5"/>
      <c r="P388" s="5"/>
      <c r="Q388" s="5"/>
      <c r="R388" s="5"/>
      <c r="S388" s="5"/>
      <c r="T388" s="5"/>
      <c r="U388" s="5"/>
      <c r="V388" s="5"/>
      <c r="W388" s="5"/>
    </row>
    <row r="389" spans="1:23" ht="15.75" customHeight="1">
      <c r="A389" s="5"/>
      <c r="B389" s="5"/>
      <c r="C389" s="5"/>
      <c r="D389" s="292"/>
      <c r="E389" s="268"/>
      <c r="F389" s="262"/>
      <c r="G389" s="5"/>
      <c r="H389" s="5"/>
      <c r="I389" s="5"/>
      <c r="J389" s="5"/>
      <c r="K389" s="5"/>
      <c r="L389" s="140"/>
      <c r="M389" s="5"/>
      <c r="N389" s="5"/>
      <c r="O389" s="5"/>
      <c r="P389" s="5"/>
      <c r="Q389" s="5"/>
      <c r="R389" s="5"/>
      <c r="S389" s="5"/>
      <c r="T389" s="5"/>
      <c r="U389" s="5"/>
      <c r="V389" s="5"/>
      <c r="W389" s="5"/>
    </row>
    <row r="390" spans="1:23" ht="15.75" customHeight="1">
      <c r="A390" s="5"/>
      <c r="B390" s="5"/>
      <c r="C390" s="5"/>
      <c r="D390" s="292"/>
      <c r="E390" s="268"/>
      <c r="F390" s="262"/>
      <c r="G390" s="5"/>
      <c r="H390" s="5"/>
      <c r="I390" s="5"/>
      <c r="J390" s="5"/>
      <c r="K390" s="5"/>
      <c r="L390" s="140"/>
      <c r="M390" s="5"/>
      <c r="N390" s="5"/>
      <c r="O390" s="5"/>
      <c r="P390" s="5"/>
      <c r="Q390" s="5"/>
      <c r="R390" s="5"/>
      <c r="S390" s="5"/>
      <c r="T390" s="5"/>
      <c r="U390" s="5"/>
      <c r="V390" s="5"/>
      <c r="W390" s="5"/>
    </row>
    <row r="391" spans="1:23" ht="15.75" customHeight="1">
      <c r="A391" s="5"/>
      <c r="B391" s="5"/>
      <c r="C391" s="5"/>
      <c r="D391" s="292"/>
      <c r="E391" s="268"/>
      <c r="F391" s="262"/>
      <c r="G391" s="5"/>
      <c r="H391" s="5"/>
      <c r="I391" s="5"/>
      <c r="J391" s="5"/>
      <c r="K391" s="5"/>
      <c r="L391" s="140"/>
      <c r="M391" s="5"/>
      <c r="N391" s="5"/>
      <c r="O391" s="5"/>
      <c r="P391" s="5"/>
      <c r="Q391" s="5"/>
      <c r="R391" s="5"/>
      <c r="S391" s="5"/>
      <c r="T391" s="5"/>
      <c r="U391" s="5"/>
      <c r="V391" s="5"/>
      <c r="W391" s="5"/>
    </row>
    <row r="392" spans="1:23" ht="15.75" customHeight="1">
      <c r="A392" s="5"/>
      <c r="B392" s="5"/>
      <c r="C392" s="5"/>
      <c r="D392" s="292"/>
      <c r="E392" s="268"/>
      <c r="F392" s="262"/>
      <c r="G392" s="5"/>
      <c r="H392" s="5"/>
      <c r="I392" s="5"/>
      <c r="J392" s="5"/>
      <c r="K392" s="5"/>
      <c r="L392" s="140"/>
      <c r="M392" s="5"/>
      <c r="N392" s="5"/>
      <c r="O392" s="5"/>
      <c r="P392" s="5"/>
      <c r="Q392" s="5"/>
      <c r="R392" s="5"/>
      <c r="S392" s="5"/>
      <c r="T392" s="5"/>
      <c r="U392" s="5"/>
      <c r="V392" s="5"/>
      <c r="W392" s="5"/>
    </row>
    <row r="393" spans="1:23" ht="15.75" customHeight="1">
      <c r="A393" s="5"/>
      <c r="B393" s="5"/>
      <c r="C393" s="5"/>
      <c r="D393" s="292"/>
      <c r="E393" s="268"/>
      <c r="F393" s="262"/>
      <c r="G393" s="5"/>
      <c r="H393" s="5"/>
      <c r="I393" s="5"/>
      <c r="J393" s="5"/>
      <c r="K393" s="5"/>
      <c r="L393" s="140"/>
      <c r="M393" s="5"/>
      <c r="N393" s="5"/>
      <c r="O393" s="5"/>
      <c r="P393" s="5"/>
      <c r="Q393" s="5"/>
      <c r="R393" s="5"/>
      <c r="S393" s="5"/>
      <c r="T393" s="5"/>
      <c r="U393" s="5"/>
      <c r="V393" s="5"/>
      <c r="W393" s="5"/>
    </row>
    <row r="394" spans="1:23" ht="15.75" customHeight="1">
      <c r="A394" s="5"/>
      <c r="B394" s="5"/>
      <c r="C394" s="5"/>
      <c r="D394" s="292"/>
      <c r="E394" s="268"/>
      <c r="F394" s="262"/>
      <c r="G394" s="5"/>
      <c r="H394" s="5"/>
      <c r="I394" s="5"/>
      <c r="J394" s="5"/>
      <c r="K394" s="5"/>
      <c r="L394" s="140"/>
      <c r="M394" s="5"/>
      <c r="N394" s="5"/>
      <c r="O394" s="5"/>
      <c r="P394" s="5"/>
      <c r="Q394" s="5"/>
      <c r="R394" s="5"/>
      <c r="S394" s="5"/>
      <c r="T394" s="5"/>
      <c r="U394" s="5"/>
      <c r="V394" s="5"/>
      <c r="W394" s="5"/>
    </row>
    <row r="395" spans="1:23" ht="15.75" customHeight="1">
      <c r="A395" s="5"/>
      <c r="B395" s="5"/>
      <c r="C395" s="5"/>
      <c r="D395" s="292"/>
      <c r="E395" s="268"/>
      <c r="F395" s="262"/>
      <c r="G395" s="5"/>
      <c r="H395" s="5"/>
      <c r="I395" s="5"/>
      <c r="J395" s="5"/>
      <c r="K395" s="5"/>
      <c r="L395" s="140"/>
      <c r="M395" s="5"/>
      <c r="N395" s="5"/>
      <c r="O395" s="5"/>
      <c r="P395" s="5"/>
      <c r="Q395" s="5"/>
      <c r="R395" s="5"/>
      <c r="S395" s="5"/>
      <c r="T395" s="5"/>
      <c r="U395" s="5"/>
      <c r="V395" s="5"/>
      <c r="W395" s="5"/>
    </row>
    <row r="396" spans="1:23" ht="15.75" customHeight="1">
      <c r="A396" s="5"/>
      <c r="B396" s="5"/>
      <c r="C396" s="5"/>
      <c r="D396" s="292"/>
      <c r="E396" s="268"/>
      <c r="F396" s="262"/>
      <c r="G396" s="5"/>
      <c r="H396" s="5"/>
      <c r="I396" s="5"/>
      <c r="J396" s="5"/>
      <c r="K396" s="5"/>
      <c r="L396" s="140"/>
      <c r="M396" s="5"/>
      <c r="N396" s="5"/>
      <c r="O396" s="5"/>
      <c r="P396" s="5"/>
      <c r="Q396" s="5"/>
      <c r="R396" s="5"/>
      <c r="S396" s="5"/>
      <c r="T396" s="5"/>
      <c r="U396" s="5"/>
      <c r="V396" s="5"/>
      <c r="W396" s="5"/>
    </row>
    <row r="397" spans="1:23" ht="15.75" customHeight="1">
      <c r="A397" s="5"/>
      <c r="B397" s="5"/>
      <c r="C397" s="5"/>
      <c r="D397" s="292"/>
      <c r="E397" s="268"/>
      <c r="F397" s="262"/>
      <c r="G397" s="5"/>
      <c r="H397" s="5"/>
      <c r="I397" s="5"/>
      <c r="J397" s="5"/>
      <c r="K397" s="5"/>
      <c r="L397" s="140"/>
      <c r="M397" s="5"/>
      <c r="N397" s="5"/>
      <c r="O397" s="5"/>
      <c r="P397" s="5"/>
      <c r="Q397" s="5"/>
      <c r="R397" s="5"/>
      <c r="S397" s="5"/>
      <c r="T397" s="5"/>
      <c r="U397" s="5"/>
      <c r="V397" s="5"/>
      <c r="W397" s="5"/>
    </row>
    <row r="398" spans="1:23" ht="15.75" customHeight="1">
      <c r="A398" s="5"/>
      <c r="B398" s="5"/>
      <c r="C398" s="5"/>
      <c r="D398" s="292"/>
      <c r="E398" s="268"/>
      <c r="F398" s="262"/>
      <c r="G398" s="5"/>
      <c r="H398" s="5"/>
      <c r="I398" s="5"/>
      <c r="J398" s="5"/>
      <c r="K398" s="5"/>
      <c r="L398" s="140"/>
      <c r="M398" s="5"/>
      <c r="N398" s="5"/>
      <c r="O398" s="5"/>
      <c r="P398" s="5"/>
      <c r="Q398" s="5"/>
      <c r="R398" s="5"/>
      <c r="S398" s="5"/>
      <c r="T398" s="5"/>
      <c r="U398" s="5"/>
      <c r="V398" s="5"/>
      <c r="W398" s="5"/>
    </row>
    <row r="399" spans="1:23" ht="15.75" customHeight="1">
      <c r="A399" s="5"/>
      <c r="B399" s="5"/>
      <c r="C399" s="5"/>
      <c r="D399" s="292"/>
      <c r="E399" s="268"/>
      <c r="F399" s="262"/>
      <c r="G399" s="5"/>
      <c r="H399" s="5"/>
      <c r="I399" s="5"/>
      <c r="J399" s="5"/>
      <c r="K399" s="5"/>
      <c r="L399" s="140"/>
      <c r="M399" s="5"/>
      <c r="N399" s="5"/>
      <c r="O399" s="5"/>
      <c r="P399" s="5"/>
      <c r="Q399" s="5"/>
      <c r="R399" s="5"/>
      <c r="S399" s="5"/>
      <c r="T399" s="5"/>
      <c r="U399" s="5"/>
      <c r="V399" s="5"/>
      <c r="W399" s="5"/>
    </row>
    <row r="400" spans="1:23" ht="15.75" customHeight="1">
      <c r="A400" s="5"/>
      <c r="B400" s="5"/>
      <c r="C400" s="5"/>
      <c r="D400" s="292"/>
      <c r="E400" s="268"/>
      <c r="F400" s="262"/>
      <c r="G400" s="5"/>
      <c r="H400" s="5"/>
      <c r="I400" s="5"/>
      <c r="J400" s="5"/>
      <c r="K400" s="5"/>
      <c r="L400" s="140"/>
      <c r="M400" s="5"/>
      <c r="N400" s="5"/>
      <c r="O400" s="5"/>
      <c r="P400" s="5"/>
      <c r="Q400" s="5"/>
      <c r="R400" s="5"/>
      <c r="S400" s="5"/>
      <c r="T400" s="5"/>
      <c r="U400" s="5"/>
      <c r="V400" s="5"/>
      <c r="W400" s="5"/>
    </row>
    <row r="401" spans="1:23" ht="15.75" customHeight="1">
      <c r="A401" s="5"/>
      <c r="B401" s="5"/>
      <c r="C401" s="5"/>
      <c r="D401" s="292"/>
      <c r="E401" s="268"/>
      <c r="F401" s="262"/>
      <c r="G401" s="5"/>
      <c r="H401" s="5"/>
      <c r="I401" s="5"/>
      <c r="J401" s="5"/>
      <c r="K401" s="5"/>
      <c r="L401" s="140"/>
      <c r="M401" s="5"/>
      <c r="N401" s="5"/>
      <c r="O401" s="5"/>
      <c r="P401" s="5"/>
      <c r="Q401" s="5"/>
      <c r="R401" s="5"/>
      <c r="S401" s="5"/>
      <c r="T401" s="5"/>
      <c r="U401" s="5"/>
      <c r="V401" s="5"/>
      <c r="W401" s="5"/>
    </row>
    <row r="402" spans="1:23" ht="15.75" customHeight="1">
      <c r="A402" s="5"/>
      <c r="B402" s="5"/>
      <c r="C402" s="5"/>
      <c r="D402" s="292"/>
      <c r="E402" s="268"/>
      <c r="F402" s="262"/>
      <c r="G402" s="5"/>
      <c r="H402" s="5"/>
      <c r="I402" s="5"/>
      <c r="J402" s="5"/>
      <c r="K402" s="5"/>
      <c r="L402" s="140"/>
      <c r="M402" s="5"/>
      <c r="N402" s="5"/>
      <c r="O402" s="5"/>
      <c r="P402" s="5"/>
      <c r="Q402" s="5"/>
      <c r="R402" s="5"/>
      <c r="S402" s="5"/>
      <c r="T402" s="5"/>
      <c r="U402" s="5"/>
      <c r="V402" s="5"/>
      <c r="W402" s="5"/>
    </row>
    <row r="403" spans="1:23" ht="15.75" customHeight="1">
      <c r="A403" s="5"/>
      <c r="B403" s="5"/>
      <c r="C403" s="5"/>
      <c r="D403" s="292"/>
      <c r="E403" s="268"/>
      <c r="F403" s="262"/>
      <c r="G403" s="5"/>
      <c r="H403" s="5"/>
      <c r="I403" s="5"/>
      <c r="J403" s="5"/>
      <c r="K403" s="5"/>
      <c r="L403" s="140"/>
      <c r="M403" s="5"/>
      <c r="N403" s="5"/>
      <c r="O403" s="5"/>
      <c r="P403" s="5"/>
      <c r="Q403" s="5"/>
      <c r="R403" s="5"/>
      <c r="S403" s="5"/>
      <c r="T403" s="5"/>
      <c r="U403" s="5"/>
      <c r="V403" s="5"/>
      <c r="W403" s="5"/>
    </row>
    <row r="404" spans="1:23" ht="15.75" customHeight="1">
      <c r="A404" s="5"/>
      <c r="B404" s="5"/>
      <c r="C404" s="5"/>
      <c r="D404" s="292"/>
      <c r="E404" s="268"/>
      <c r="F404" s="262"/>
      <c r="G404" s="5"/>
      <c r="H404" s="5"/>
      <c r="I404" s="5"/>
      <c r="J404" s="5"/>
      <c r="K404" s="5"/>
      <c r="L404" s="140"/>
      <c r="M404" s="5"/>
      <c r="N404" s="5"/>
      <c r="O404" s="5"/>
      <c r="P404" s="5"/>
      <c r="Q404" s="5"/>
      <c r="R404" s="5"/>
      <c r="S404" s="5"/>
      <c r="T404" s="5"/>
      <c r="U404" s="5"/>
      <c r="V404" s="5"/>
      <c r="W404" s="5"/>
    </row>
    <row r="405" spans="1:23" ht="15.75" customHeight="1">
      <c r="A405" s="5"/>
      <c r="B405" s="5"/>
      <c r="C405" s="5"/>
      <c r="D405" s="292"/>
      <c r="E405" s="268"/>
      <c r="F405" s="262"/>
      <c r="G405" s="5"/>
      <c r="H405" s="5"/>
      <c r="I405" s="5"/>
      <c r="J405" s="5"/>
      <c r="K405" s="5"/>
      <c r="L405" s="140"/>
      <c r="M405" s="5"/>
      <c r="N405" s="5"/>
      <c r="O405" s="5"/>
      <c r="P405" s="5"/>
      <c r="Q405" s="5"/>
      <c r="R405" s="5"/>
      <c r="S405" s="5"/>
      <c r="T405" s="5"/>
      <c r="U405" s="5"/>
      <c r="V405" s="5"/>
      <c r="W405" s="5"/>
    </row>
    <row r="406" spans="1:23" ht="15.75" customHeight="1">
      <c r="A406" s="5"/>
      <c r="B406" s="5"/>
      <c r="C406" s="5"/>
      <c r="D406" s="292"/>
      <c r="E406" s="268"/>
      <c r="F406" s="262"/>
      <c r="G406" s="5"/>
      <c r="H406" s="5"/>
      <c r="I406" s="5"/>
      <c r="J406" s="5"/>
      <c r="K406" s="5"/>
      <c r="L406" s="140"/>
      <c r="M406" s="5"/>
      <c r="N406" s="5"/>
      <c r="O406" s="5"/>
      <c r="P406" s="5"/>
      <c r="Q406" s="5"/>
      <c r="R406" s="5"/>
      <c r="S406" s="5"/>
      <c r="T406" s="5"/>
      <c r="U406" s="5"/>
      <c r="V406" s="5"/>
      <c r="W406" s="5"/>
    </row>
    <row r="407" spans="1:23" ht="15.75" customHeight="1">
      <c r="A407" s="5"/>
      <c r="B407" s="5"/>
      <c r="C407" s="5"/>
      <c r="D407" s="292"/>
      <c r="E407" s="268"/>
      <c r="F407" s="262"/>
      <c r="G407" s="5"/>
      <c r="H407" s="5"/>
      <c r="I407" s="5"/>
      <c r="J407" s="5"/>
      <c r="K407" s="5"/>
      <c r="L407" s="140"/>
      <c r="M407" s="5"/>
      <c r="N407" s="5"/>
      <c r="O407" s="5"/>
      <c r="P407" s="5"/>
      <c r="Q407" s="5"/>
      <c r="R407" s="5"/>
      <c r="S407" s="5"/>
      <c r="T407" s="5"/>
      <c r="U407" s="5"/>
      <c r="V407" s="5"/>
      <c r="W407" s="5"/>
    </row>
    <row r="408" spans="1:23" ht="15.75" customHeight="1">
      <c r="A408" s="5"/>
      <c r="B408" s="5"/>
      <c r="C408" s="5"/>
      <c r="D408" s="292"/>
      <c r="E408" s="268"/>
      <c r="F408" s="262"/>
      <c r="G408" s="5"/>
      <c r="H408" s="5"/>
      <c r="I408" s="5"/>
      <c r="J408" s="5"/>
      <c r="K408" s="5"/>
      <c r="L408" s="140"/>
      <c r="M408" s="5"/>
      <c r="N408" s="5"/>
      <c r="O408" s="5"/>
      <c r="P408" s="5"/>
      <c r="Q408" s="5"/>
      <c r="R408" s="5"/>
      <c r="S408" s="5"/>
      <c r="T408" s="5"/>
      <c r="U408" s="5"/>
      <c r="V408" s="5"/>
      <c r="W408" s="5"/>
    </row>
    <row r="409" spans="1:23" ht="15.75" customHeight="1">
      <c r="A409" s="5"/>
      <c r="B409" s="5"/>
      <c r="C409" s="5"/>
      <c r="D409" s="292"/>
      <c r="E409" s="268"/>
      <c r="F409" s="262"/>
      <c r="G409" s="5"/>
      <c r="H409" s="5"/>
      <c r="I409" s="5"/>
      <c r="J409" s="5"/>
      <c r="K409" s="5"/>
      <c r="L409" s="140"/>
      <c r="M409" s="5"/>
      <c r="N409" s="5"/>
      <c r="O409" s="5"/>
      <c r="P409" s="5"/>
      <c r="Q409" s="5"/>
      <c r="R409" s="5"/>
      <c r="S409" s="5"/>
      <c r="T409" s="5"/>
      <c r="U409" s="5"/>
      <c r="V409" s="5"/>
      <c r="W409" s="5"/>
    </row>
    <row r="410" spans="1:23" ht="15.75" customHeight="1">
      <c r="A410" s="5"/>
      <c r="B410" s="5"/>
      <c r="C410" s="5"/>
      <c r="D410" s="292"/>
      <c r="E410" s="268"/>
      <c r="F410" s="262"/>
      <c r="G410" s="5"/>
      <c r="H410" s="5"/>
      <c r="I410" s="5"/>
      <c r="J410" s="5"/>
      <c r="K410" s="5"/>
      <c r="L410" s="140"/>
      <c r="M410" s="5"/>
      <c r="N410" s="5"/>
      <c r="O410" s="5"/>
      <c r="P410" s="5"/>
      <c r="Q410" s="5"/>
      <c r="R410" s="5"/>
      <c r="S410" s="5"/>
      <c r="T410" s="5"/>
      <c r="U410" s="5"/>
      <c r="V410" s="5"/>
      <c r="W410" s="5"/>
    </row>
    <row r="411" spans="1:23" ht="15.75" customHeight="1">
      <c r="A411" s="5"/>
      <c r="B411" s="5"/>
      <c r="C411" s="5"/>
      <c r="D411" s="292"/>
      <c r="E411" s="268"/>
      <c r="F411" s="262"/>
      <c r="G411" s="5"/>
      <c r="H411" s="5"/>
      <c r="I411" s="5"/>
      <c r="J411" s="5"/>
      <c r="K411" s="5"/>
      <c r="L411" s="140"/>
      <c r="M411" s="5"/>
      <c r="N411" s="5"/>
      <c r="O411" s="5"/>
      <c r="P411" s="5"/>
      <c r="Q411" s="5"/>
      <c r="R411" s="5"/>
      <c r="S411" s="5"/>
      <c r="T411" s="5"/>
      <c r="U411" s="5"/>
      <c r="V411" s="5"/>
      <c r="W411" s="5"/>
    </row>
    <row r="412" spans="1:23" ht="15.75" customHeight="1">
      <c r="A412" s="5"/>
      <c r="B412" s="5"/>
      <c r="C412" s="5"/>
      <c r="D412" s="292"/>
      <c r="E412" s="268"/>
      <c r="F412" s="262"/>
      <c r="G412" s="5"/>
      <c r="H412" s="5"/>
      <c r="I412" s="5"/>
      <c r="J412" s="5"/>
      <c r="K412" s="5"/>
      <c r="L412" s="140"/>
      <c r="M412" s="5"/>
      <c r="N412" s="5"/>
      <c r="O412" s="5"/>
      <c r="P412" s="5"/>
      <c r="Q412" s="5"/>
      <c r="R412" s="5"/>
      <c r="S412" s="5"/>
      <c r="T412" s="5"/>
      <c r="U412" s="5"/>
      <c r="V412" s="5"/>
      <c r="W412" s="5"/>
    </row>
    <row r="413" spans="1:23" ht="15.75" customHeight="1">
      <c r="A413" s="5"/>
      <c r="B413" s="5"/>
      <c r="C413" s="5"/>
      <c r="D413" s="292"/>
      <c r="E413" s="268"/>
      <c r="F413" s="262"/>
      <c r="G413" s="5"/>
      <c r="H413" s="5"/>
      <c r="I413" s="5"/>
      <c r="J413" s="5"/>
      <c r="K413" s="5"/>
      <c r="L413" s="140"/>
      <c r="M413" s="5"/>
      <c r="N413" s="5"/>
      <c r="O413" s="5"/>
      <c r="P413" s="5"/>
      <c r="Q413" s="5"/>
      <c r="R413" s="5"/>
      <c r="S413" s="5"/>
      <c r="T413" s="5"/>
      <c r="U413" s="5"/>
      <c r="V413" s="5"/>
      <c r="W413" s="5"/>
    </row>
    <row r="414" spans="1:23" ht="15.75" customHeight="1">
      <c r="A414" s="5"/>
      <c r="B414" s="5"/>
      <c r="C414" s="5"/>
      <c r="D414" s="292"/>
      <c r="E414" s="268"/>
      <c r="F414" s="262"/>
      <c r="G414" s="5"/>
      <c r="H414" s="5"/>
      <c r="I414" s="5"/>
      <c r="J414" s="5"/>
      <c r="K414" s="5"/>
      <c r="L414" s="140"/>
      <c r="M414" s="5"/>
      <c r="N414" s="5"/>
      <c r="O414" s="5"/>
      <c r="P414" s="5"/>
      <c r="Q414" s="5"/>
      <c r="R414" s="5"/>
      <c r="S414" s="5"/>
      <c r="T414" s="5"/>
      <c r="U414" s="5"/>
      <c r="V414" s="5"/>
      <c r="W414" s="5"/>
    </row>
    <row r="415" spans="1:23" ht="15.75" customHeight="1">
      <c r="A415" s="5"/>
      <c r="B415" s="5"/>
      <c r="C415" s="5"/>
      <c r="D415" s="292"/>
      <c r="E415" s="268"/>
      <c r="F415" s="262"/>
      <c r="G415" s="5"/>
      <c r="H415" s="5"/>
      <c r="I415" s="5"/>
      <c r="J415" s="5"/>
      <c r="K415" s="5"/>
      <c r="L415" s="140"/>
      <c r="M415" s="5"/>
      <c r="N415" s="5"/>
      <c r="O415" s="5"/>
      <c r="P415" s="5"/>
      <c r="Q415" s="5"/>
      <c r="R415" s="5"/>
      <c r="S415" s="5"/>
      <c r="T415" s="5"/>
      <c r="U415" s="5"/>
      <c r="V415" s="5"/>
      <c r="W415" s="5"/>
    </row>
    <row r="416" spans="1:23" ht="15.75" customHeight="1">
      <c r="A416" s="5"/>
      <c r="B416" s="5"/>
      <c r="C416" s="5"/>
      <c r="D416" s="292"/>
      <c r="E416" s="268"/>
      <c r="F416" s="262"/>
      <c r="G416" s="5"/>
      <c r="H416" s="5"/>
      <c r="I416" s="5"/>
      <c r="J416" s="5"/>
      <c r="K416" s="5"/>
      <c r="L416" s="140"/>
      <c r="M416" s="5"/>
      <c r="N416" s="5"/>
      <c r="O416" s="5"/>
      <c r="P416" s="5"/>
      <c r="Q416" s="5"/>
      <c r="R416" s="5"/>
      <c r="S416" s="5"/>
      <c r="T416" s="5"/>
      <c r="U416" s="5"/>
      <c r="V416" s="5"/>
      <c r="W416" s="5"/>
    </row>
    <row r="417" spans="1:23" ht="15.75" customHeight="1">
      <c r="A417" s="5"/>
      <c r="B417" s="5"/>
      <c r="C417" s="5"/>
      <c r="D417" s="292"/>
      <c r="E417" s="268"/>
      <c r="F417" s="262"/>
      <c r="G417" s="5"/>
      <c r="H417" s="5"/>
      <c r="I417" s="5"/>
      <c r="J417" s="5"/>
      <c r="K417" s="5"/>
      <c r="L417" s="140"/>
      <c r="M417" s="5"/>
      <c r="N417" s="5"/>
      <c r="O417" s="5"/>
      <c r="P417" s="5"/>
      <c r="Q417" s="5"/>
      <c r="R417" s="5"/>
      <c r="S417" s="5"/>
      <c r="T417" s="5"/>
      <c r="U417" s="5"/>
      <c r="V417" s="5"/>
      <c r="W417" s="5"/>
    </row>
    <row r="418" spans="1:23" ht="15.75" customHeight="1">
      <c r="A418" s="5"/>
      <c r="B418" s="5"/>
      <c r="C418" s="5"/>
      <c r="D418" s="292"/>
      <c r="E418" s="268"/>
      <c r="F418" s="262"/>
      <c r="G418" s="5"/>
      <c r="H418" s="5"/>
      <c r="I418" s="5"/>
      <c r="J418" s="5"/>
      <c r="K418" s="5"/>
      <c r="L418" s="140"/>
      <c r="M418" s="5"/>
      <c r="N418" s="5"/>
      <c r="O418" s="5"/>
      <c r="P418" s="5"/>
      <c r="Q418" s="5"/>
      <c r="R418" s="5"/>
      <c r="S418" s="5"/>
      <c r="T418" s="5"/>
      <c r="U418" s="5"/>
      <c r="V418" s="5"/>
      <c r="W418" s="5"/>
    </row>
    <row r="419" spans="1:23" ht="15.75" customHeight="1">
      <c r="A419" s="5"/>
      <c r="B419" s="5"/>
      <c r="C419" s="5"/>
      <c r="D419" s="292"/>
      <c r="E419" s="268"/>
      <c r="F419" s="262"/>
      <c r="G419" s="5"/>
      <c r="H419" s="5"/>
      <c r="I419" s="5"/>
      <c r="J419" s="5"/>
      <c r="K419" s="5"/>
      <c r="L419" s="140"/>
      <c r="M419" s="5"/>
      <c r="N419" s="5"/>
      <c r="O419" s="5"/>
      <c r="P419" s="5"/>
      <c r="Q419" s="5"/>
      <c r="R419" s="5"/>
      <c r="S419" s="5"/>
      <c r="T419" s="5"/>
      <c r="U419" s="5"/>
      <c r="V419" s="5"/>
      <c r="W419" s="5"/>
    </row>
    <row r="420" spans="1:23" ht="15.75" customHeight="1">
      <c r="A420" s="5"/>
      <c r="B420" s="5"/>
      <c r="C420" s="5"/>
      <c r="D420" s="292"/>
      <c r="E420" s="268"/>
      <c r="F420" s="262"/>
      <c r="G420" s="5"/>
      <c r="H420" s="5"/>
      <c r="I420" s="5"/>
      <c r="J420" s="5"/>
      <c r="K420" s="5"/>
      <c r="L420" s="140"/>
      <c r="M420" s="5"/>
      <c r="N420" s="5"/>
      <c r="O420" s="5"/>
      <c r="P420" s="5"/>
      <c r="Q420" s="5"/>
      <c r="R420" s="5"/>
      <c r="S420" s="5"/>
      <c r="T420" s="5"/>
      <c r="U420" s="5"/>
      <c r="V420" s="5"/>
      <c r="W420" s="5"/>
    </row>
    <row r="421" spans="1:23" ht="15.75" customHeight="1">
      <c r="A421" s="5"/>
      <c r="B421" s="5"/>
      <c r="C421" s="5"/>
      <c r="D421" s="292"/>
      <c r="E421" s="268"/>
      <c r="F421" s="262"/>
      <c r="G421" s="5"/>
      <c r="H421" s="5"/>
      <c r="I421" s="5"/>
      <c r="J421" s="5"/>
      <c r="K421" s="5"/>
      <c r="L421" s="140"/>
      <c r="M421" s="5"/>
      <c r="N421" s="5"/>
      <c r="O421" s="5"/>
      <c r="P421" s="5"/>
      <c r="Q421" s="5"/>
      <c r="R421" s="5"/>
      <c r="S421" s="5"/>
      <c r="T421" s="5"/>
      <c r="U421" s="5"/>
      <c r="V421" s="5"/>
      <c r="W421" s="5"/>
    </row>
    <row r="422" spans="1:23" ht="15.75" customHeight="1">
      <c r="A422" s="5"/>
      <c r="B422" s="5"/>
      <c r="C422" s="5"/>
      <c r="D422" s="292"/>
      <c r="E422" s="268"/>
      <c r="F422" s="262"/>
      <c r="G422" s="5"/>
      <c r="H422" s="5"/>
      <c r="I422" s="5"/>
      <c r="J422" s="5"/>
      <c r="K422" s="5"/>
      <c r="L422" s="140"/>
      <c r="M422" s="5"/>
      <c r="N422" s="5"/>
      <c r="O422" s="5"/>
      <c r="P422" s="5"/>
      <c r="Q422" s="5"/>
      <c r="R422" s="5"/>
      <c r="S422" s="5"/>
      <c r="T422" s="5"/>
      <c r="U422" s="5"/>
      <c r="V422" s="5"/>
      <c r="W422" s="5"/>
    </row>
    <row r="423" spans="1:23" ht="15.75" customHeight="1">
      <c r="A423" s="5"/>
      <c r="B423" s="5"/>
      <c r="C423" s="5"/>
      <c r="D423" s="292"/>
      <c r="E423" s="268"/>
      <c r="F423" s="262"/>
      <c r="G423" s="5"/>
      <c r="H423" s="5"/>
      <c r="I423" s="5"/>
      <c r="J423" s="5"/>
      <c r="K423" s="5"/>
      <c r="L423" s="140"/>
      <c r="M423" s="5"/>
      <c r="N423" s="5"/>
      <c r="O423" s="5"/>
      <c r="P423" s="5"/>
      <c r="Q423" s="5"/>
      <c r="R423" s="5"/>
      <c r="S423" s="5"/>
      <c r="T423" s="5"/>
      <c r="U423" s="5"/>
      <c r="V423" s="5"/>
      <c r="W423" s="5"/>
    </row>
    <row r="424" spans="1:23" ht="15.75" customHeight="1">
      <c r="A424" s="5"/>
      <c r="B424" s="5"/>
      <c r="C424" s="5"/>
      <c r="D424" s="292"/>
      <c r="E424" s="268"/>
      <c r="F424" s="262"/>
      <c r="G424" s="5"/>
      <c r="H424" s="5"/>
      <c r="I424" s="5"/>
      <c r="J424" s="5"/>
      <c r="K424" s="5"/>
      <c r="L424" s="140"/>
      <c r="M424" s="5"/>
      <c r="N424" s="5"/>
      <c r="O424" s="5"/>
      <c r="P424" s="5"/>
      <c r="Q424" s="5"/>
      <c r="R424" s="5"/>
      <c r="S424" s="5"/>
      <c r="T424" s="5"/>
      <c r="U424" s="5"/>
      <c r="V424" s="5"/>
      <c r="W424" s="5"/>
    </row>
    <row r="425" spans="1:23" ht="15.75" customHeight="1">
      <c r="A425" s="5"/>
      <c r="B425" s="5"/>
      <c r="C425" s="5"/>
      <c r="D425" s="292"/>
      <c r="E425" s="268"/>
      <c r="F425" s="262"/>
      <c r="G425" s="5"/>
      <c r="H425" s="5"/>
      <c r="I425" s="5"/>
      <c r="J425" s="5"/>
      <c r="K425" s="5"/>
      <c r="L425" s="140"/>
      <c r="M425" s="5"/>
      <c r="N425" s="5"/>
      <c r="O425" s="5"/>
      <c r="P425" s="5"/>
      <c r="Q425" s="5"/>
      <c r="R425" s="5"/>
      <c r="S425" s="5"/>
      <c r="T425" s="5"/>
      <c r="U425" s="5"/>
      <c r="V425" s="5"/>
      <c r="W425" s="5"/>
    </row>
    <row r="426" spans="1:23" ht="15.75" customHeight="1">
      <c r="A426" s="5"/>
      <c r="B426" s="5"/>
      <c r="C426" s="5"/>
      <c r="D426" s="292"/>
      <c r="E426" s="268"/>
      <c r="F426" s="262"/>
      <c r="G426" s="5"/>
      <c r="H426" s="5"/>
      <c r="I426" s="5"/>
      <c r="J426" s="5"/>
      <c r="K426" s="5"/>
      <c r="L426" s="140"/>
      <c r="M426" s="5"/>
      <c r="N426" s="5"/>
      <c r="O426" s="5"/>
      <c r="P426" s="5"/>
      <c r="Q426" s="5"/>
      <c r="R426" s="5"/>
      <c r="S426" s="5"/>
      <c r="T426" s="5"/>
      <c r="U426" s="5"/>
      <c r="V426" s="5"/>
      <c r="W426" s="5"/>
    </row>
    <row r="427" spans="1:23" ht="15.75" customHeight="1">
      <c r="A427" s="5"/>
      <c r="B427" s="5"/>
      <c r="C427" s="5"/>
      <c r="D427" s="292"/>
      <c r="E427" s="268"/>
      <c r="F427" s="262"/>
      <c r="G427" s="5"/>
      <c r="H427" s="5"/>
      <c r="I427" s="5"/>
      <c r="J427" s="5"/>
      <c r="K427" s="5"/>
      <c r="L427" s="140"/>
      <c r="M427" s="5"/>
      <c r="N427" s="5"/>
      <c r="O427" s="5"/>
      <c r="P427" s="5"/>
      <c r="Q427" s="5"/>
      <c r="R427" s="5"/>
      <c r="S427" s="5"/>
      <c r="T427" s="5"/>
      <c r="U427" s="5"/>
      <c r="V427" s="5"/>
      <c r="W427" s="5"/>
    </row>
    <row r="428" spans="1:23" ht="15.75" customHeight="1">
      <c r="A428" s="5"/>
      <c r="B428" s="5"/>
      <c r="C428" s="5"/>
      <c r="D428" s="292"/>
      <c r="E428" s="268"/>
      <c r="F428" s="262"/>
      <c r="G428" s="5"/>
      <c r="H428" s="5"/>
      <c r="I428" s="5"/>
      <c r="J428" s="5"/>
      <c r="K428" s="5"/>
      <c r="L428" s="140"/>
      <c r="M428" s="5"/>
      <c r="N428" s="5"/>
      <c r="O428" s="5"/>
      <c r="P428" s="5"/>
      <c r="Q428" s="5"/>
      <c r="R428" s="5"/>
      <c r="S428" s="5"/>
      <c r="T428" s="5"/>
      <c r="U428" s="5"/>
      <c r="V428" s="5"/>
      <c r="W428" s="5"/>
    </row>
    <row r="429" spans="1:23" ht="15.75" customHeight="1">
      <c r="A429" s="5"/>
      <c r="B429" s="5"/>
      <c r="C429" s="5"/>
      <c r="D429" s="292"/>
      <c r="E429" s="268"/>
      <c r="F429" s="262"/>
      <c r="G429" s="5"/>
      <c r="H429" s="5"/>
      <c r="I429" s="5"/>
      <c r="J429" s="5"/>
      <c r="K429" s="5"/>
      <c r="L429" s="140"/>
      <c r="M429" s="5"/>
      <c r="N429" s="5"/>
      <c r="O429" s="5"/>
      <c r="P429" s="5"/>
      <c r="Q429" s="5"/>
      <c r="R429" s="5"/>
      <c r="S429" s="5"/>
      <c r="T429" s="5"/>
      <c r="U429" s="5"/>
      <c r="V429" s="5"/>
      <c r="W429" s="5"/>
    </row>
    <row r="430" spans="1:23" ht="15.75" customHeight="1">
      <c r="A430" s="5"/>
      <c r="B430" s="5"/>
      <c r="C430" s="5"/>
      <c r="D430" s="292"/>
      <c r="E430" s="268"/>
      <c r="F430" s="262"/>
      <c r="G430" s="5"/>
      <c r="H430" s="5"/>
      <c r="I430" s="5"/>
      <c r="J430" s="5"/>
      <c r="K430" s="5"/>
      <c r="L430" s="140"/>
      <c r="M430" s="5"/>
      <c r="N430" s="5"/>
      <c r="O430" s="5"/>
      <c r="P430" s="5"/>
      <c r="Q430" s="5"/>
      <c r="R430" s="5"/>
      <c r="S430" s="5"/>
      <c r="T430" s="5"/>
      <c r="U430" s="5"/>
      <c r="V430" s="5"/>
      <c r="W430" s="5"/>
    </row>
    <row r="431" spans="1:23" ht="15.75" customHeight="1">
      <c r="A431" s="5"/>
      <c r="B431" s="5"/>
      <c r="C431" s="5"/>
      <c r="D431" s="292"/>
      <c r="E431" s="268"/>
      <c r="F431" s="262"/>
      <c r="G431" s="5"/>
      <c r="H431" s="5"/>
      <c r="I431" s="5"/>
      <c r="J431" s="5"/>
      <c r="K431" s="5"/>
      <c r="L431" s="140"/>
      <c r="M431" s="5"/>
      <c r="N431" s="5"/>
      <c r="O431" s="5"/>
      <c r="P431" s="5"/>
      <c r="Q431" s="5"/>
      <c r="R431" s="5"/>
      <c r="S431" s="5"/>
      <c r="T431" s="5"/>
      <c r="U431" s="5"/>
      <c r="V431" s="5"/>
      <c r="W431" s="5"/>
    </row>
    <row r="432" spans="1:23" ht="15.75" customHeight="1">
      <c r="A432" s="5"/>
      <c r="B432" s="5"/>
      <c r="C432" s="5"/>
      <c r="D432" s="292"/>
      <c r="E432" s="268"/>
      <c r="F432" s="262"/>
      <c r="G432" s="5"/>
      <c r="H432" s="5"/>
      <c r="I432" s="5"/>
      <c r="J432" s="5"/>
      <c r="K432" s="5"/>
      <c r="L432" s="140"/>
      <c r="M432" s="5"/>
      <c r="N432" s="5"/>
      <c r="O432" s="5"/>
      <c r="P432" s="5"/>
      <c r="Q432" s="5"/>
      <c r="R432" s="5"/>
      <c r="S432" s="5"/>
      <c r="T432" s="5"/>
      <c r="U432" s="5"/>
      <c r="V432" s="5"/>
      <c r="W432" s="5"/>
    </row>
    <row r="433" spans="1:23" ht="15.75" customHeight="1">
      <c r="A433" s="5"/>
      <c r="B433" s="5"/>
      <c r="C433" s="5"/>
      <c r="D433" s="292"/>
      <c r="E433" s="268"/>
      <c r="F433" s="262"/>
      <c r="G433" s="5"/>
      <c r="H433" s="5"/>
      <c r="I433" s="5"/>
      <c r="J433" s="5"/>
      <c r="K433" s="5"/>
      <c r="L433" s="140"/>
      <c r="M433" s="5"/>
      <c r="N433" s="5"/>
      <c r="O433" s="5"/>
      <c r="P433" s="5"/>
      <c r="Q433" s="5"/>
      <c r="R433" s="5"/>
      <c r="S433" s="5"/>
      <c r="T433" s="5"/>
      <c r="U433" s="5"/>
      <c r="V433" s="5"/>
      <c r="W433" s="5"/>
    </row>
    <row r="434" spans="1:23" ht="15.75" customHeight="1">
      <c r="A434" s="5"/>
      <c r="B434" s="5"/>
      <c r="C434" s="5"/>
      <c r="D434" s="292"/>
      <c r="E434" s="268"/>
      <c r="F434" s="262"/>
      <c r="G434" s="5"/>
      <c r="H434" s="5"/>
      <c r="I434" s="5"/>
      <c r="J434" s="5"/>
      <c r="K434" s="5"/>
      <c r="L434" s="140"/>
      <c r="M434" s="5"/>
      <c r="N434" s="5"/>
      <c r="O434" s="5"/>
      <c r="P434" s="5"/>
      <c r="Q434" s="5"/>
      <c r="R434" s="5"/>
      <c r="S434" s="5"/>
      <c r="T434" s="5"/>
      <c r="U434" s="5"/>
      <c r="V434" s="5"/>
      <c r="W434" s="5"/>
    </row>
    <row r="435" spans="1:23" ht="15.75" customHeight="1">
      <c r="A435" s="5"/>
      <c r="B435" s="5"/>
      <c r="C435" s="5"/>
      <c r="D435" s="292"/>
      <c r="E435" s="268"/>
      <c r="F435" s="262"/>
      <c r="G435" s="5"/>
      <c r="H435" s="5"/>
      <c r="I435" s="5"/>
      <c r="J435" s="5"/>
      <c r="K435" s="5"/>
      <c r="L435" s="140"/>
      <c r="M435" s="5"/>
      <c r="N435" s="5"/>
      <c r="O435" s="5"/>
      <c r="P435" s="5"/>
      <c r="Q435" s="5"/>
      <c r="R435" s="5"/>
      <c r="S435" s="5"/>
      <c r="T435" s="5"/>
      <c r="U435" s="5"/>
      <c r="V435" s="5"/>
      <c r="W435" s="5"/>
    </row>
    <row r="436" spans="1:23" ht="15.75" customHeight="1">
      <c r="A436" s="5"/>
      <c r="B436" s="5"/>
      <c r="C436" s="5"/>
      <c r="D436" s="292"/>
      <c r="E436" s="268"/>
      <c r="F436" s="262"/>
      <c r="G436" s="5"/>
      <c r="H436" s="5"/>
      <c r="I436" s="5"/>
      <c r="J436" s="5"/>
      <c r="K436" s="5"/>
      <c r="L436" s="140"/>
      <c r="M436" s="5"/>
      <c r="N436" s="5"/>
      <c r="O436" s="5"/>
      <c r="P436" s="5"/>
      <c r="Q436" s="5"/>
      <c r="R436" s="5"/>
      <c r="S436" s="5"/>
      <c r="T436" s="5"/>
      <c r="U436" s="5"/>
      <c r="V436" s="5"/>
      <c r="W436" s="5"/>
    </row>
    <row r="437" spans="1:23" ht="15.75" customHeight="1">
      <c r="A437" s="5"/>
      <c r="B437" s="5"/>
      <c r="C437" s="5"/>
      <c r="D437" s="292"/>
      <c r="E437" s="268"/>
      <c r="F437" s="262"/>
      <c r="G437" s="5"/>
      <c r="H437" s="5"/>
      <c r="I437" s="5"/>
      <c r="J437" s="5"/>
      <c r="K437" s="5"/>
      <c r="L437" s="140"/>
      <c r="M437" s="5"/>
      <c r="N437" s="5"/>
      <c r="O437" s="5"/>
      <c r="P437" s="5"/>
      <c r="Q437" s="5"/>
      <c r="R437" s="5"/>
      <c r="S437" s="5"/>
      <c r="T437" s="5"/>
      <c r="U437" s="5"/>
      <c r="V437" s="5"/>
      <c r="W437" s="5"/>
    </row>
    <row r="438" spans="1:23" ht="15.75" customHeight="1">
      <c r="A438" s="5"/>
      <c r="B438" s="5"/>
      <c r="C438" s="5"/>
      <c r="D438" s="292"/>
      <c r="E438" s="268"/>
      <c r="F438" s="262"/>
      <c r="G438" s="5"/>
      <c r="H438" s="5"/>
      <c r="I438" s="5"/>
      <c r="J438" s="5"/>
      <c r="K438" s="5"/>
      <c r="L438" s="140"/>
      <c r="M438" s="5"/>
      <c r="N438" s="5"/>
      <c r="O438" s="5"/>
      <c r="P438" s="5"/>
      <c r="Q438" s="5"/>
      <c r="R438" s="5"/>
      <c r="S438" s="5"/>
      <c r="T438" s="5"/>
      <c r="U438" s="5"/>
      <c r="V438" s="5"/>
      <c r="W438" s="5"/>
    </row>
    <row r="439" spans="1:23" ht="15.75" customHeight="1">
      <c r="A439" s="5"/>
      <c r="B439" s="5"/>
      <c r="C439" s="5"/>
      <c r="D439" s="292"/>
      <c r="E439" s="268"/>
      <c r="F439" s="262"/>
      <c r="G439" s="5"/>
      <c r="H439" s="5"/>
      <c r="I439" s="5"/>
      <c r="J439" s="5"/>
      <c r="K439" s="5"/>
      <c r="L439" s="140"/>
      <c r="M439" s="5"/>
      <c r="N439" s="5"/>
      <c r="O439" s="5"/>
      <c r="P439" s="5"/>
      <c r="Q439" s="5"/>
      <c r="R439" s="5"/>
      <c r="S439" s="5"/>
      <c r="T439" s="5"/>
      <c r="U439" s="5"/>
      <c r="V439" s="5"/>
      <c r="W439" s="5"/>
    </row>
    <row r="440" spans="1:23" ht="15.75" customHeight="1">
      <c r="A440" s="5"/>
      <c r="B440" s="5"/>
      <c r="C440" s="5"/>
      <c r="D440" s="292"/>
      <c r="E440" s="268"/>
      <c r="F440" s="262"/>
      <c r="G440" s="5"/>
      <c r="H440" s="5"/>
      <c r="I440" s="5"/>
      <c r="J440" s="5"/>
      <c r="K440" s="5"/>
      <c r="L440" s="140"/>
      <c r="M440" s="5"/>
      <c r="N440" s="5"/>
      <c r="O440" s="5"/>
      <c r="P440" s="5"/>
      <c r="Q440" s="5"/>
      <c r="R440" s="5"/>
      <c r="S440" s="5"/>
      <c r="T440" s="5"/>
      <c r="U440" s="5"/>
      <c r="V440" s="5"/>
      <c r="W440" s="5"/>
    </row>
    <row r="441" spans="1:23" ht="15.75" customHeight="1">
      <c r="A441" s="5"/>
      <c r="B441" s="5"/>
      <c r="C441" s="5"/>
      <c r="D441" s="292"/>
      <c r="E441" s="268"/>
      <c r="F441" s="262"/>
      <c r="G441" s="5"/>
      <c r="H441" s="5"/>
      <c r="I441" s="5"/>
      <c r="J441" s="5"/>
      <c r="K441" s="5"/>
      <c r="L441" s="140"/>
      <c r="M441" s="5"/>
      <c r="N441" s="5"/>
      <c r="O441" s="5"/>
      <c r="P441" s="5"/>
      <c r="Q441" s="5"/>
      <c r="R441" s="5"/>
      <c r="S441" s="5"/>
      <c r="T441" s="5"/>
      <c r="U441" s="5"/>
      <c r="V441" s="5"/>
      <c r="W441" s="5"/>
    </row>
    <row r="442" spans="1:23" ht="15.75" customHeight="1">
      <c r="A442" s="5"/>
      <c r="B442" s="5"/>
      <c r="C442" s="5"/>
      <c r="D442" s="292"/>
      <c r="E442" s="268"/>
      <c r="F442" s="262"/>
      <c r="G442" s="5"/>
      <c r="H442" s="5"/>
      <c r="I442" s="5"/>
      <c r="J442" s="5"/>
      <c r="K442" s="5"/>
      <c r="L442" s="140"/>
      <c r="M442" s="5"/>
      <c r="N442" s="5"/>
      <c r="O442" s="5"/>
      <c r="P442" s="5"/>
      <c r="Q442" s="5"/>
      <c r="R442" s="5"/>
      <c r="S442" s="5"/>
      <c r="T442" s="5"/>
      <c r="U442" s="5"/>
      <c r="V442" s="5"/>
      <c r="W442" s="5"/>
    </row>
    <row r="443" spans="1:23" ht="15.75" customHeight="1">
      <c r="A443" s="5"/>
      <c r="B443" s="5"/>
      <c r="C443" s="5"/>
      <c r="D443" s="292"/>
      <c r="E443" s="268"/>
      <c r="F443" s="262"/>
      <c r="G443" s="5"/>
      <c r="H443" s="5"/>
      <c r="I443" s="5"/>
      <c r="J443" s="5"/>
      <c r="K443" s="5"/>
      <c r="L443" s="140"/>
      <c r="M443" s="5"/>
      <c r="N443" s="5"/>
      <c r="O443" s="5"/>
      <c r="P443" s="5"/>
      <c r="Q443" s="5"/>
      <c r="R443" s="5"/>
      <c r="S443" s="5"/>
      <c r="T443" s="5"/>
      <c r="U443" s="5"/>
      <c r="V443" s="5"/>
      <c r="W443" s="5"/>
    </row>
    <row r="444" spans="1:23" ht="15.75" customHeight="1">
      <c r="A444" s="5"/>
      <c r="B444" s="5"/>
      <c r="C444" s="5"/>
      <c r="D444" s="292"/>
      <c r="E444" s="268"/>
      <c r="F444" s="262"/>
      <c r="G444" s="5"/>
      <c r="H444" s="5"/>
      <c r="I444" s="5"/>
      <c r="J444" s="5"/>
      <c r="K444" s="5"/>
      <c r="L444" s="140"/>
      <c r="M444" s="5"/>
      <c r="N444" s="5"/>
      <c r="O444" s="5"/>
      <c r="P444" s="5"/>
      <c r="Q444" s="5"/>
      <c r="R444" s="5"/>
      <c r="S444" s="5"/>
      <c r="T444" s="5"/>
      <c r="U444" s="5"/>
      <c r="V444" s="5"/>
      <c r="W444" s="5"/>
    </row>
    <row r="445" spans="1:23" ht="15.75" customHeight="1">
      <c r="A445" s="5"/>
      <c r="B445" s="5"/>
      <c r="C445" s="5"/>
      <c r="D445" s="292"/>
      <c r="E445" s="268"/>
      <c r="F445" s="262"/>
      <c r="G445" s="5"/>
      <c r="H445" s="5"/>
      <c r="I445" s="5"/>
      <c r="J445" s="5"/>
      <c r="K445" s="5"/>
      <c r="L445" s="140"/>
      <c r="M445" s="5"/>
      <c r="N445" s="5"/>
      <c r="O445" s="5"/>
      <c r="P445" s="5"/>
      <c r="Q445" s="5"/>
      <c r="R445" s="5"/>
      <c r="S445" s="5"/>
      <c r="T445" s="5"/>
      <c r="U445" s="5"/>
      <c r="V445" s="5"/>
      <c r="W445" s="5"/>
    </row>
    <row r="446" spans="1:23" ht="15.75" customHeight="1">
      <c r="A446" s="5"/>
      <c r="B446" s="5"/>
      <c r="C446" s="5"/>
      <c r="D446" s="292"/>
      <c r="E446" s="268"/>
      <c r="F446" s="262"/>
      <c r="G446" s="5"/>
      <c r="H446" s="5"/>
      <c r="I446" s="5"/>
      <c r="J446" s="5"/>
      <c r="K446" s="5"/>
      <c r="L446" s="140"/>
      <c r="M446" s="5"/>
      <c r="N446" s="5"/>
      <c r="O446" s="5"/>
      <c r="P446" s="5"/>
      <c r="Q446" s="5"/>
      <c r="R446" s="5"/>
      <c r="S446" s="5"/>
      <c r="T446" s="5"/>
      <c r="U446" s="5"/>
      <c r="V446" s="5"/>
      <c r="W446" s="5"/>
    </row>
    <row r="447" spans="1:23" ht="15.75" customHeight="1">
      <c r="A447" s="5"/>
      <c r="B447" s="5"/>
      <c r="C447" s="5"/>
      <c r="D447" s="292"/>
      <c r="E447" s="268"/>
      <c r="F447" s="262"/>
      <c r="G447" s="5"/>
      <c r="H447" s="5"/>
      <c r="I447" s="5"/>
      <c r="J447" s="5"/>
      <c r="K447" s="5"/>
      <c r="L447" s="140"/>
      <c r="M447" s="5"/>
      <c r="N447" s="5"/>
      <c r="O447" s="5"/>
      <c r="P447" s="5"/>
      <c r="Q447" s="5"/>
      <c r="R447" s="5"/>
      <c r="S447" s="5"/>
      <c r="T447" s="5"/>
      <c r="U447" s="5"/>
      <c r="V447" s="5"/>
      <c r="W447" s="5"/>
    </row>
    <row r="448" spans="1:23" ht="15.75" customHeight="1">
      <c r="A448" s="5"/>
      <c r="B448" s="5"/>
      <c r="C448" s="5"/>
      <c r="D448" s="292"/>
      <c r="E448" s="268"/>
      <c r="F448" s="262"/>
      <c r="G448" s="5"/>
      <c r="H448" s="5"/>
      <c r="I448" s="5"/>
      <c r="J448" s="5"/>
      <c r="K448" s="5"/>
      <c r="L448" s="140"/>
      <c r="M448" s="5"/>
      <c r="N448" s="5"/>
      <c r="O448" s="5"/>
      <c r="P448" s="5"/>
      <c r="Q448" s="5"/>
      <c r="R448" s="5"/>
      <c r="S448" s="5"/>
      <c r="T448" s="5"/>
      <c r="U448" s="5"/>
      <c r="V448" s="5"/>
      <c r="W448" s="5"/>
    </row>
    <row r="449" spans="1:23" ht="15.75" customHeight="1">
      <c r="A449" s="5"/>
      <c r="B449" s="5"/>
      <c r="C449" s="5"/>
      <c r="D449" s="292"/>
      <c r="E449" s="268"/>
      <c r="F449" s="262"/>
      <c r="G449" s="5"/>
      <c r="H449" s="5"/>
      <c r="I449" s="5"/>
      <c r="J449" s="5"/>
      <c r="K449" s="5"/>
      <c r="L449" s="140"/>
      <c r="M449" s="5"/>
      <c r="N449" s="5"/>
      <c r="O449" s="5"/>
      <c r="P449" s="5"/>
      <c r="Q449" s="5"/>
      <c r="R449" s="5"/>
      <c r="S449" s="5"/>
      <c r="T449" s="5"/>
      <c r="U449" s="5"/>
      <c r="V449" s="5"/>
      <c r="W449" s="5"/>
    </row>
    <row r="450" spans="1:23" ht="15.75" customHeight="1">
      <c r="A450" s="5"/>
      <c r="B450" s="5"/>
      <c r="C450" s="5"/>
      <c r="D450" s="292"/>
      <c r="E450" s="268"/>
      <c r="F450" s="262"/>
      <c r="G450" s="5"/>
      <c r="H450" s="5"/>
      <c r="I450" s="5"/>
      <c r="J450" s="5"/>
      <c r="K450" s="5"/>
      <c r="L450" s="140"/>
      <c r="M450" s="5"/>
      <c r="N450" s="5"/>
      <c r="O450" s="5"/>
      <c r="P450" s="5"/>
      <c r="Q450" s="5"/>
      <c r="R450" s="5"/>
      <c r="S450" s="5"/>
      <c r="T450" s="5"/>
      <c r="U450" s="5"/>
      <c r="V450" s="5"/>
      <c r="W450" s="5"/>
    </row>
    <row r="451" spans="1:23" ht="15.75" customHeight="1">
      <c r="A451" s="5"/>
      <c r="B451" s="5"/>
      <c r="C451" s="5"/>
      <c r="D451" s="292"/>
      <c r="E451" s="268"/>
      <c r="F451" s="262"/>
      <c r="G451" s="5"/>
      <c r="H451" s="5"/>
      <c r="I451" s="5"/>
      <c r="J451" s="5"/>
      <c r="K451" s="5"/>
      <c r="L451" s="140"/>
      <c r="M451" s="5"/>
      <c r="N451" s="5"/>
      <c r="O451" s="5"/>
      <c r="P451" s="5"/>
      <c r="Q451" s="5"/>
      <c r="R451" s="5"/>
      <c r="S451" s="5"/>
      <c r="T451" s="5"/>
      <c r="U451" s="5"/>
      <c r="V451" s="5"/>
      <c r="W451" s="5"/>
    </row>
    <row r="452" spans="1:23" ht="15.75" customHeight="1">
      <c r="A452" s="5"/>
      <c r="B452" s="5"/>
      <c r="C452" s="5"/>
      <c r="D452" s="292"/>
      <c r="E452" s="268"/>
      <c r="F452" s="262"/>
      <c r="G452" s="5"/>
      <c r="H452" s="5"/>
      <c r="I452" s="5"/>
      <c r="J452" s="5"/>
      <c r="K452" s="5"/>
      <c r="L452" s="140"/>
      <c r="M452" s="5"/>
      <c r="N452" s="5"/>
      <c r="O452" s="5"/>
      <c r="P452" s="5"/>
      <c r="Q452" s="5"/>
      <c r="R452" s="5"/>
      <c r="S452" s="5"/>
      <c r="T452" s="5"/>
      <c r="U452" s="5"/>
      <c r="V452" s="5"/>
      <c r="W452" s="5"/>
    </row>
    <row r="453" spans="1:23" ht="15.75" customHeight="1">
      <c r="A453" s="5"/>
      <c r="B453" s="5"/>
      <c r="C453" s="5"/>
      <c r="D453" s="292"/>
      <c r="E453" s="268"/>
      <c r="F453" s="262"/>
      <c r="G453" s="5"/>
      <c r="H453" s="5"/>
      <c r="I453" s="5"/>
      <c r="J453" s="5"/>
      <c r="K453" s="5"/>
      <c r="L453" s="140"/>
      <c r="M453" s="5"/>
      <c r="N453" s="5"/>
      <c r="O453" s="5"/>
      <c r="P453" s="5"/>
      <c r="Q453" s="5"/>
      <c r="R453" s="5"/>
      <c r="S453" s="5"/>
      <c r="T453" s="5"/>
      <c r="U453" s="5"/>
      <c r="V453" s="5"/>
      <c r="W453" s="5"/>
    </row>
    <row r="454" spans="1:23" ht="15.75" customHeight="1">
      <c r="A454" s="5"/>
      <c r="B454" s="5"/>
      <c r="C454" s="5"/>
      <c r="D454" s="292"/>
      <c r="E454" s="268"/>
      <c r="F454" s="262"/>
      <c r="G454" s="5"/>
      <c r="H454" s="5"/>
      <c r="I454" s="5"/>
      <c r="J454" s="5"/>
      <c r="K454" s="5"/>
      <c r="L454" s="140"/>
      <c r="M454" s="5"/>
      <c r="N454" s="5"/>
      <c r="O454" s="5"/>
      <c r="P454" s="5"/>
      <c r="Q454" s="5"/>
      <c r="R454" s="5"/>
      <c r="S454" s="5"/>
      <c r="T454" s="5"/>
      <c r="U454" s="5"/>
      <c r="V454" s="5"/>
      <c r="W454" s="5"/>
    </row>
    <row r="455" spans="1:23" ht="15.75" customHeight="1">
      <c r="A455" s="5"/>
      <c r="B455" s="5"/>
      <c r="C455" s="5"/>
      <c r="D455" s="292"/>
      <c r="E455" s="268"/>
      <c r="F455" s="262"/>
      <c r="G455" s="5"/>
      <c r="H455" s="5"/>
      <c r="I455" s="5"/>
      <c r="J455" s="5"/>
      <c r="K455" s="5"/>
      <c r="L455" s="140"/>
      <c r="M455" s="5"/>
      <c r="N455" s="5"/>
      <c r="O455" s="5"/>
      <c r="P455" s="5"/>
      <c r="Q455" s="5"/>
      <c r="R455" s="5"/>
      <c r="S455" s="5"/>
      <c r="T455" s="5"/>
      <c r="U455" s="5"/>
      <c r="V455" s="5"/>
      <c r="W455" s="5"/>
    </row>
    <row r="456" spans="1:23" ht="15.75" customHeight="1">
      <c r="A456" s="5"/>
      <c r="B456" s="5"/>
      <c r="C456" s="5"/>
      <c r="D456" s="292"/>
      <c r="E456" s="268"/>
      <c r="F456" s="262"/>
      <c r="G456" s="5"/>
      <c r="H456" s="5"/>
      <c r="I456" s="5"/>
      <c r="J456" s="5"/>
      <c r="K456" s="5"/>
      <c r="L456" s="140"/>
      <c r="M456" s="5"/>
      <c r="N456" s="5"/>
      <c r="O456" s="5"/>
      <c r="P456" s="5"/>
      <c r="Q456" s="5"/>
      <c r="R456" s="5"/>
      <c r="S456" s="5"/>
      <c r="T456" s="5"/>
      <c r="U456" s="5"/>
      <c r="V456" s="5"/>
      <c r="W456" s="5"/>
    </row>
    <row r="457" spans="1:23" ht="15.75" customHeight="1">
      <c r="A457" s="5"/>
      <c r="B457" s="5"/>
      <c r="C457" s="5"/>
      <c r="D457" s="292"/>
      <c r="E457" s="268"/>
      <c r="F457" s="262"/>
      <c r="G457" s="5"/>
      <c r="H457" s="5"/>
      <c r="I457" s="5"/>
      <c r="J457" s="5"/>
      <c r="K457" s="5"/>
      <c r="L457" s="140"/>
      <c r="M457" s="5"/>
      <c r="N457" s="5"/>
      <c r="O457" s="5"/>
      <c r="P457" s="5"/>
      <c r="Q457" s="5"/>
      <c r="R457" s="5"/>
      <c r="S457" s="5"/>
      <c r="T457" s="5"/>
      <c r="U457" s="5"/>
      <c r="V457" s="5"/>
      <c r="W457" s="5"/>
    </row>
    <row r="458" spans="1:23" ht="15.75" customHeight="1">
      <c r="A458" s="5"/>
      <c r="B458" s="5"/>
      <c r="C458" s="5"/>
      <c r="D458" s="292"/>
      <c r="E458" s="268"/>
      <c r="F458" s="262"/>
      <c r="G458" s="5"/>
      <c r="H458" s="5"/>
      <c r="I458" s="5"/>
      <c r="J458" s="5"/>
      <c r="K458" s="5"/>
      <c r="L458" s="140"/>
      <c r="M458" s="5"/>
      <c r="N458" s="5"/>
      <c r="O458" s="5"/>
      <c r="P458" s="5"/>
      <c r="Q458" s="5"/>
      <c r="R458" s="5"/>
      <c r="S458" s="5"/>
      <c r="T458" s="5"/>
      <c r="U458" s="5"/>
      <c r="V458" s="5"/>
      <c r="W458" s="5"/>
    </row>
    <row r="459" spans="1:23" ht="15.75" customHeight="1">
      <c r="A459" s="5"/>
      <c r="B459" s="5"/>
      <c r="C459" s="5"/>
      <c r="D459" s="292"/>
      <c r="E459" s="268"/>
      <c r="F459" s="262"/>
      <c r="G459" s="5"/>
      <c r="H459" s="5"/>
      <c r="I459" s="5"/>
      <c r="J459" s="5"/>
      <c r="K459" s="5"/>
      <c r="L459" s="140"/>
      <c r="M459" s="5"/>
      <c r="N459" s="5"/>
      <c r="O459" s="5"/>
      <c r="P459" s="5"/>
      <c r="Q459" s="5"/>
      <c r="R459" s="5"/>
      <c r="S459" s="5"/>
      <c r="T459" s="5"/>
      <c r="U459" s="5"/>
      <c r="V459" s="5"/>
      <c r="W459" s="5"/>
    </row>
    <row r="460" spans="1:23" ht="15.75" customHeight="1">
      <c r="A460" s="5"/>
      <c r="B460" s="5"/>
      <c r="C460" s="5"/>
      <c r="D460" s="292"/>
      <c r="E460" s="268"/>
      <c r="F460" s="262"/>
      <c r="G460" s="5"/>
      <c r="H460" s="5"/>
      <c r="I460" s="5"/>
      <c r="J460" s="5"/>
      <c r="K460" s="5"/>
      <c r="L460" s="140"/>
      <c r="M460" s="5"/>
      <c r="N460" s="5"/>
      <c r="O460" s="5"/>
      <c r="P460" s="5"/>
      <c r="Q460" s="5"/>
      <c r="R460" s="5"/>
      <c r="S460" s="5"/>
      <c r="T460" s="5"/>
      <c r="U460" s="5"/>
      <c r="V460" s="5"/>
      <c r="W460" s="5"/>
    </row>
    <row r="461" spans="1:23" ht="15.75" customHeight="1">
      <c r="A461" s="5"/>
      <c r="B461" s="5"/>
      <c r="C461" s="5"/>
      <c r="D461" s="292"/>
      <c r="E461" s="268"/>
      <c r="F461" s="262"/>
      <c r="G461" s="5"/>
      <c r="H461" s="5"/>
      <c r="I461" s="5"/>
      <c r="J461" s="5"/>
      <c r="K461" s="5"/>
      <c r="L461" s="140"/>
      <c r="M461" s="5"/>
      <c r="N461" s="5"/>
      <c r="O461" s="5"/>
      <c r="P461" s="5"/>
      <c r="Q461" s="5"/>
      <c r="R461" s="5"/>
      <c r="S461" s="5"/>
      <c r="T461" s="5"/>
      <c r="U461" s="5"/>
      <c r="V461" s="5"/>
      <c r="W461" s="5"/>
    </row>
    <row r="462" spans="1:23" ht="15.75" customHeight="1">
      <c r="A462" s="5"/>
      <c r="B462" s="5"/>
      <c r="C462" s="5"/>
      <c r="D462" s="292"/>
      <c r="E462" s="268"/>
      <c r="F462" s="262"/>
      <c r="G462" s="5"/>
      <c r="H462" s="5"/>
      <c r="I462" s="5"/>
      <c r="J462" s="5"/>
      <c r="K462" s="5"/>
      <c r="L462" s="140"/>
      <c r="M462" s="5"/>
      <c r="N462" s="5"/>
      <c r="O462" s="5"/>
      <c r="P462" s="5"/>
      <c r="Q462" s="5"/>
      <c r="R462" s="5"/>
      <c r="S462" s="5"/>
      <c r="T462" s="5"/>
      <c r="U462" s="5"/>
      <c r="V462" s="5"/>
      <c r="W462" s="5"/>
    </row>
    <row r="463" spans="1:23" ht="15.75" customHeight="1">
      <c r="A463" s="5"/>
      <c r="B463" s="5"/>
      <c r="C463" s="5"/>
      <c r="D463" s="292"/>
      <c r="E463" s="268"/>
      <c r="F463" s="262"/>
      <c r="G463" s="5"/>
      <c r="H463" s="5"/>
      <c r="I463" s="5"/>
      <c r="J463" s="5"/>
      <c r="K463" s="5"/>
      <c r="L463" s="140"/>
      <c r="M463" s="5"/>
      <c r="N463" s="5"/>
      <c r="O463" s="5"/>
      <c r="P463" s="5"/>
      <c r="Q463" s="5"/>
      <c r="R463" s="5"/>
      <c r="S463" s="5"/>
      <c r="T463" s="5"/>
      <c r="U463" s="5"/>
      <c r="V463" s="5"/>
      <c r="W463" s="5"/>
    </row>
    <row r="464" spans="1:23" ht="15.75" customHeight="1">
      <c r="A464" s="5"/>
      <c r="B464" s="5"/>
      <c r="C464" s="5"/>
      <c r="D464" s="292"/>
      <c r="E464" s="268"/>
      <c r="F464" s="262"/>
      <c r="G464" s="5"/>
      <c r="H464" s="5"/>
      <c r="I464" s="5"/>
      <c r="J464" s="5"/>
      <c r="K464" s="5"/>
      <c r="L464" s="140"/>
      <c r="M464" s="5"/>
      <c r="N464" s="5"/>
      <c r="O464" s="5"/>
      <c r="P464" s="5"/>
      <c r="Q464" s="5"/>
      <c r="R464" s="5"/>
      <c r="S464" s="5"/>
      <c r="T464" s="5"/>
      <c r="U464" s="5"/>
      <c r="V464" s="5"/>
      <c r="W464" s="5"/>
    </row>
    <row r="465" spans="1:23" ht="15.75" customHeight="1">
      <c r="A465" s="5"/>
      <c r="B465" s="5"/>
      <c r="C465" s="5"/>
      <c r="D465" s="292"/>
      <c r="E465" s="268"/>
      <c r="F465" s="262"/>
      <c r="G465" s="5"/>
      <c r="H465" s="5"/>
      <c r="I465" s="5"/>
      <c r="J465" s="5"/>
      <c r="K465" s="5"/>
      <c r="L465" s="140"/>
      <c r="M465" s="5"/>
      <c r="N465" s="5"/>
      <c r="O465" s="5"/>
      <c r="P465" s="5"/>
      <c r="Q465" s="5"/>
      <c r="R465" s="5"/>
      <c r="S465" s="5"/>
      <c r="T465" s="5"/>
      <c r="U465" s="5"/>
      <c r="V465" s="5"/>
      <c r="W465" s="5"/>
    </row>
    <row r="466" spans="1:23" ht="15.75" customHeight="1">
      <c r="A466" s="5"/>
      <c r="B466" s="5"/>
      <c r="C466" s="5"/>
      <c r="D466" s="292"/>
      <c r="E466" s="268"/>
      <c r="F466" s="262"/>
      <c r="G466" s="5"/>
      <c r="H466" s="5"/>
      <c r="I466" s="5"/>
      <c r="J466" s="5"/>
      <c r="K466" s="5"/>
      <c r="L466" s="140"/>
      <c r="M466" s="5"/>
      <c r="N466" s="5"/>
      <c r="O466" s="5"/>
      <c r="P466" s="5"/>
      <c r="Q466" s="5"/>
      <c r="R466" s="5"/>
      <c r="S466" s="5"/>
      <c r="T466" s="5"/>
      <c r="U466" s="5"/>
      <c r="V466" s="5"/>
      <c r="W466" s="5"/>
    </row>
    <row r="467" spans="1:23" ht="15.75" customHeight="1">
      <c r="A467" s="5"/>
      <c r="B467" s="5"/>
      <c r="C467" s="5"/>
      <c r="D467" s="292"/>
      <c r="E467" s="268"/>
      <c r="F467" s="262"/>
      <c r="G467" s="5"/>
      <c r="H467" s="5"/>
      <c r="I467" s="5"/>
      <c r="J467" s="5"/>
      <c r="K467" s="5"/>
      <c r="L467" s="140"/>
      <c r="M467" s="5"/>
      <c r="N467" s="5"/>
      <c r="O467" s="5"/>
      <c r="P467" s="5"/>
      <c r="Q467" s="5"/>
      <c r="R467" s="5"/>
      <c r="S467" s="5"/>
      <c r="T467" s="5"/>
      <c r="U467" s="5"/>
      <c r="V467" s="5"/>
      <c r="W467" s="5"/>
    </row>
    <row r="468" spans="1:23" ht="15.75" customHeight="1">
      <c r="A468" s="5"/>
      <c r="B468" s="5"/>
      <c r="C468" s="5"/>
      <c r="D468" s="292"/>
      <c r="E468" s="268"/>
      <c r="F468" s="262"/>
      <c r="G468" s="5"/>
      <c r="H468" s="5"/>
      <c r="I468" s="5"/>
      <c r="J468" s="5"/>
      <c r="K468" s="5"/>
      <c r="L468" s="140"/>
      <c r="M468" s="5"/>
      <c r="N468" s="5"/>
      <c r="O468" s="5"/>
      <c r="P468" s="5"/>
      <c r="Q468" s="5"/>
      <c r="R468" s="5"/>
      <c r="S468" s="5"/>
      <c r="T468" s="5"/>
      <c r="U468" s="5"/>
      <c r="V468" s="5"/>
      <c r="W468" s="5"/>
    </row>
    <row r="469" spans="1:23" ht="15.75" customHeight="1">
      <c r="A469" s="5"/>
      <c r="B469" s="5"/>
      <c r="C469" s="5"/>
      <c r="D469" s="292"/>
      <c r="E469" s="268"/>
      <c r="F469" s="262"/>
      <c r="G469" s="5"/>
      <c r="H469" s="5"/>
      <c r="I469" s="5"/>
      <c r="J469" s="5"/>
      <c r="K469" s="5"/>
      <c r="L469" s="140"/>
      <c r="M469" s="5"/>
      <c r="N469" s="5"/>
      <c r="O469" s="5"/>
      <c r="P469" s="5"/>
      <c r="Q469" s="5"/>
      <c r="R469" s="5"/>
      <c r="S469" s="5"/>
      <c r="T469" s="5"/>
      <c r="U469" s="5"/>
      <c r="V469" s="5"/>
      <c r="W469" s="5"/>
    </row>
    <row r="470" spans="1:23" ht="15.75" customHeight="1">
      <c r="A470" s="5"/>
      <c r="B470" s="5"/>
      <c r="C470" s="5"/>
      <c r="D470" s="292"/>
      <c r="E470" s="268"/>
      <c r="F470" s="262"/>
      <c r="G470" s="5"/>
      <c r="H470" s="5"/>
      <c r="I470" s="5"/>
      <c r="J470" s="5"/>
      <c r="K470" s="5"/>
      <c r="L470" s="140"/>
      <c r="M470" s="5"/>
      <c r="N470" s="5"/>
      <c r="O470" s="5"/>
      <c r="P470" s="5"/>
      <c r="Q470" s="5"/>
      <c r="R470" s="5"/>
      <c r="S470" s="5"/>
      <c r="T470" s="5"/>
      <c r="U470" s="5"/>
      <c r="V470" s="5"/>
      <c r="W470" s="5"/>
    </row>
    <row r="471" spans="1:23" ht="15.75" customHeight="1">
      <c r="A471" s="5"/>
      <c r="B471" s="5"/>
      <c r="C471" s="5"/>
      <c r="D471" s="292"/>
      <c r="E471" s="268"/>
      <c r="F471" s="262"/>
      <c r="G471" s="5"/>
      <c r="H471" s="5"/>
      <c r="I471" s="5"/>
      <c r="J471" s="5"/>
      <c r="K471" s="5"/>
      <c r="L471" s="140"/>
      <c r="M471" s="5"/>
      <c r="N471" s="5"/>
      <c r="O471" s="5"/>
      <c r="P471" s="5"/>
      <c r="Q471" s="5"/>
      <c r="R471" s="5"/>
      <c r="S471" s="5"/>
      <c r="T471" s="5"/>
      <c r="U471" s="5"/>
      <c r="V471" s="5"/>
      <c r="W471" s="5"/>
    </row>
    <row r="472" spans="1:23" ht="15.75" customHeight="1">
      <c r="A472" s="5"/>
      <c r="B472" s="5"/>
      <c r="C472" s="5"/>
      <c r="D472" s="292"/>
      <c r="E472" s="268"/>
      <c r="F472" s="262"/>
      <c r="G472" s="5"/>
      <c r="H472" s="5"/>
      <c r="I472" s="5"/>
      <c r="J472" s="5"/>
      <c r="K472" s="5"/>
      <c r="L472" s="140"/>
      <c r="M472" s="5"/>
      <c r="N472" s="5"/>
      <c r="O472" s="5"/>
      <c r="P472" s="5"/>
      <c r="Q472" s="5"/>
      <c r="R472" s="5"/>
      <c r="S472" s="5"/>
      <c r="T472" s="5"/>
      <c r="U472" s="5"/>
      <c r="V472" s="5"/>
      <c r="W472" s="5"/>
    </row>
    <row r="473" spans="1:23" ht="15.75" customHeight="1">
      <c r="A473" s="5"/>
      <c r="B473" s="5"/>
      <c r="C473" s="5"/>
      <c r="D473" s="292"/>
      <c r="E473" s="268"/>
      <c r="F473" s="262"/>
      <c r="G473" s="5"/>
      <c r="H473" s="5"/>
      <c r="I473" s="5"/>
      <c r="J473" s="5"/>
      <c r="K473" s="5"/>
      <c r="L473" s="140"/>
      <c r="M473" s="5"/>
      <c r="N473" s="5"/>
      <c r="O473" s="5"/>
      <c r="P473" s="5"/>
      <c r="Q473" s="5"/>
      <c r="R473" s="5"/>
      <c r="S473" s="5"/>
      <c r="T473" s="5"/>
      <c r="U473" s="5"/>
      <c r="V473" s="5"/>
      <c r="W473" s="5"/>
    </row>
    <row r="474" spans="1:23" ht="15.75" customHeight="1">
      <c r="A474" s="5"/>
      <c r="B474" s="5"/>
      <c r="C474" s="5"/>
      <c r="D474" s="292"/>
      <c r="E474" s="268"/>
      <c r="F474" s="262"/>
      <c r="G474" s="5"/>
      <c r="H474" s="5"/>
      <c r="I474" s="5"/>
      <c r="J474" s="5"/>
      <c r="K474" s="5"/>
      <c r="L474" s="140"/>
      <c r="M474" s="5"/>
      <c r="N474" s="5"/>
      <c r="O474" s="5"/>
      <c r="P474" s="5"/>
      <c r="Q474" s="5"/>
      <c r="R474" s="5"/>
      <c r="S474" s="5"/>
      <c r="T474" s="5"/>
      <c r="U474" s="5"/>
      <c r="V474" s="5"/>
      <c r="W474" s="5"/>
    </row>
    <row r="475" spans="1:23" ht="15.75" customHeight="1">
      <c r="A475" s="5"/>
      <c r="B475" s="5"/>
      <c r="C475" s="5"/>
      <c r="D475" s="292"/>
      <c r="E475" s="268"/>
      <c r="F475" s="262"/>
      <c r="G475" s="5"/>
      <c r="H475" s="5"/>
      <c r="I475" s="5"/>
      <c r="J475" s="5"/>
      <c r="K475" s="5"/>
      <c r="L475" s="140"/>
      <c r="M475" s="5"/>
      <c r="N475" s="5"/>
      <c r="O475" s="5"/>
      <c r="P475" s="5"/>
      <c r="Q475" s="5"/>
      <c r="R475" s="5"/>
      <c r="S475" s="5"/>
      <c r="T475" s="5"/>
      <c r="U475" s="5"/>
      <c r="V475" s="5"/>
      <c r="W475" s="5"/>
    </row>
    <row r="476" spans="1:23" ht="15.75" customHeight="1">
      <c r="A476" s="5"/>
      <c r="B476" s="5"/>
      <c r="C476" s="5"/>
      <c r="D476" s="292"/>
      <c r="E476" s="268"/>
      <c r="F476" s="262"/>
      <c r="G476" s="5"/>
      <c r="H476" s="5"/>
      <c r="I476" s="5"/>
      <c r="J476" s="5"/>
      <c r="K476" s="5"/>
      <c r="L476" s="140"/>
      <c r="M476" s="5"/>
      <c r="N476" s="5"/>
      <c r="O476" s="5"/>
      <c r="P476" s="5"/>
      <c r="Q476" s="5"/>
      <c r="R476" s="5"/>
      <c r="S476" s="5"/>
      <c r="T476" s="5"/>
      <c r="U476" s="5"/>
      <c r="V476" s="5"/>
      <c r="W476" s="5"/>
    </row>
    <row r="477" spans="1:23" ht="15.75" customHeight="1">
      <c r="A477" s="5"/>
      <c r="B477" s="5"/>
      <c r="C477" s="5"/>
      <c r="D477" s="292"/>
      <c r="E477" s="268"/>
      <c r="F477" s="262"/>
      <c r="G477" s="5"/>
      <c r="H477" s="5"/>
      <c r="I477" s="5"/>
      <c r="J477" s="5"/>
      <c r="K477" s="5"/>
      <c r="L477" s="140"/>
      <c r="M477" s="5"/>
      <c r="N477" s="5"/>
      <c r="O477" s="5"/>
      <c r="P477" s="5"/>
      <c r="Q477" s="5"/>
      <c r="R477" s="5"/>
      <c r="S477" s="5"/>
      <c r="T477" s="5"/>
      <c r="U477" s="5"/>
      <c r="V477" s="5"/>
      <c r="W477" s="5"/>
    </row>
    <row r="478" spans="1:23" ht="15.75" customHeight="1">
      <c r="A478" s="5"/>
      <c r="B478" s="5"/>
      <c r="C478" s="5"/>
      <c r="D478" s="292"/>
      <c r="E478" s="268"/>
      <c r="F478" s="262"/>
      <c r="G478" s="5"/>
      <c r="H478" s="5"/>
      <c r="I478" s="5"/>
      <c r="J478" s="5"/>
      <c r="K478" s="5"/>
      <c r="L478" s="140"/>
      <c r="M478" s="5"/>
      <c r="N478" s="5"/>
      <c r="O478" s="5"/>
      <c r="P478" s="5"/>
      <c r="Q478" s="5"/>
      <c r="R478" s="5"/>
      <c r="S478" s="5"/>
      <c r="T478" s="5"/>
      <c r="U478" s="5"/>
      <c r="V478" s="5"/>
      <c r="W478" s="5"/>
    </row>
    <row r="479" spans="1:23" ht="15.75" customHeight="1">
      <c r="A479" s="5"/>
      <c r="B479" s="5"/>
      <c r="C479" s="5"/>
      <c r="D479" s="292"/>
      <c r="E479" s="268"/>
      <c r="F479" s="262"/>
      <c r="G479" s="5"/>
      <c r="H479" s="5"/>
      <c r="I479" s="5"/>
      <c r="J479" s="5"/>
      <c r="K479" s="5"/>
      <c r="L479" s="140"/>
      <c r="M479" s="5"/>
      <c r="N479" s="5"/>
      <c r="O479" s="5"/>
      <c r="P479" s="5"/>
      <c r="Q479" s="5"/>
      <c r="R479" s="5"/>
      <c r="S479" s="5"/>
      <c r="T479" s="5"/>
      <c r="U479" s="5"/>
      <c r="V479" s="5"/>
      <c r="W479" s="5"/>
    </row>
    <row r="480" spans="1:23" ht="15.75" customHeight="1">
      <c r="A480" s="5"/>
      <c r="B480" s="5"/>
      <c r="C480" s="5"/>
      <c r="D480" s="292"/>
      <c r="E480" s="268"/>
      <c r="F480" s="262"/>
      <c r="G480" s="5"/>
      <c r="H480" s="5"/>
      <c r="I480" s="5"/>
      <c r="J480" s="5"/>
      <c r="K480" s="5"/>
      <c r="L480" s="140"/>
      <c r="M480" s="5"/>
      <c r="N480" s="5"/>
      <c r="O480" s="5"/>
      <c r="P480" s="5"/>
      <c r="Q480" s="5"/>
      <c r="R480" s="5"/>
      <c r="S480" s="5"/>
      <c r="T480" s="5"/>
      <c r="U480" s="5"/>
      <c r="V480" s="5"/>
      <c r="W480" s="5"/>
    </row>
    <row r="481" spans="1:23" ht="15.75" customHeight="1">
      <c r="A481" s="5"/>
      <c r="B481" s="5"/>
      <c r="C481" s="5"/>
      <c r="D481" s="292"/>
      <c r="E481" s="268"/>
      <c r="F481" s="262"/>
      <c r="G481" s="5"/>
      <c r="H481" s="5"/>
      <c r="I481" s="5"/>
      <c r="J481" s="5"/>
      <c r="K481" s="5"/>
      <c r="L481" s="140"/>
      <c r="M481" s="5"/>
      <c r="N481" s="5"/>
      <c r="O481" s="5"/>
      <c r="P481" s="5"/>
      <c r="Q481" s="5"/>
      <c r="R481" s="5"/>
      <c r="S481" s="5"/>
      <c r="T481" s="5"/>
      <c r="U481" s="5"/>
      <c r="V481" s="5"/>
      <c r="W481" s="5"/>
    </row>
    <row r="482" spans="1:23" ht="15.75" customHeight="1">
      <c r="A482" s="5"/>
      <c r="B482" s="5"/>
      <c r="C482" s="5"/>
      <c r="D482" s="292"/>
      <c r="E482" s="268"/>
      <c r="F482" s="262"/>
      <c r="G482" s="5"/>
      <c r="H482" s="5"/>
      <c r="I482" s="5"/>
      <c r="J482" s="5"/>
      <c r="K482" s="5"/>
      <c r="L482" s="140"/>
      <c r="M482" s="5"/>
      <c r="N482" s="5"/>
      <c r="O482" s="5"/>
      <c r="P482" s="5"/>
      <c r="Q482" s="5"/>
      <c r="R482" s="5"/>
      <c r="S482" s="5"/>
      <c r="T482" s="5"/>
      <c r="U482" s="5"/>
      <c r="V482" s="5"/>
      <c r="W482" s="5"/>
    </row>
    <row r="483" spans="1:23" ht="15.75" customHeight="1">
      <c r="A483" s="5"/>
      <c r="B483" s="5"/>
      <c r="C483" s="5"/>
      <c r="D483" s="292"/>
      <c r="E483" s="268"/>
      <c r="F483" s="262"/>
      <c r="G483" s="5"/>
      <c r="H483" s="5"/>
      <c r="I483" s="5"/>
      <c r="J483" s="5"/>
      <c r="K483" s="5"/>
      <c r="L483" s="140"/>
      <c r="M483" s="5"/>
      <c r="N483" s="5"/>
      <c r="O483" s="5"/>
      <c r="P483" s="5"/>
      <c r="Q483" s="5"/>
      <c r="R483" s="5"/>
      <c r="S483" s="5"/>
      <c r="T483" s="5"/>
      <c r="U483" s="5"/>
      <c r="V483" s="5"/>
      <c r="W483" s="5"/>
    </row>
    <row r="484" spans="1:23" ht="15.75" customHeight="1">
      <c r="A484" s="5"/>
      <c r="B484" s="5"/>
      <c r="C484" s="5"/>
      <c r="D484" s="292"/>
      <c r="E484" s="268"/>
      <c r="F484" s="262"/>
      <c r="G484" s="5"/>
      <c r="H484" s="5"/>
      <c r="I484" s="5"/>
      <c r="J484" s="5"/>
      <c r="K484" s="5"/>
      <c r="L484" s="140"/>
      <c r="M484" s="5"/>
      <c r="N484" s="5"/>
      <c r="O484" s="5"/>
      <c r="P484" s="5"/>
      <c r="Q484" s="5"/>
      <c r="R484" s="5"/>
      <c r="S484" s="5"/>
      <c r="T484" s="5"/>
      <c r="U484" s="5"/>
      <c r="V484" s="5"/>
      <c r="W484" s="5"/>
    </row>
    <row r="485" spans="1:23" ht="15.75" customHeight="1">
      <c r="A485" s="5"/>
      <c r="B485" s="5"/>
      <c r="C485" s="5"/>
      <c r="D485" s="292"/>
      <c r="E485" s="268"/>
      <c r="F485" s="262"/>
      <c r="G485" s="5"/>
      <c r="H485" s="5"/>
      <c r="I485" s="5"/>
      <c r="J485" s="5"/>
      <c r="K485" s="5"/>
      <c r="L485" s="140"/>
      <c r="M485" s="5"/>
      <c r="N485" s="5"/>
      <c r="O485" s="5"/>
      <c r="P485" s="5"/>
      <c r="Q485" s="5"/>
      <c r="R485" s="5"/>
      <c r="S485" s="5"/>
      <c r="T485" s="5"/>
      <c r="U485" s="5"/>
      <c r="V485" s="5"/>
      <c r="W485" s="5"/>
    </row>
    <row r="486" spans="1:23" ht="15.75" customHeight="1">
      <c r="A486" s="5"/>
      <c r="B486" s="5"/>
      <c r="C486" s="5"/>
      <c r="D486" s="292"/>
      <c r="E486" s="268"/>
      <c r="F486" s="262"/>
      <c r="G486" s="5"/>
      <c r="H486" s="5"/>
      <c r="I486" s="5"/>
      <c r="J486" s="5"/>
      <c r="K486" s="5"/>
      <c r="L486" s="140"/>
      <c r="M486" s="5"/>
      <c r="N486" s="5"/>
      <c r="O486" s="5"/>
      <c r="P486" s="5"/>
      <c r="Q486" s="5"/>
      <c r="R486" s="5"/>
      <c r="S486" s="5"/>
      <c r="T486" s="5"/>
      <c r="U486" s="5"/>
      <c r="V486" s="5"/>
      <c r="W486" s="5"/>
    </row>
    <row r="487" spans="1:23" ht="15.75" customHeight="1">
      <c r="A487" s="5"/>
      <c r="B487" s="5"/>
      <c r="C487" s="5"/>
      <c r="D487" s="292"/>
      <c r="E487" s="268"/>
      <c r="F487" s="262"/>
      <c r="G487" s="5"/>
      <c r="H487" s="5"/>
      <c r="I487" s="5"/>
      <c r="J487" s="5"/>
      <c r="K487" s="5"/>
      <c r="L487" s="140"/>
      <c r="M487" s="5"/>
      <c r="N487" s="5"/>
      <c r="O487" s="5"/>
      <c r="P487" s="5"/>
      <c r="Q487" s="5"/>
      <c r="R487" s="5"/>
      <c r="S487" s="5"/>
      <c r="T487" s="5"/>
      <c r="U487" s="5"/>
      <c r="V487" s="5"/>
      <c r="W487" s="5"/>
    </row>
    <row r="488" spans="1:23" ht="15.75" customHeight="1">
      <c r="A488" s="5"/>
      <c r="B488" s="5"/>
      <c r="C488" s="5"/>
      <c r="D488" s="292"/>
      <c r="E488" s="268"/>
      <c r="F488" s="262"/>
      <c r="G488" s="5"/>
      <c r="H488" s="5"/>
      <c r="I488" s="5"/>
      <c r="J488" s="5"/>
      <c r="K488" s="5"/>
      <c r="L488" s="140"/>
      <c r="M488" s="5"/>
      <c r="N488" s="5"/>
      <c r="O488" s="5"/>
      <c r="P488" s="5"/>
      <c r="Q488" s="5"/>
      <c r="R488" s="5"/>
      <c r="S488" s="5"/>
      <c r="T488" s="5"/>
      <c r="U488" s="5"/>
      <c r="V488" s="5"/>
      <c r="W488" s="5"/>
    </row>
    <row r="489" spans="1:23" ht="15.75" customHeight="1">
      <c r="A489" s="5"/>
      <c r="B489" s="5"/>
      <c r="C489" s="5"/>
      <c r="D489" s="292"/>
      <c r="E489" s="268"/>
      <c r="F489" s="262"/>
      <c r="G489" s="5"/>
      <c r="H489" s="5"/>
      <c r="I489" s="5"/>
      <c r="J489" s="5"/>
      <c r="K489" s="5"/>
      <c r="L489" s="140"/>
      <c r="M489" s="5"/>
      <c r="N489" s="5"/>
      <c r="O489" s="5"/>
      <c r="P489" s="5"/>
      <c r="Q489" s="5"/>
      <c r="R489" s="5"/>
      <c r="S489" s="5"/>
      <c r="T489" s="5"/>
      <c r="U489" s="5"/>
      <c r="V489" s="5"/>
      <c r="W489" s="5"/>
    </row>
    <row r="490" spans="1:23" ht="15.75" customHeight="1">
      <c r="A490" s="5"/>
      <c r="B490" s="5"/>
      <c r="C490" s="5"/>
      <c r="D490" s="292"/>
      <c r="E490" s="268"/>
      <c r="F490" s="262"/>
      <c r="G490" s="5"/>
      <c r="H490" s="5"/>
      <c r="I490" s="5"/>
      <c r="J490" s="5"/>
      <c r="K490" s="5"/>
      <c r="L490" s="140"/>
      <c r="M490" s="5"/>
      <c r="N490" s="5"/>
      <c r="O490" s="5"/>
      <c r="P490" s="5"/>
      <c r="Q490" s="5"/>
      <c r="R490" s="5"/>
      <c r="S490" s="5"/>
      <c r="T490" s="5"/>
      <c r="U490" s="5"/>
      <c r="V490" s="5"/>
      <c r="W490" s="5"/>
    </row>
    <row r="491" spans="1:23" ht="15.75" customHeight="1">
      <c r="A491" s="5"/>
      <c r="B491" s="5"/>
      <c r="C491" s="5"/>
      <c r="D491" s="292"/>
      <c r="E491" s="268"/>
      <c r="F491" s="262"/>
      <c r="G491" s="5"/>
      <c r="H491" s="5"/>
      <c r="I491" s="5"/>
      <c r="J491" s="5"/>
      <c r="K491" s="5"/>
      <c r="L491" s="140"/>
      <c r="M491" s="5"/>
      <c r="N491" s="5"/>
      <c r="O491" s="5"/>
      <c r="P491" s="5"/>
      <c r="Q491" s="5"/>
      <c r="R491" s="5"/>
      <c r="S491" s="5"/>
      <c r="T491" s="5"/>
      <c r="U491" s="5"/>
      <c r="V491" s="5"/>
      <c r="W491" s="5"/>
    </row>
    <row r="492" spans="1:23" ht="15.75" customHeight="1">
      <c r="A492" s="5"/>
      <c r="B492" s="5"/>
      <c r="C492" s="5"/>
      <c r="D492" s="292"/>
      <c r="E492" s="268"/>
      <c r="F492" s="262"/>
      <c r="G492" s="5"/>
      <c r="H492" s="5"/>
      <c r="I492" s="5"/>
      <c r="J492" s="5"/>
      <c r="K492" s="5"/>
      <c r="L492" s="140"/>
      <c r="M492" s="5"/>
      <c r="N492" s="5"/>
      <c r="O492" s="5"/>
      <c r="P492" s="5"/>
      <c r="Q492" s="5"/>
      <c r="R492" s="5"/>
      <c r="S492" s="5"/>
      <c r="T492" s="5"/>
      <c r="U492" s="5"/>
      <c r="V492" s="5"/>
      <c r="W492" s="5"/>
    </row>
    <row r="493" spans="1:23" ht="15.75" customHeight="1">
      <c r="A493" s="5"/>
      <c r="B493" s="5"/>
      <c r="C493" s="5"/>
      <c r="D493" s="292"/>
      <c r="E493" s="268"/>
      <c r="F493" s="262"/>
      <c r="G493" s="5"/>
      <c r="H493" s="5"/>
      <c r="I493" s="5"/>
      <c r="J493" s="5"/>
      <c r="K493" s="5"/>
      <c r="L493" s="140"/>
      <c r="M493" s="5"/>
      <c r="N493" s="5"/>
      <c r="O493" s="5"/>
      <c r="P493" s="5"/>
      <c r="Q493" s="5"/>
      <c r="R493" s="5"/>
      <c r="S493" s="5"/>
      <c r="T493" s="5"/>
      <c r="U493" s="5"/>
      <c r="V493" s="5"/>
      <c r="W493" s="5"/>
    </row>
    <row r="494" spans="1:23" ht="15.75" customHeight="1">
      <c r="A494" s="5"/>
      <c r="B494" s="5"/>
      <c r="C494" s="5"/>
      <c r="D494" s="292"/>
      <c r="E494" s="268"/>
      <c r="F494" s="262"/>
      <c r="G494" s="5"/>
      <c r="H494" s="5"/>
      <c r="I494" s="5"/>
      <c r="J494" s="5"/>
      <c r="K494" s="5"/>
      <c r="L494" s="140"/>
      <c r="M494" s="5"/>
      <c r="N494" s="5"/>
      <c r="O494" s="5"/>
      <c r="P494" s="5"/>
      <c r="Q494" s="5"/>
      <c r="R494" s="5"/>
      <c r="S494" s="5"/>
      <c r="T494" s="5"/>
      <c r="U494" s="5"/>
      <c r="V494" s="5"/>
      <c r="W494" s="5"/>
    </row>
    <row r="495" spans="1:23" ht="15.75" customHeight="1">
      <c r="A495" s="5"/>
      <c r="B495" s="5"/>
      <c r="C495" s="5"/>
      <c r="D495" s="292"/>
      <c r="E495" s="268"/>
      <c r="F495" s="262"/>
      <c r="G495" s="5"/>
      <c r="H495" s="5"/>
      <c r="I495" s="5"/>
      <c r="J495" s="5"/>
      <c r="K495" s="5"/>
      <c r="L495" s="140"/>
      <c r="M495" s="5"/>
      <c r="N495" s="5"/>
      <c r="O495" s="5"/>
      <c r="P495" s="5"/>
      <c r="Q495" s="5"/>
      <c r="R495" s="5"/>
      <c r="S495" s="5"/>
      <c r="T495" s="5"/>
      <c r="U495" s="5"/>
      <c r="V495" s="5"/>
      <c r="W495" s="5"/>
    </row>
    <row r="496" spans="1:23" ht="15.75" customHeight="1">
      <c r="A496" s="5"/>
      <c r="B496" s="5"/>
      <c r="C496" s="5"/>
      <c r="D496" s="292"/>
      <c r="E496" s="268"/>
      <c r="F496" s="262"/>
      <c r="G496" s="5"/>
      <c r="H496" s="5"/>
      <c r="I496" s="5"/>
      <c r="J496" s="5"/>
      <c r="K496" s="5"/>
      <c r="L496" s="140"/>
      <c r="M496" s="5"/>
      <c r="N496" s="5"/>
      <c r="O496" s="5"/>
      <c r="P496" s="5"/>
      <c r="Q496" s="5"/>
      <c r="R496" s="5"/>
      <c r="S496" s="5"/>
      <c r="T496" s="5"/>
      <c r="U496" s="5"/>
      <c r="V496" s="5"/>
      <c r="W496" s="5"/>
    </row>
    <row r="497" spans="1:23" ht="15.75" customHeight="1">
      <c r="A497" s="5"/>
      <c r="B497" s="5"/>
      <c r="C497" s="5"/>
      <c r="D497" s="292"/>
      <c r="E497" s="268"/>
      <c r="F497" s="262"/>
      <c r="G497" s="5"/>
      <c r="H497" s="5"/>
      <c r="I497" s="5"/>
      <c r="J497" s="5"/>
      <c r="K497" s="5"/>
      <c r="L497" s="140"/>
      <c r="M497" s="5"/>
      <c r="N497" s="5"/>
      <c r="O497" s="5"/>
      <c r="P497" s="5"/>
      <c r="Q497" s="5"/>
      <c r="R497" s="5"/>
      <c r="S497" s="5"/>
      <c r="T497" s="5"/>
      <c r="U497" s="5"/>
      <c r="V497" s="5"/>
      <c r="W497" s="5"/>
    </row>
    <row r="498" spans="1:23" ht="15.75" customHeight="1">
      <c r="A498" s="5"/>
      <c r="B498" s="5"/>
      <c r="C498" s="5"/>
      <c r="D498" s="292"/>
      <c r="E498" s="268"/>
      <c r="F498" s="262"/>
      <c r="G498" s="5"/>
      <c r="H498" s="5"/>
      <c r="I498" s="5"/>
      <c r="J498" s="5"/>
      <c r="K498" s="5"/>
      <c r="L498" s="140"/>
      <c r="M498" s="5"/>
      <c r="N498" s="5"/>
      <c r="O498" s="5"/>
      <c r="P498" s="5"/>
      <c r="Q498" s="5"/>
      <c r="R498" s="5"/>
      <c r="S498" s="5"/>
      <c r="T498" s="5"/>
      <c r="U498" s="5"/>
      <c r="V498" s="5"/>
      <c r="W498" s="5"/>
    </row>
    <row r="499" spans="1:23" ht="15.75" customHeight="1">
      <c r="A499" s="5"/>
      <c r="B499" s="5"/>
      <c r="C499" s="5"/>
      <c r="D499" s="292"/>
      <c r="E499" s="268"/>
      <c r="F499" s="262"/>
      <c r="G499" s="5"/>
      <c r="H499" s="5"/>
      <c r="I499" s="5"/>
      <c r="J499" s="5"/>
      <c r="K499" s="5"/>
      <c r="L499" s="140"/>
      <c r="M499" s="5"/>
      <c r="N499" s="5"/>
      <c r="O499" s="5"/>
      <c r="P499" s="5"/>
      <c r="Q499" s="5"/>
      <c r="R499" s="5"/>
      <c r="S499" s="5"/>
      <c r="T499" s="5"/>
      <c r="U499" s="5"/>
      <c r="V499" s="5"/>
      <c r="W499" s="5"/>
    </row>
    <row r="500" spans="1:23" ht="15.75" customHeight="1">
      <c r="A500" s="5"/>
      <c r="B500" s="5"/>
      <c r="C500" s="5"/>
      <c r="D500" s="292"/>
      <c r="E500" s="268"/>
      <c r="F500" s="262"/>
      <c r="G500" s="5"/>
      <c r="H500" s="5"/>
      <c r="I500" s="5"/>
      <c r="J500" s="5"/>
      <c r="K500" s="5"/>
      <c r="L500" s="140"/>
      <c r="M500" s="5"/>
      <c r="N500" s="5"/>
      <c r="O500" s="5"/>
      <c r="P500" s="5"/>
      <c r="Q500" s="5"/>
      <c r="R500" s="5"/>
      <c r="S500" s="5"/>
      <c r="T500" s="5"/>
      <c r="U500" s="5"/>
      <c r="V500" s="5"/>
      <c r="W500" s="5"/>
    </row>
    <row r="501" spans="1:23" ht="15.75" customHeight="1">
      <c r="A501" s="5"/>
      <c r="B501" s="5"/>
      <c r="C501" s="5"/>
      <c r="D501" s="292"/>
      <c r="E501" s="268"/>
      <c r="F501" s="262"/>
      <c r="G501" s="5"/>
      <c r="H501" s="5"/>
      <c r="I501" s="5"/>
      <c r="J501" s="5"/>
      <c r="K501" s="5"/>
      <c r="L501" s="140"/>
      <c r="M501" s="5"/>
      <c r="N501" s="5"/>
      <c r="O501" s="5"/>
      <c r="P501" s="5"/>
      <c r="Q501" s="5"/>
      <c r="R501" s="5"/>
      <c r="S501" s="5"/>
      <c r="T501" s="5"/>
      <c r="U501" s="5"/>
      <c r="V501" s="5"/>
      <c r="W501" s="5"/>
    </row>
    <row r="502" spans="1:23" ht="15.75" customHeight="1">
      <c r="A502" s="5"/>
      <c r="B502" s="5"/>
      <c r="C502" s="5"/>
      <c r="D502" s="292"/>
      <c r="E502" s="268"/>
      <c r="F502" s="262"/>
      <c r="G502" s="5"/>
      <c r="H502" s="5"/>
      <c r="I502" s="5"/>
      <c r="J502" s="5"/>
      <c r="K502" s="5"/>
      <c r="L502" s="140"/>
      <c r="M502" s="5"/>
      <c r="N502" s="5"/>
      <c r="O502" s="5"/>
      <c r="P502" s="5"/>
      <c r="Q502" s="5"/>
      <c r="R502" s="5"/>
      <c r="S502" s="5"/>
      <c r="T502" s="5"/>
      <c r="U502" s="5"/>
      <c r="V502" s="5"/>
      <c r="W502" s="5"/>
    </row>
    <row r="503" spans="1:23" ht="15.75" customHeight="1">
      <c r="A503" s="5"/>
      <c r="B503" s="5"/>
      <c r="C503" s="5"/>
      <c r="D503" s="292"/>
      <c r="E503" s="268"/>
      <c r="F503" s="262"/>
      <c r="G503" s="5"/>
      <c r="H503" s="5"/>
      <c r="I503" s="5"/>
      <c r="J503" s="5"/>
      <c r="K503" s="5"/>
      <c r="L503" s="140"/>
      <c r="M503" s="5"/>
      <c r="N503" s="5"/>
      <c r="O503" s="5"/>
      <c r="P503" s="5"/>
      <c r="Q503" s="5"/>
      <c r="R503" s="5"/>
      <c r="S503" s="5"/>
      <c r="T503" s="5"/>
      <c r="U503" s="5"/>
      <c r="V503" s="5"/>
      <c r="W503" s="5"/>
    </row>
    <row r="504" spans="1:23" ht="15.75" customHeight="1">
      <c r="A504" s="5"/>
      <c r="B504" s="5"/>
      <c r="C504" s="5"/>
      <c r="D504" s="292"/>
      <c r="E504" s="268"/>
      <c r="F504" s="262"/>
      <c r="G504" s="5"/>
      <c r="H504" s="5"/>
      <c r="I504" s="5"/>
      <c r="J504" s="5"/>
      <c r="K504" s="5"/>
      <c r="L504" s="140"/>
      <c r="M504" s="5"/>
      <c r="N504" s="5"/>
      <c r="O504" s="5"/>
      <c r="P504" s="5"/>
      <c r="Q504" s="5"/>
      <c r="R504" s="5"/>
      <c r="S504" s="5"/>
      <c r="T504" s="5"/>
      <c r="U504" s="5"/>
      <c r="V504" s="5"/>
      <c r="W504" s="5"/>
    </row>
    <row r="505" spans="1:23" ht="15.75" customHeight="1">
      <c r="A505" s="5"/>
      <c r="B505" s="5"/>
      <c r="C505" s="5"/>
      <c r="D505" s="292"/>
      <c r="E505" s="268"/>
      <c r="F505" s="262"/>
      <c r="G505" s="5"/>
      <c r="H505" s="5"/>
      <c r="I505" s="5"/>
      <c r="J505" s="5"/>
      <c r="K505" s="5"/>
      <c r="L505" s="140"/>
      <c r="M505" s="5"/>
      <c r="N505" s="5"/>
      <c r="O505" s="5"/>
      <c r="P505" s="5"/>
      <c r="Q505" s="5"/>
      <c r="R505" s="5"/>
      <c r="S505" s="5"/>
      <c r="T505" s="5"/>
      <c r="U505" s="5"/>
      <c r="V505" s="5"/>
      <c r="W505" s="5"/>
    </row>
    <row r="506" spans="1:23" ht="15.75" customHeight="1">
      <c r="A506" s="5"/>
      <c r="B506" s="5"/>
      <c r="C506" s="5"/>
      <c r="D506" s="292"/>
      <c r="E506" s="268"/>
      <c r="F506" s="262"/>
      <c r="G506" s="5"/>
      <c r="H506" s="5"/>
      <c r="I506" s="5"/>
      <c r="J506" s="5"/>
      <c r="K506" s="5"/>
      <c r="L506" s="140"/>
      <c r="M506" s="5"/>
      <c r="N506" s="5"/>
      <c r="O506" s="5"/>
      <c r="P506" s="5"/>
      <c r="Q506" s="5"/>
      <c r="R506" s="5"/>
      <c r="S506" s="5"/>
      <c r="T506" s="5"/>
      <c r="U506" s="5"/>
      <c r="V506" s="5"/>
      <c r="W506" s="5"/>
    </row>
    <row r="507" spans="1:23" ht="15.75" customHeight="1">
      <c r="A507" s="5"/>
      <c r="B507" s="5"/>
      <c r="C507" s="5"/>
      <c r="D507" s="292"/>
      <c r="E507" s="268"/>
      <c r="F507" s="262"/>
      <c r="G507" s="5"/>
      <c r="H507" s="5"/>
      <c r="I507" s="5"/>
      <c r="J507" s="5"/>
      <c r="K507" s="5"/>
      <c r="L507" s="140"/>
      <c r="M507" s="5"/>
      <c r="N507" s="5"/>
      <c r="O507" s="5"/>
      <c r="P507" s="5"/>
      <c r="Q507" s="5"/>
      <c r="R507" s="5"/>
      <c r="S507" s="5"/>
      <c r="T507" s="5"/>
      <c r="U507" s="5"/>
      <c r="V507" s="5"/>
      <c r="W507" s="5"/>
    </row>
    <row r="508" spans="1:23" ht="15.75" customHeight="1">
      <c r="A508" s="5"/>
      <c r="B508" s="5"/>
      <c r="C508" s="5"/>
      <c r="D508" s="292"/>
      <c r="E508" s="268"/>
      <c r="F508" s="262"/>
      <c r="G508" s="5"/>
      <c r="H508" s="5"/>
      <c r="I508" s="5"/>
      <c r="J508" s="5"/>
      <c r="K508" s="5"/>
      <c r="L508" s="140"/>
      <c r="M508" s="5"/>
      <c r="N508" s="5"/>
      <c r="O508" s="5"/>
      <c r="P508" s="5"/>
      <c r="Q508" s="5"/>
      <c r="R508" s="5"/>
      <c r="S508" s="5"/>
      <c r="T508" s="5"/>
      <c r="U508" s="5"/>
      <c r="V508" s="5"/>
      <c r="W508" s="5"/>
    </row>
    <row r="509" spans="1:23" ht="15.75" customHeight="1">
      <c r="A509" s="5"/>
      <c r="B509" s="5"/>
      <c r="C509" s="5"/>
      <c r="D509" s="292"/>
      <c r="E509" s="268"/>
      <c r="F509" s="262"/>
      <c r="G509" s="5"/>
      <c r="H509" s="5"/>
      <c r="I509" s="5"/>
      <c r="J509" s="5"/>
      <c r="K509" s="5"/>
      <c r="L509" s="140"/>
      <c r="M509" s="5"/>
      <c r="N509" s="5"/>
      <c r="O509" s="5"/>
      <c r="P509" s="5"/>
      <c r="Q509" s="5"/>
      <c r="R509" s="5"/>
      <c r="S509" s="5"/>
      <c r="T509" s="5"/>
      <c r="U509" s="5"/>
      <c r="V509" s="5"/>
      <c r="W509" s="5"/>
    </row>
    <row r="510" spans="1:23" ht="15.75" customHeight="1">
      <c r="A510" s="5"/>
      <c r="B510" s="5"/>
      <c r="C510" s="5"/>
      <c r="D510" s="292"/>
      <c r="E510" s="268"/>
      <c r="F510" s="262"/>
      <c r="G510" s="5"/>
      <c r="H510" s="5"/>
      <c r="I510" s="5"/>
      <c r="J510" s="5"/>
      <c r="K510" s="5"/>
      <c r="L510" s="140"/>
      <c r="M510" s="5"/>
      <c r="N510" s="5"/>
      <c r="O510" s="5"/>
      <c r="P510" s="5"/>
      <c r="Q510" s="5"/>
      <c r="R510" s="5"/>
      <c r="S510" s="5"/>
      <c r="T510" s="5"/>
      <c r="U510" s="5"/>
      <c r="V510" s="5"/>
      <c r="W510" s="5"/>
    </row>
    <row r="511" spans="1:23" ht="15.75" customHeight="1">
      <c r="A511" s="5"/>
      <c r="B511" s="5"/>
      <c r="C511" s="5"/>
      <c r="D511" s="292"/>
      <c r="E511" s="268"/>
      <c r="F511" s="262"/>
      <c r="G511" s="5"/>
      <c r="H511" s="5"/>
      <c r="I511" s="5"/>
      <c r="J511" s="5"/>
      <c r="K511" s="5"/>
      <c r="L511" s="140"/>
      <c r="M511" s="5"/>
      <c r="N511" s="5"/>
      <c r="O511" s="5"/>
      <c r="P511" s="5"/>
      <c r="Q511" s="5"/>
      <c r="R511" s="5"/>
      <c r="S511" s="5"/>
      <c r="T511" s="5"/>
      <c r="U511" s="5"/>
      <c r="V511" s="5"/>
      <c r="W511" s="5"/>
    </row>
    <row r="512" spans="1:23" ht="15.75" customHeight="1">
      <c r="A512" s="5"/>
      <c r="B512" s="5"/>
      <c r="C512" s="5"/>
      <c r="D512" s="292"/>
      <c r="E512" s="268"/>
      <c r="F512" s="262"/>
      <c r="G512" s="5"/>
      <c r="H512" s="5"/>
      <c r="I512" s="5"/>
      <c r="J512" s="5"/>
      <c r="K512" s="5"/>
      <c r="L512" s="140"/>
      <c r="M512" s="5"/>
      <c r="N512" s="5"/>
      <c r="O512" s="5"/>
      <c r="P512" s="5"/>
      <c r="Q512" s="5"/>
      <c r="R512" s="5"/>
      <c r="S512" s="5"/>
      <c r="T512" s="5"/>
      <c r="U512" s="5"/>
      <c r="V512" s="5"/>
      <c r="W512" s="5"/>
    </row>
    <row r="513" spans="1:23" ht="15.75" customHeight="1">
      <c r="A513" s="5"/>
      <c r="B513" s="5"/>
      <c r="C513" s="5"/>
      <c r="D513" s="292"/>
      <c r="E513" s="268"/>
      <c r="F513" s="262"/>
      <c r="G513" s="5"/>
      <c r="H513" s="5"/>
      <c r="I513" s="5"/>
      <c r="J513" s="5"/>
      <c r="K513" s="5"/>
      <c r="L513" s="140"/>
      <c r="M513" s="5"/>
      <c r="N513" s="5"/>
      <c r="O513" s="5"/>
      <c r="P513" s="5"/>
      <c r="Q513" s="5"/>
      <c r="R513" s="5"/>
      <c r="S513" s="5"/>
      <c r="T513" s="5"/>
      <c r="U513" s="5"/>
      <c r="V513" s="5"/>
      <c r="W513" s="5"/>
    </row>
    <row r="514" spans="1:23" ht="15.75" customHeight="1">
      <c r="A514" s="5"/>
      <c r="B514" s="5"/>
      <c r="C514" s="5"/>
      <c r="D514" s="292"/>
      <c r="E514" s="268"/>
      <c r="F514" s="262"/>
      <c r="G514" s="5"/>
      <c r="H514" s="5"/>
      <c r="I514" s="5"/>
      <c r="J514" s="5"/>
      <c r="K514" s="5"/>
      <c r="L514" s="140"/>
      <c r="M514" s="5"/>
      <c r="N514" s="5"/>
      <c r="O514" s="5"/>
      <c r="P514" s="5"/>
      <c r="Q514" s="5"/>
      <c r="R514" s="5"/>
      <c r="S514" s="5"/>
      <c r="T514" s="5"/>
      <c r="U514" s="5"/>
      <c r="V514" s="5"/>
      <c r="W514" s="5"/>
    </row>
    <row r="515" spans="1:23" ht="15.75" customHeight="1">
      <c r="A515" s="5"/>
      <c r="B515" s="5"/>
      <c r="C515" s="5"/>
      <c r="D515" s="292"/>
      <c r="E515" s="268"/>
      <c r="F515" s="262"/>
      <c r="G515" s="5"/>
      <c r="H515" s="5"/>
      <c r="I515" s="5"/>
      <c r="J515" s="5"/>
      <c r="K515" s="5"/>
      <c r="L515" s="140"/>
      <c r="M515" s="5"/>
      <c r="N515" s="5"/>
      <c r="O515" s="5"/>
      <c r="P515" s="5"/>
      <c r="Q515" s="5"/>
      <c r="R515" s="5"/>
      <c r="S515" s="5"/>
      <c r="T515" s="5"/>
      <c r="U515" s="5"/>
      <c r="V515" s="5"/>
      <c r="W515" s="5"/>
    </row>
    <row r="516" spans="1:23" ht="15.75" customHeight="1">
      <c r="A516" s="5"/>
      <c r="B516" s="5"/>
      <c r="C516" s="5"/>
      <c r="D516" s="292"/>
      <c r="E516" s="268"/>
      <c r="F516" s="262"/>
      <c r="G516" s="5"/>
      <c r="H516" s="5"/>
      <c r="I516" s="5"/>
      <c r="J516" s="5"/>
      <c r="K516" s="5"/>
      <c r="L516" s="140"/>
      <c r="M516" s="5"/>
      <c r="N516" s="5"/>
      <c r="O516" s="5"/>
      <c r="P516" s="5"/>
      <c r="Q516" s="5"/>
      <c r="R516" s="5"/>
      <c r="S516" s="5"/>
      <c r="T516" s="5"/>
      <c r="U516" s="5"/>
      <c r="V516" s="5"/>
      <c r="W516" s="5"/>
    </row>
    <row r="517" spans="1:23" ht="15.75" customHeight="1">
      <c r="A517" s="5"/>
      <c r="B517" s="5"/>
      <c r="C517" s="5"/>
      <c r="D517" s="292"/>
      <c r="E517" s="268"/>
      <c r="F517" s="262"/>
      <c r="G517" s="5"/>
      <c r="H517" s="5"/>
      <c r="I517" s="5"/>
      <c r="J517" s="5"/>
      <c r="K517" s="5"/>
      <c r="L517" s="140"/>
      <c r="M517" s="5"/>
      <c r="N517" s="5"/>
      <c r="O517" s="5"/>
      <c r="P517" s="5"/>
      <c r="Q517" s="5"/>
      <c r="R517" s="5"/>
      <c r="S517" s="5"/>
      <c r="T517" s="5"/>
      <c r="U517" s="5"/>
      <c r="V517" s="5"/>
      <c r="W517" s="5"/>
    </row>
    <row r="518" spans="1:23" ht="15.75" customHeight="1">
      <c r="A518" s="5"/>
      <c r="B518" s="5"/>
      <c r="C518" s="5"/>
      <c r="D518" s="292"/>
      <c r="E518" s="268"/>
      <c r="F518" s="262"/>
      <c r="G518" s="5"/>
      <c r="H518" s="5"/>
      <c r="I518" s="5"/>
      <c r="J518" s="5"/>
      <c r="K518" s="5"/>
      <c r="L518" s="140"/>
      <c r="M518" s="5"/>
      <c r="N518" s="5"/>
      <c r="O518" s="5"/>
      <c r="P518" s="5"/>
      <c r="Q518" s="5"/>
      <c r="R518" s="5"/>
      <c r="S518" s="5"/>
      <c r="T518" s="5"/>
      <c r="U518" s="5"/>
      <c r="V518" s="5"/>
      <c r="W518" s="5"/>
    </row>
    <row r="519" spans="1:23" ht="15.75" customHeight="1">
      <c r="A519" s="5"/>
      <c r="B519" s="5"/>
      <c r="C519" s="5"/>
      <c r="D519" s="292"/>
      <c r="E519" s="268"/>
      <c r="F519" s="262"/>
      <c r="G519" s="5"/>
      <c r="H519" s="5"/>
      <c r="I519" s="5"/>
      <c r="J519" s="5"/>
      <c r="K519" s="5"/>
      <c r="L519" s="140"/>
      <c r="M519" s="5"/>
      <c r="N519" s="5"/>
      <c r="O519" s="5"/>
      <c r="P519" s="5"/>
      <c r="Q519" s="5"/>
      <c r="R519" s="5"/>
      <c r="S519" s="5"/>
      <c r="T519" s="5"/>
      <c r="U519" s="5"/>
      <c r="V519" s="5"/>
      <c r="W519" s="5"/>
    </row>
    <row r="520" spans="1:23" ht="15.75" customHeight="1">
      <c r="A520" s="5"/>
      <c r="B520" s="5"/>
      <c r="C520" s="5"/>
      <c r="D520" s="292"/>
      <c r="E520" s="268"/>
      <c r="F520" s="262"/>
      <c r="G520" s="5"/>
      <c r="H520" s="5"/>
      <c r="I520" s="5"/>
      <c r="J520" s="5"/>
      <c r="K520" s="5"/>
      <c r="L520" s="140"/>
      <c r="M520" s="5"/>
      <c r="N520" s="5"/>
      <c r="O520" s="5"/>
      <c r="P520" s="5"/>
      <c r="Q520" s="5"/>
      <c r="R520" s="5"/>
      <c r="S520" s="5"/>
      <c r="T520" s="5"/>
      <c r="U520" s="5"/>
      <c r="V520" s="5"/>
      <c r="W520" s="5"/>
    </row>
    <row r="521" spans="1:23" ht="15.75" customHeight="1">
      <c r="A521" s="5"/>
      <c r="B521" s="5"/>
      <c r="C521" s="5"/>
      <c r="D521" s="292"/>
      <c r="E521" s="268"/>
      <c r="F521" s="262"/>
      <c r="G521" s="5"/>
      <c r="H521" s="5"/>
      <c r="I521" s="5"/>
      <c r="J521" s="5"/>
      <c r="K521" s="5"/>
      <c r="L521" s="140"/>
      <c r="M521" s="5"/>
      <c r="N521" s="5"/>
      <c r="O521" s="5"/>
      <c r="P521" s="5"/>
      <c r="Q521" s="5"/>
      <c r="R521" s="5"/>
      <c r="S521" s="5"/>
      <c r="T521" s="5"/>
      <c r="U521" s="5"/>
      <c r="V521" s="5"/>
      <c r="W521" s="5"/>
    </row>
    <row r="522" spans="1:23" ht="15.75" customHeight="1">
      <c r="A522" s="5"/>
      <c r="B522" s="5"/>
      <c r="C522" s="5"/>
      <c r="D522" s="292"/>
      <c r="E522" s="268"/>
      <c r="F522" s="262"/>
      <c r="G522" s="5"/>
      <c r="H522" s="5"/>
      <c r="I522" s="5"/>
      <c r="J522" s="5"/>
      <c r="K522" s="5"/>
      <c r="L522" s="140"/>
      <c r="M522" s="5"/>
      <c r="N522" s="5"/>
      <c r="O522" s="5"/>
      <c r="P522" s="5"/>
      <c r="Q522" s="5"/>
      <c r="R522" s="5"/>
      <c r="S522" s="5"/>
      <c r="T522" s="5"/>
      <c r="U522" s="5"/>
      <c r="V522" s="5"/>
      <c r="W522" s="5"/>
    </row>
    <row r="523" spans="1:23" ht="15.75" customHeight="1">
      <c r="A523" s="5"/>
      <c r="B523" s="5"/>
      <c r="C523" s="5"/>
      <c r="D523" s="292"/>
      <c r="E523" s="268"/>
      <c r="F523" s="262"/>
      <c r="G523" s="5"/>
      <c r="H523" s="5"/>
      <c r="I523" s="5"/>
      <c r="J523" s="5"/>
      <c r="K523" s="5"/>
      <c r="L523" s="140"/>
      <c r="M523" s="5"/>
      <c r="N523" s="5"/>
      <c r="O523" s="5"/>
      <c r="P523" s="5"/>
      <c r="Q523" s="5"/>
      <c r="R523" s="5"/>
      <c r="S523" s="5"/>
      <c r="T523" s="5"/>
      <c r="U523" s="5"/>
      <c r="V523" s="5"/>
      <c r="W523" s="5"/>
    </row>
    <row r="524" spans="1:23" ht="15.75" customHeight="1">
      <c r="A524" s="5"/>
      <c r="B524" s="5"/>
      <c r="C524" s="5"/>
      <c r="D524" s="292"/>
      <c r="E524" s="268"/>
      <c r="F524" s="262"/>
      <c r="G524" s="5"/>
      <c r="H524" s="5"/>
      <c r="I524" s="5"/>
      <c r="J524" s="5"/>
      <c r="K524" s="5"/>
      <c r="L524" s="140"/>
      <c r="M524" s="5"/>
      <c r="N524" s="5"/>
      <c r="O524" s="5"/>
      <c r="P524" s="5"/>
      <c r="Q524" s="5"/>
      <c r="R524" s="5"/>
      <c r="S524" s="5"/>
      <c r="T524" s="5"/>
      <c r="U524" s="5"/>
      <c r="V524" s="5"/>
      <c r="W524" s="5"/>
    </row>
    <row r="525" spans="1:23" ht="15.75" customHeight="1">
      <c r="A525" s="5"/>
      <c r="B525" s="5"/>
      <c r="C525" s="5"/>
      <c r="D525" s="292"/>
      <c r="E525" s="268"/>
      <c r="F525" s="262"/>
      <c r="G525" s="5"/>
      <c r="H525" s="5"/>
      <c r="I525" s="5"/>
      <c r="J525" s="5"/>
      <c r="K525" s="5"/>
      <c r="L525" s="140"/>
      <c r="M525" s="5"/>
      <c r="N525" s="5"/>
      <c r="O525" s="5"/>
      <c r="P525" s="5"/>
      <c r="Q525" s="5"/>
      <c r="R525" s="5"/>
      <c r="S525" s="5"/>
      <c r="T525" s="5"/>
      <c r="U525" s="5"/>
      <c r="V525" s="5"/>
      <c r="W525" s="5"/>
    </row>
    <row r="526" spans="1:23" ht="15.75" customHeight="1">
      <c r="A526" s="5"/>
      <c r="B526" s="5"/>
      <c r="C526" s="5"/>
      <c r="D526" s="292"/>
      <c r="E526" s="268"/>
      <c r="F526" s="262"/>
      <c r="G526" s="5"/>
      <c r="H526" s="5"/>
      <c r="I526" s="5"/>
      <c r="J526" s="5"/>
      <c r="K526" s="5"/>
      <c r="L526" s="140"/>
      <c r="M526" s="5"/>
      <c r="N526" s="5"/>
      <c r="O526" s="5"/>
      <c r="P526" s="5"/>
      <c r="Q526" s="5"/>
      <c r="R526" s="5"/>
      <c r="S526" s="5"/>
      <c r="T526" s="5"/>
      <c r="U526" s="5"/>
      <c r="V526" s="5"/>
      <c r="W526" s="5"/>
    </row>
    <row r="527" spans="1:23" ht="15.75" customHeight="1">
      <c r="A527" s="5"/>
      <c r="B527" s="5"/>
      <c r="C527" s="5"/>
      <c r="D527" s="292"/>
      <c r="E527" s="268"/>
      <c r="F527" s="262"/>
      <c r="G527" s="5"/>
      <c r="H527" s="5"/>
      <c r="I527" s="5"/>
      <c r="J527" s="5"/>
      <c r="K527" s="5"/>
      <c r="L527" s="140"/>
      <c r="M527" s="5"/>
      <c r="N527" s="5"/>
      <c r="O527" s="5"/>
      <c r="P527" s="5"/>
      <c r="Q527" s="5"/>
      <c r="R527" s="5"/>
      <c r="S527" s="5"/>
      <c r="T527" s="5"/>
      <c r="U527" s="5"/>
      <c r="V527" s="5"/>
      <c r="W527" s="5"/>
    </row>
    <row r="528" spans="1:23" ht="15.75" customHeight="1">
      <c r="A528" s="5"/>
      <c r="B528" s="5"/>
      <c r="C528" s="5"/>
      <c r="D528" s="292"/>
      <c r="E528" s="268"/>
      <c r="F528" s="262"/>
      <c r="G528" s="5"/>
      <c r="H528" s="5"/>
      <c r="I528" s="5"/>
      <c r="J528" s="5"/>
      <c r="K528" s="5"/>
      <c r="L528" s="140"/>
      <c r="M528" s="5"/>
      <c r="N528" s="5"/>
      <c r="O528" s="5"/>
      <c r="P528" s="5"/>
      <c r="Q528" s="5"/>
      <c r="R528" s="5"/>
      <c r="S528" s="5"/>
      <c r="T528" s="5"/>
      <c r="U528" s="5"/>
      <c r="V528" s="5"/>
      <c r="W528" s="5"/>
    </row>
    <row r="529" spans="1:23" ht="15.75" customHeight="1">
      <c r="A529" s="5"/>
      <c r="B529" s="5"/>
      <c r="C529" s="5"/>
      <c r="D529" s="292"/>
      <c r="E529" s="268"/>
      <c r="F529" s="262"/>
      <c r="G529" s="5"/>
      <c r="H529" s="5"/>
      <c r="I529" s="5"/>
      <c r="J529" s="5"/>
      <c r="K529" s="5"/>
      <c r="L529" s="140"/>
      <c r="M529" s="5"/>
      <c r="N529" s="5"/>
      <c r="O529" s="5"/>
      <c r="P529" s="5"/>
      <c r="Q529" s="5"/>
      <c r="R529" s="5"/>
      <c r="S529" s="5"/>
      <c r="T529" s="5"/>
      <c r="U529" s="5"/>
      <c r="V529" s="5"/>
      <c r="W529" s="5"/>
    </row>
    <row r="530" spans="1:23" ht="15.75" customHeight="1">
      <c r="A530" s="5"/>
      <c r="B530" s="5"/>
      <c r="C530" s="5"/>
      <c r="D530" s="292"/>
      <c r="E530" s="268"/>
      <c r="F530" s="262"/>
      <c r="G530" s="5"/>
      <c r="H530" s="5"/>
      <c r="I530" s="5"/>
      <c r="J530" s="5"/>
      <c r="K530" s="5"/>
      <c r="L530" s="140"/>
      <c r="M530" s="5"/>
      <c r="N530" s="5"/>
      <c r="O530" s="5"/>
      <c r="P530" s="5"/>
      <c r="Q530" s="5"/>
      <c r="R530" s="5"/>
      <c r="S530" s="5"/>
      <c r="T530" s="5"/>
      <c r="U530" s="5"/>
      <c r="V530" s="5"/>
      <c r="W530" s="5"/>
    </row>
    <row r="531" spans="1:23" ht="15.75" customHeight="1">
      <c r="A531" s="5"/>
      <c r="B531" s="5"/>
      <c r="C531" s="5"/>
      <c r="D531" s="292"/>
      <c r="E531" s="268"/>
      <c r="F531" s="262"/>
      <c r="G531" s="5"/>
      <c r="H531" s="5"/>
      <c r="I531" s="5"/>
      <c r="J531" s="5"/>
      <c r="K531" s="5"/>
      <c r="L531" s="140"/>
      <c r="M531" s="5"/>
      <c r="N531" s="5"/>
      <c r="O531" s="5"/>
      <c r="P531" s="5"/>
      <c r="Q531" s="5"/>
      <c r="R531" s="5"/>
      <c r="S531" s="5"/>
      <c r="T531" s="5"/>
      <c r="U531" s="5"/>
      <c r="V531" s="5"/>
      <c r="W531" s="5"/>
    </row>
    <row r="532" spans="1:23" ht="15.75" customHeight="1">
      <c r="A532" s="5"/>
      <c r="B532" s="5"/>
      <c r="C532" s="5"/>
      <c r="D532" s="292"/>
      <c r="E532" s="268"/>
      <c r="F532" s="262"/>
      <c r="G532" s="5"/>
      <c r="H532" s="5"/>
      <c r="I532" s="5"/>
      <c r="J532" s="5"/>
      <c r="K532" s="5"/>
      <c r="L532" s="140"/>
      <c r="M532" s="5"/>
      <c r="N532" s="5"/>
      <c r="O532" s="5"/>
      <c r="P532" s="5"/>
      <c r="Q532" s="5"/>
      <c r="R532" s="5"/>
      <c r="S532" s="5"/>
      <c r="T532" s="5"/>
      <c r="U532" s="5"/>
      <c r="V532" s="5"/>
      <c r="W532" s="5"/>
    </row>
    <row r="533" spans="1:23" ht="15.75" customHeight="1">
      <c r="A533" s="5"/>
      <c r="B533" s="5"/>
      <c r="C533" s="5"/>
      <c r="D533" s="292"/>
      <c r="E533" s="268"/>
      <c r="F533" s="262"/>
      <c r="G533" s="5"/>
      <c r="H533" s="5"/>
      <c r="I533" s="5"/>
      <c r="J533" s="5"/>
      <c r="K533" s="5"/>
      <c r="L533" s="140"/>
      <c r="M533" s="5"/>
      <c r="N533" s="5"/>
      <c r="O533" s="5"/>
      <c r="P533" s="5"/>
      <c r="Q533" s="5"/>
      <c r="R533" s="5"/>
      <c r="S533" s="5"/>
      <c r="T533" s="5"/>
      <c r="U533" s="5"/>
      <c r="V533" s="5"/>
      <c r="W533" s="5"/>
    </row>
    <row r="534" spans="1:23" ht="15.75" customHeight="1">
      <c r="A534" s="5"/>
      <c r="B534" s="5"/>
      <c r="C534" s="5"/>
      <c r="D534" s="292"/>
      <c r="E534" s="268"/>
      <c r="F534" s="262"/>
      <c r="G534" s="5"/>
      <c r="H534" s="5"/>
      <c r="I534" s="5"/>
      <c r="J534" s="5"/>
      <c r="K534" s="5"/>
      <c r="L534" s="140"/>
      <c r="M534" s="5"/>
      <c r="N534" s="5"/>
      <c r="O534" s="5"/>
      <c r="P534" s="5"/>
      <c r="Q534" s="5"/>
      <c r="R534" s="5"/>
      <c r="S534" s="5"/>
      <c r="T534" s="5"/>
      <c r="U534" s="5"/>
      <c r="V534" s="5"/>
      <c r="W534" s="5"/>
    </row>
    <row r="535" spans="1:23" ht="15.75" customHeight="1">
      <c r="A535" s="5"/>
      <c r="B535" s="5"/>
      <c r="C535" s="5"/>
      <c r="D535" s="292"/>
      <c r="E535" s="268"/>
      <c r="F535" s="262"/>
      <c r="G535" s="5"/>
      <c r="H535" s="5"/>
      <c r="I535" s="5"/>
      <c r="J535" s="5"/>
      <c r="K535" s="5"/>
      <c r="L535" s="140"/>
      <c r="M535" s="5"/>
      <c r="N535" s="5"/>
      <c r="O535" s="5"/>
      <c r="P535" s="5"/>
      <c r="Q535" s="5"/>
      <c r="R535" s="5"/>
      <c r="S535" s="5"/>
      <c r="T535" s="5"/>
      <c r="U535" s="5"/>
      <c r="V535" s="5"/>
      <c r="W535" s="5"/>
    </row>
    <row r="536" spans="1:23" ht="15.75" customHeight="1">
      <c r="A536" s="5"/>
      <c r="B536" s="5"/>
      <c r="C536" s="5"/>
      <c r="D536" s="292"/>
      <c r="E536" s="268"/>
      <c r="F536" s="262"/>
      <c r="G536" s="5"/>
      <c r="H536" s="5"/>
      <c r="I536" s="5"/>
      <c r="J536" s="5"/>
      <c r="K536" s="5"/>
      <c r="L536" s="140"/>
      <c r="M536" s="5"/>
      <c r="N536" s="5"/>
      <c r="O536" s="5"/>
      <c r="P536" s="5"/>
      <c r="Q536" s="5"/>
      <c r="R536" s="5"/>
      <c r="S536" s="5"/>
      <c r="T536" s="5"/>
      <c r="U536" s="5"/>
      <c r="V536" s="5"/>
      <c r="W536" s="5"/>
    </row>
    <row r="537" spans="1:23" ht="15.75" customHeight="1">
      <c r="A537" s="5"/>
      <c r="B537" s="5"/>
      <c r="C537" s="5"/>
      <c r="D537" s="292"/>
      <c r="E537" s="268"/>
      <c r="F537" s="262"/>
      <c r="G537" s="5"/>
      <c r="H537" s="5"/>
      <c r="I537" s="5"/>
      <c r="J537" s="5"/>
      <c r="K537" s="5"/>
      <c r="L537" s="140"/>
      <c r="M537" s="5"/>
      <c r="N537" s="5"/>
      <c r="O537" s="5"/>
      <c r="P537" s="5"/>
      <c r="Q537" s="5"/>
      <c r="R537" s="5"/>
      <c r="S537" s="5"/>
      <c r="T537" s="5"/>
      <c r="U537" s="5"/>
      <c r="V537" s="5"/>
      <c r="W537" s="5"/>
    </row>
    <row r="538" spans="1:23" ht="15.75" customHeight="1">
      <c r="A538" s="5"/>
      <c r="B538" s="5"/>
      <c r="C538" s="5"/>
      <c r="D538" s="292"/>
      <c r="E538" s="268"/>
      <c r="F538" s="262"/>
      <c r="G538" s="5"/>
      <c r="H538" s="5"/>
      <c r="I538" s="5"/>
      <c r="J538" s="5"/>
      <c r="K538" s="5"/>
      <c r="L538" s="140"/>
      <c r="M538" s="5"/>
      <c r="N538" s="5"/>
      <c r="O538" s="5"/>
      <c r="P538" s="5"/>
      <c r="Q538" s="5"/>
      <c r="R538" s="5"/>
      <c r="S538" s="5"/>
      <c r="T538" s="5"/>
      <c r="U538" s="5"/>
      <c r="V538" s="5"/>
      <c r="W538" s="5"/>
    </row>
    <row r="539" spans="1:23" ht="15.75" customHeight="1">
      <c r="A539" s="5"/>
      <c r="B539" s="5"/>
      <c r="C539" s="5"/>
      <c r="D539" s="292"/>
      <c r="E539" s="268"/>
      <c r="F539" s="262"/>
      <c r="G539" s="5"/>
      <c r="H539" s="5"/>
      <c r="I539" s="5"/>
      <c r="J539" s="5"/>
      <c r="K539" s="5"/>
      <c r="L539" s="140"/>
      <c r="M539" s="5"/>
      <c r="N539" s="5"/>
      <c r="O539" s="5"/>
      <c r="P539" s="5"/>
      <c r="Q539" s="5"/>
      <c r="R539" s="5"/>
      <c r="S539" s="5"/>
      <c r="T539" s="5"/>
      <c r="U539" s="5"/>
      <c r="V539" s="5"/>
      <c r="W539" s="5"/>
    </row>
    <row r="540" spans="1:23" ht="15.75" customHeight="1">
      <c r="A540" s="5"/>
      <c r="B540" s="5"/>
      <c r="C540" s="5"/>
      <c r="D540" s="292"/>
      <c r="E540" s="268"/>
      <c r="F540" s="262"/>
      <c r="G540" s="5"/>
      <c r="H540" s="5"/>
      <c r="I540" s="5"/>
      <c r="J540" s="5"/>
      <c r="K540" s="5"/>
      <c r="L540" s="140"/>
      <c r="M540" s="5"/>
      <c r="N540" s="5"/>
      <c r="O540" s="5"/>
      <c r="P540" s="5"/>
      <c r="Q540" s="5"/>
      <c r="R540" s="5"/>
      <c r="S540" s="5"/>
      <c r="T540" s="5"/>
      <c r="U540" s="5"/>
      <c r="V540" s="5"/>
      <c r="W540" s="5"/>
    </row>
    <row r="541" spans="1:23" ht="15.75" customHeight="1">
      <c r="A541" s="5"/>
      <c r="B541" s="5"/>
      <c r="C541" s="5"/>
      <c r="D541" s="292"/>
      <c r="E541" s="268"/>
      <c r="F541" s="262"/>
      <c r="G541" s="5"/>
      <c r="H541" s="5"/>
      <c r="I541" s="5"/>
      <c r="J541" s="5"/>
      <c r="K541" s="5"/>
      <c r="L541" s="140"/>
      <c r="M541" s="5"/>
      <c r="N541" s="5"/>
      <c r="O541" s="5"/>
      <c r="P541" s="5"/>
      <c r="Q541" s="5"/>
      <c r="R541" s="5"/>
      <c r="S541" s="5"/>
      <c r="T541" s="5"/>
      <c r="U541" s="5"/>
      <c r="V541" s="5"/>
      <c r="W541" s="5"/>
    </row>
    <row r="542" spans="1:23" ht="15.75" customHeight="1">
      <c r="A542" s="5"/>
      <c r="B542" s="5"/>
      <c r="C542" s="5"/>
      <c r="D542" s="292"/>
      <c r="E542" s="268"/>
      <c r="F542" s="262"/>
      <c r="G542" s="5"/>
      <c r="H542" s="5"/>
      <c r="I542" s="5"/>
      <c r="J542" s="5"/>
      <c r="K542" s="5"/>
      <c r="L542" s="140"/>
      <c r="M542" s="5"/>
      <c r="N542" s="5"/>
      <c r="O542" s="5"/>
      <c r="P542" s="5"/>
      <c r="Q542" s="5"/>
      <c r="R542" s="5"/>
      <c r="S542" s="5"/>
      <c r="T542" s="5"/>
      <c r="U542" s="5"/>
      <c r="V542" s="5"/>
      <c r="W542" s="5"/>
    </row>
    <row r="543" spans="1:23" ht="15.75" customHeight="1">
      <c r="A543" s="5"/>
      <c r="B543" s="5"/>
      <c r="C543" s="5"/>
      <c r="D543" s="292"/>
      <c r="E543" s="268"/>
      <c r="F543" s="262"/>
      <c r="G543" s="5"/>
      <c r="H543" s="5"/>
      <c r="I543" s="5"/>
      <c r="J543" s="5"/>
      <c r="K543" s="5"/>
      <c r="L543" s="140"/>
      <c r="M543" s="5"/>
      <c r="N543" s="5"/>
      <c r="O543" s="5"/>
      <c r="P543" s="5"/>
      <c r="Q543" s="5"/>
      <c r="R543" s="5"/>
      <c r="S543" s="5"/>
      <c r="T543" s="5"/>
      <c r="U543" s="5"/>
      <c r="V543" s="5"/>
      <c r="W543" s="5"/>
    </row>
    <row r="544" spans="1:23" ht="15.75" customHeight="1">
      <c r="A544" s="5"/>
      <c r="B544" s="5"/>
      <c r="C544" s="5"/>
      <c r="D544" s="292"/>
      <c r="E544" s="268"/>
      <c r="F544" s="262"/>
      <c r="G544" s="5"/>
      <c r="H544" s="5"/>
      <c r="I544" s="5"/>
      <c r="J544" s="5"/>
      <c r="K544" s="5"/>
      <c r="L544" s="140"/>
      <c r="M544" s="5"/>
      <c r="N544" s="5"/>
      <c r="O544" s="5"/>
      <c r="P544" s="5"/>
      <c r="Q544" s="5"/>
      <c r="R544" s="5"/>
      <c r="S544" s="5"/>
      <c r="T544" s="5"/>
      <c r="U544" s="5"/>
      <c r="V544" s="5"/>
      <c r="W544" s="5"/>
    </row>
    <row r="545" spans="1:23" ht="15.75" customHeight="1">
      <c r="A545" s="5"/>
      <c r="B545" s="5"/>
      <c r="C545" s="5"/>
      <c r="D545" s="292"/>
      <c r="E545" s="268"/>
      <c r="F545" s="262"/>
      <c r="G545" s="5"/>
      <c r="H545" s="5"/>
      <c r="I545" s="5"/>
      <c r="J545" s="5"/>
      <c r="K545" s="5"/>
      <c r="L545" s="140"/>
      <c r="M545" s="5"/>
      <c r="N545" s="5"/>
      <c r="O545" s="5"/>
      <c r="P545" s="5"/>
      <c r="Q545" s="5"/>
      <c r="R545" s="5"/>
      <c r="S545" s="5"/>
      <c r="T545" s="5"/>
      <c r="U545" s="5"/>
      <c r="V545" s="5"/>
      <c r="W545" s="5"/>
    </row>
    <row r="546" spans="1:23" ht="15.75" customHeight="1">
      <c r="A546" s="5"/>
      <c r="B546" s="5"/>
      <c r="C546" s="5"/>
      <c r="D546" s="292"/>
      <c r="E546" s="268"/>
      <c r="F546" s="262"/>
      <c r="G546" s="5"/>
      <c r="H546" s="5"/>
      <c r="I546" s="5"/>
      <c r="J546" s="5"/>
      <c r="K546" s="5"/>
      <c r="L546" s="140"/>
      <c r="M546" s="5"/>
      <c r="N546" s="5"/>
      <c r="O546" s="5"/>
      <c r="P546" s="5"/>
      <c r="Q546" s="5"/>
      <c r="R546" s="5"/>
      <c r="S546" s="5"/>
      <c r="T546" s="5"/>
      <c r="U546" s="5"/>
      <c r="V546" s="5"/>
      <c r="W546" s="5"/>
    </row>
    <row r="547" spans="1:23" ht="15.75" customHeight="1">
      <c r="A547" s="5"/>
      <c r="B547" s="5"/>
      <c r="C547" s="5"/>
      <c r="D547" s="292"/>
      <c r="E547" s="268"/>
      <c r="F547" s="262"/>
      <c r="G547" s="5"/>
      <c r="H547" s="5"/>
      <c r="I547" s="5"/>
      <c r="J547" s="5"/>
      <c r="K547" s="5"/>
      <c r="L547" s="140"/>
      <c r="M547" s="5"/>
      <c r="N547" s="5"/>
      <c r="O547" s="5"/>
      <c r="P547" s="5"/>
      <c r="Q547" s="5"/>
      <c r="R547" s="5"/>
      <c r="S547" s="5"/>
      <c r="T547" s="5"/>
      <c r="U547" s="5"/>
      <c r="V547" s="5"/>
      <c r="W547" s="5"/>
    </row>
    <row r="548" spans="1:23" ht="15.75" customHeight="1">
      <c r="A548" s="5"/>
      <c r="B548" s="5"/>
      <c r="C548" s="5"/>
      <c r="D548" s="292"/>
      <c r="E548" s="268"/>
      <c r="F548" s="262"/>
      <c r="G548" s="5"/>
      <c r="H548" s="5"/>
      <c r="I548" s="5"/>
      <c r="J548" s="5"/>
      <c r="K548" s="5"/>
      <c r="L548" s="140"/>
      <c r="M548" s="5"/>
      <c r="N548" s="5"/>
      <c r="O548" s="5"/>
      <c r="P548" s="5"/>
      <c r="Q548" s="5"/>
      <c r="R548" s="5"/>
      <c r="S548" s="5"/>
      <c r="T548" s="5"/>
      <c r="U548" s="5"/>
      <c r="V548" s="5"/>
      <c r="W548" s="5"/>
    </row>
    <row r="549" spans="1:23" ht="15.75" customHeight="1">
      <c r="A549" s="5"/>
      <c r="B549" s="5"/>
      <c r="C549" s="5"/>
      <c r="D549" s="292"/>
      <c r="E549" s="268"/>
      <c r="F549" s="262"/>
      <c r="G549" s="5"/>
      <c r="H549" s="5"/>
      <c r="I549" s="5"/>
      <c r="J549" s="5"/>
      <c r="K549" s="5"/>
      <c r="L549" s="140"/>
      <c r="M549" s="5"/>
      <c r="N549" s="5"/>
      <c r="O549" s="5"/>
      <c r="P549" s="5"/>
      <c r="Q549" s="5"/>
      <c r="R549" s="5"/>
      <c r="S549" s="5"/>
      <c r="T549" s="5"/>
      <c r="U549" s="5"/>
      <c r="V549" s="5"/>
      <c r="W549" s="5"/>
    </row>
    <row r="550" spans="1:23" ht="15.75" customHeight="1">
      <c r="A550" s="5"/>
      <c r="B550" s="5"/>
      <c r="C550" s="5"/>
      <c r="D550" s="292"/>
      <c r="E550" s="268"/>
      <c r="F550" s="262"/>
      <c r="G550" s="5"/>
      <c r="H550" s="5"/>
      <c r="I550" s="5"/>
      <c r="J550" s="5"/>
      <c r="K550" s="5"/>
      <c r="L550" s="140"/>
      <c r="M550" s="5"/>
      <c r="N550" s="5"/>
      <c r="O550" s="5"/>
      <c r="P550" s="5"/>
      <c r="Q550" s="5"/>
      <c r="R550" s="5"/>
      <c r="S550" s="5"/>
      <c r="T550" s="5"/>
      <c r="U550" s="5"/>
      <c r="V550" s="5"/>
      <c r="W550" s="5"/>
    </row>
    <row r="551" spans="1:23" ht="15.75" customHeight="1">
      <c r="A551" s="5"/>
      <c r="B551" s="5"/>
      <c r="C551" s="5"/>
      <c r="D551" s="292"/>
      <c r="E551" s="268"/>
      <c r="F551" s="262"/>
      <c r="G551" s="5"/>
      <c r="H551" s="5"/>
      <c r="I551" s="5"/>
      <c r="J551" s="5"/>
      <c r="K551" s="5"/>
      <c r="L551" s="140"/>
      <c r="M551" s="5"/>
      <c r="N551" s="5"/>
      <c r="O551" s="5"/>
      <c r="P551" s="5"/>
      <c r="Q551" s="5"/>
      <c r="R551" s="5"/>
      <c r="S551" s="5"/>
      <c r="T551" s="5"/>
      <c r="U551" s="5"/>
      <c r="V551" s="5"/>
      <c r="W551" s="5"/>
    </row>
    <row r="552" spans="1:23" ht="15.75" customHeight="1">
      <c r="A552" s="5"/>
      <c r="B552" s="5"/>
      <c r="C552" s="5"/>
      <c r="D552" s="292"/>
      <c r="E552" s="268"/>
      <c r="F552" s="262"/>
      <c r="G552" s="5"/>
      <c r="H552" s="5"/>
      <c r="I552" s="5"/>
      <c r="J552" s="5"/>
      <c r="K552" s="5"/>
      <c r="L552" s="140"/>
      <c r="M552" s="5"/>
      <c r="N552" s="5"/>
      <c r="O552" s="5"/>
      <c r="P552" s="5"/>
      <c r="Q552" s="5"/>
      <c r="R552" s="5"/>
      <c r="S552" s="5"/>
      <c r="T552" s="5"/>
      <c r="U552" s="5"/>
      <c r="V552" s="5"/>
      <c r="W552" s="5"/>
    </row>
    <row r="553" spans="1:23" ht="15.75" customHeight="1">
      <c r="A553" s="5"/>
      <c r="B553" s="5"/>
      <c r="C553" s="5"/>
      <c r="D553" s="292"/>
      <c r="E553" s="268"/>
      <c r="F553" s="262"/>
      <c r="G553" s="5"/>
      <c r="H553" s="5"/>
      <c r="I553" s="5"/>
      <c r="J553" s="5"/>
      <c r="K553" s="5"/>
      <c r="L553" s="140"/>
      <c r="M553" s="5"/>
      <c r="N553" s="5"/>
      <c r="O553" s="5"/>
      <c r="P553" s="5"/>
      <c r="Q553" s="5"/>
      <c r="R553" s="5"/>
      <c r="S553" s="5"/>
      <c r="T553" s="5"/>
      <c r="U553" s="5"/>
      <c r="V553" s="5"/>
      <c r="W553" s="5"/>
    </row>
    <row r="554" spans="1:23" ht="15.75" customHeight="1">
      <c r="A554" s="5"/>
      <c r="B554" s="5"/>
      <c r="C554" s="5"/>
      <c r="D554" s="292"/>
      <c r="E554" s="268"/>
      <c r="F554" s="262"/>
      <c r="G554" s="5"/>
      <c r="H554" s="5"/>
      <c r="I554" s="5"/>
      <c r="J554" s="5"/>
      <c r="K554" s="5"/>
      <c r="L554" s="140"/>
      <c r="M554" s="5"/>
      <c r="N554" s="5"/>
      <c r="O554" s="5"/>
      <c r="P554" s="5"/>
      <c r="Q554" s="5"/>
      <c r="R554" s="5"/>
      <c r="S554" s="5"/>
      <c r="T554" s="5"/>
      <c r="U554" s="5"/>
      <c r="V554" s="5"/>
      <c r="W554" s="5"/>
    </row>
    <row r="555" spans="1:23" ht="15.75" customHeight="1">
      <c r="A555" s="5"/>
      <c r="B555" s="5"/>
      <c r="C555" s="5"/>
      <c r="D555" s="292"/>
      <c r="E555" s="268"/>
      <c r="F555" s="262"/>
      <c r="G555" s="5"/>
      <c r="H555" s="5"/>
      <c r="I555" s="5"/>
      <c r="J555" s="5"/>
      <c r="K555" s="5"/>
      <c r="L555" s="140"/>
      <c r="M555" s="5"/>
      <c r="N555" s="5"/>
      <c r="O555" s="5"/>
      <c r="P555" s="5"/>
      <c r="Q555" s="5"/>
      <c r="R555" s="5"/>
      <c r="S555" s="5"/>
      <c r="T555" s="5"/>
      <c r="U555" s="5"/>
      <c r="V555" s="5"/>
      <c r="W555" s="5"/>
    </row>
    <row r="556" spans="1:23" ht="15.75" customHeight="1">
      <c r="A556" s="5"/>
      <c r="B556" s="5"/>
      <c r="C556" s="5"/>
      <c r="D556" s="292"/>
      <c r="E556" s="268"/>
      <c r="F556" s="262"/>
      <c r="G556" s="5"/>
      <c r="H556" s="5"/>
      <c r="I556" s="5"/>
      <c r="J556" s="5"/>
      <c r="K556" s="5"/>
      <c r="L556" s="140"/>
      <c r="M556" s="5"/>
      <c r="N556" s="5"/>
      <c r="O556" s="5"/>
      <c r="P556" s="5"/>
      <c r="Q556" s="5"/>
      <c r="R556" s="5"/>
      <c r="S556" s="5"/>
      <c r="T556" s="5"/>
      <c r="U556" s="5"/>
      <c r="V556" s="5"/>
      <c r="W556" s="5"/>
    </row>
    <row r="557" spans="1:23" ht="15.75" customHeight="1">
      <c r="A557" s="5"/>
      <c r="B557" s="5"/>
      <c r="C557" s="5"/>
      <c r="D557" s="292"/>
      <c r="E557" s="268"/>
      <c r="F557" s="262"/>
      <c r="G557" s="5"/>
      <c r="H557" s="5"/>
      <c r="I557" s="5"/>
      <c r="J557" s="5"/>
      <c r="K557" s="5"/>
      <c r="L557" s="140"/>
      <c r="M557" s="5"/>
      <c r="N557" s="5"/>
      <c r="O557" s="5"/>
      <c r="P557" s="5"/>
      <c r="Q557" s="5"/>
      <c r="R557" s="5"/>
      <c r="S557" s="5"/>
      <c r="T557" s="5"/>
      <c r="U557" s="5"/>
      <c r="V557" s="5"/>
      <c r="W557" s="5"/>
    </row>
    <row r="558" spans="1:23" ht="15.75" customHeight="1">
      <c r="A558" s="5"/>
      <c r="B558" s="5"/>
      <c r="C558" s="5"/>
      <c r="D558" s="292"/>
      <c r="E558" s="268"/>
      <c r="F558" s="262"/>
      <c r="G558" s="5"/>
      <c r="H558" s="5"/>
      <c r="I558" s="5"/>
      <c r="J558" s="5"/>
      <c r="K558" s="5"/>
      <c r="L558" s="140"/>
      <c r="M558" s="5"/>
      <c r="N558" s="5"/>
      <c r="O558" s="5"/>
      <c r="P558" s="5"/>
      <c r="Q558" s="5"/>
      <c r="R558" s="5"/>
      <c r="S558" s="5"/>
      <c r="T558" s="5"/>
      <c r="U558" s="5"/>
      <c r="V558" s="5"/>
      <c r="W558" s="5"/>
    </row>
    <row r="559" spans="1:23" ht="15.75" customHeight="1">
      <c r="A559" s="5"/>
      <c r="B559" s="5"/>
      <c r="C559" s="5"/>
      <c r="D559" s="292"/>
      <c r="E559" s="268"/>
      <c r="F559" s="262"/>
      <c r="G559" s="5"/>
      <c r="H559" s="5"/>
      <c r="I559" s="5"/>
      <c r="J559" s="5"/>
      <c r="K559" s="5"/>
      <c r="L559" s="140"/>
      <c r="M559" s="5"/>
      <c r="N559" s="5"/>
      <c r="O559" s="5"/>
      <c r="P559" s="5"/>
      <c r="Q559" s="5"/>
      <c r="R559" s="5"/>
      <c r="S559" s="5"/>
      <c r="T559" s="5"/>
      <c r="U559" s="5"/>
      <c r="V559" s="5"/>
      <c r="W559" s="5"/>
    </row>
    <row r="560" spans="1:23" ht="15.75" customHeight="1">
      <c r="A560" s="5"/>
      <c r="B560" s="5"/>
      <c r="C560" s="5"/>
      <c r="D560" s="292"/>
      <c r="E560" s="268"/>
      <c r="F560" s="262"/>
      <c r="G560" s="5"/>
      <c r="H560" s="5"/>
      <c r="I560" s="5"/>
      <c r="J560" s="5"/>
      <c r="K560" s="5"/>
      <c r="L560" s="140"/>
      <c r="M560" s="5"/>
      <c r="N560" s="5"/>
      <c r="O560" s="5"/>
      <c r="P560" s="5"/>
      <c r="Q560" s="5"/>
      <c r="R560" s="5"/>
      <c r="S560" s="5"/>
      <c r="T560" s="5"/>
      <c r="U560" s="5"/>
      <c r="V560" s="5"/>
      <c r="W560" s="5"/>
    </row>
    <row r="561" spans="1:23" ht="15.75" customHeight="1">
      <c r="A561" s="5"/>
      <c r="B561" s="5"/>
      <c r="C561" s="5"/>
      <c r="D561" s="292"/>
      <c r="E561" s="268"/>
      <c r="F561" s="262"/>
      <c r="G561" s="5"/>
      <c r="H561" s="5"/>
      <c r="I561" s="5"/>
      <c r="J561" s="5"/>
      <c r="K561" s="5"/>
      <c r="L561" s="140"/>
      <c r="M561" s="5"/>
      <c r="N561" s="5"/>
      <c r="O561" s="5"/>
      <c r="P561" s="5"/>
      <c r="Q561" s="5"/>
      <c r="R561" s="5"/>
      <c r="S561" s="5"/>
      <c r="T561" s="5"/>
      <c r="U561" s="5"/>
      <c r="V561" s="5"/>
      <c r="W561" s="5"/>
    </row>
    <row r="562" spans="1:23" ht="15.75" customHeight="1">
      <c r="A562" s="5"/>
      <c r="B562" s="5"/>
      <c r="C562" s="5"/>
      <c r="D562" s="292"/>
      <c r="E562" s="268"/>
      <c r="F562" s="262"/>
      <c r="G562" s="5"/>
      <c r="H562" s="5"/>
      <c r="I562" s="5"/>
      <c r="J562" s="5"/>
      <c r="K562" s="5"/>
      <c r="L562" s="140"/>
      <c r="M562" s="5"/>
      <c r="N562" s="5"/>
      <c r="O562" s="5"/>
      <c r="P562" s="5"/>
      <c r="Q562" s="5"/>
      <c r="R562" s="5"/>
      <c r="S562" s="5"/>
      <c r="T562" s="5"/>
      <c r="U562" s="5"/>
      <c r="V562" s="5"/>
      <c r="W562" s="5"/>
    </row>
    <row r="563" spans="1:23" ht="15.75" customHeight="1">
      <c r="A563" s="5"/>
      <c r="B563" s="5"/>
      <c r="C563" s="5"/>
      <c r="D563" s="292"/>
      <c r="E563" s="268"/>
      <c r="F563" s="262"/>
      <c r="G563" s="5"/>
      <c r="H563" s="5"/>
      <c r="I563" s="5"/>
      <c r="J563" s="5"/>
      <c r="K563" s="5"/>
      <c r="L563" s="140"/>
      <c r="M563" s="5"/>
      <c r="N563" s="5"/>
      <c r="O563" s="5"/>
      <c r="P563" s="5"/>
      <c r="Q563" s="5"/>
      <c r="R563" s="5"/>
      <c r="S563" s="5"/>
      <c r="T563" s="5"/>
      <c r="U563" s="5"/>
      <c r="V563" s="5"/>
      <c r="W563" s="5"/>
    </row>
    <row r="564" spans="1:23" ht="15.75" customHeight="1">
      <c r="A564" s="5"/>
      <c r="B564" s="5"/>
      <c r="C564" s="5"/>
      <c r="D564" s="292"/>
      <c r="E564" s="268"/>
      <c r="F564" s="262"/>
      <c r="G564" s="5"/>
      <c r="H564" s="5"/>
      <c r="I564" s="5"/>
      <c r="J564" s="5"/>
      <c r="K564" s="5"/>
      <c r="L564" s="140"/>
      <c r="M564" s="5"/>
      <c r="N564" s="5"/>
      <c r="O564" s="5"/>
      <c r="P564" s="5"/>
      <c r="Q564" s="5"/>
      <c r="R564" s="5"/>
      <c r="S564" s="5"/>
      <c r="T564" s="5"/>
      <c r="U564" s="5"/>
      <c r="V564" s="5"/>
      <c r="W564" s="5"/>
    </row>
    <row r="565" spans="1:23" ht="15.75" customHeight="1">
      <c r="A565" s="5"/>
      <c r="B565" s="5"/>
      <c r="C565" s="5"/>
      <c r="D565" s="292"/>
      <c r="E565" s="268"/>
      <c r="F565" s="262"/>
      <c r="G565" s="5"/>
      <c r="H565" s="5"/>
      <c r="I565" s="5"/>
      <c r="J565" s="5"/>
      <c r="K565" s="5"/>
      <c r="L565" s="140"/>
      <c r="M565" s="5"/>
      <c r="N565" s="5"/>
      <c r="O565" s="5"/>
      <c r="P565" s="5"/>
      <c r="Q565" s="5"/>
      <c r="R565" s="5"/>
      <c r="S565" s="5"/>
      <c r="T565" s="5"/>
      <c r="U565" s="5"/>
      <c r="V565" s="5"/>
      <c r="W565" s="5"/>
    </row>
    <row r="566" spans="1:23" ht="15.75" customHeight="1">
      <c r="A566" s="5"/>
      <c r="B566" s="5"/>
      <c r="C566" s="5"/>
      <c r="D566" s="292"/>
      <c r="E566" s="268"/>
      <c r="F566" s="262"/>
      <c r="G566" s="5"/>
      <c r="H566" s="5"/>
      <c r="I566" s="5"/>
      <c r="J566" s="5"/>
      <c r="K566" s="5"/>
      <c r="L566" s="140"/>
      <c r="M566" s="5"/>
      <c r="N566" s="5"/>
      <c r="O566" s="5"/>
      <c r="P566" s="5"/>
      <c r="Q566" s="5"/>
      <c r="R566" s="5"/>
      <c r="S566" s="5"/>
      <c r="T566" s="5"/>
      <c r="U566" s="5"/>
      <c r="V566" s="5"/>
      <c r="W566" s="5"/>
    </row>
    <row r="567" spans="1:23" ht="15.75" customHeight="1">
      <c r="A567" s="5"/>
      <c r="B567" s="5"/>
      <c r="C567" s="5"/>
      <c r="D567" s="292"/>
      <c r="E567" s="268"/>
      <c r="F567" s="262"/>
      <c r="G567" s="5"/>
      <c r="H567" s="5"/>
      <c r="I567" s="5"/>
      <c r="J567" s="5"/>
      <c r="K567" s="5"/>
      <c r="L567" s="140"/>
      <c r="M567" s="5"/>
      <c r="N567" s="5"/>
      <c r="O567" s="5"/>
      <c r="P567" s="5"/>
      <c r="Q567" s="5"/>
      <c r="R567" s="5"/>
      <c r="S567" s="5"/>
      <c r="T567" s="5"/>
      <c r="U567" s="5"/>
      <c r="V567" s="5"/>
      <c r="W567" s="5"/>
    </row>
    <row r="568" spans="1:23" ht="15.75" customHeight="1">
      <c r="A568" s="5"/>
      <c r="B568" s="5"/>
      <c r="C568" s="5"/>
      <c r="D568" s="292"/>
      <c r="E568" s="268"/>
      <c r="F568" s="262"/>
      <c r="G568" s="5"/>
      <c r="H568" s="5"/>
      <c r="I568" s="5"/>
      <c r="J568" s="5"/>
      <c r="K568" s="5"/>
      <c r="L568" s="140"/>
      <c r="M568" s="5"/>
      <c r="N568" s="5"/>
      <c r="O568" s="5"/>
      <c r="P568" s="5"/>
      <c r="Q568" s="5"/>
      <c r="R568" s="5"/>
      <c r="S568" s="5"/>
      <c r="T568" s="5"/>
      <c r="U568" s="5"/>
      <c r="V568" s="5"/>
      <c r="W568" s="5"/>
    </row>
    <row r="569" spans="1:23" ht="15.75" customHeight="1">
      <c r="A569" s="5"/>
      <c r="B569" s="5"/>
      <c r="C569" s="5"/>
      <c r="D569" s="292"/>
      <c r="E569" s="268"/>
      <c r="F569" s="262"/>
      <c r="G569" s="5"/>
      <c r="H569" s="5"/>
      <c r="I569" s="5"/>
      <c r="J569" s="5"/>
      <c r="K569" s="5"/>
      <c r="L569" s="140"/>
      <c r="M569" s="5"/>
      <c r="N569" s="5"/>
      <c r="O569" s="5"/>
      <c r="P569" s="5"/>
      <c r="Q569" s="5"/>
      <c r="R569" s="5"/>
      <c r="S569" s="5"/>
      <c r="T569" s="5"/>
      <c r="U569" s="5"/>
      <c r="V569" s="5"/>
      <c r="W569" s="5"/>
    </row>
    <row r="570" spans="1:23" ht="15.75" customHeight="1">
      <c r="A570" s="5"/>
      <c r="B570" s="5"/>
      <c r="C570" s="5"/>
      <c r="D570" s="292"/>
      <c r="E570" s="268"/>
      <c r="F570" s="262"/>
      <c r="G570" s="5"/>
      <c r="H570" s="5"/>
      <c r="I570" s="5"/>
      <c r="J570" s="5"/>
      <c r="K570" s="5"/>
      <c r="L570" s="140"/>
      <c r="M570" s="5"/>
      <c r="N570" s="5"/>
      <c r="O570" s="5"/>
      <c r="P570" s="5"/>
      <c r="Q570" s="5"/>
      <c r="R570" s="5"/>
      <c r="S570" s="5"/>
      <c r="T570" s="5"/>
      <c r="U570" s="5"/>
      <c r="V570" s="5"/>
      <c r="W570" s="5"/>
    </row>
    <row r="571" spans="1:23" ht="15.75" customHeight="1">
      <c r="A571" s="5"/>
      <c r="B571" s="5"/>
      <c r="C571" s="5"/>
      <c r="D571" s="292"/>
      <c r="E571" s="268"/>
      <c r="F571" s="262"/>
      <c r="G571" s="5"/>
      <c r="H571" s="5"/>
      <c r="I571" s="5"/>
      <c r="J571" s="5"/>
      <c r="K571" s="5"/>
      <c r="L571" s="140"/>
      <c r="M571" s="5"/>
      <c r="N571" s="5"/>
      <c r="O571" s="5"/>
      <c r="P571" s="5"/>
      <c r="Q571" s="5"/>
      <c r="R571" s="5"/>
      <c r="S571" s="5"/>
      <c r="T571" s="5"/>
      <c r="U571" s="5"/>
      <c r="V571" s="5"/>
      <c r="W571" s="5"/>
    </row>
    <row r="572" spans="1:23" ht="15.75" customHeight="1">
      <c r="A572" s="5"/>
      <c r="B572" s="5"/>
      <c r="C572" s="5"/>
      <c r="D572" s="292"/>
      <c r="E572" s="268"/>
      <c r="F572" s="262"/>
      <c r="G572" s="5"/>
      <c r="H572" s="5"/>
      <c r="I572" s="5"/>
      <c r="J572" s="5"/>
      <c r="K572" s="5"/>
      <c r="L572" s="140"/>
      <c r="M572" s="5"/>
      <c r="N572" s="5"/>
      <c r="O572" s="5"/>
      <c r="P572" s="5"/>
      <c r="Q572" s="5"/>
      <c r="R572" s="5"/>
      <c r="S572" s="5"/>
      <c r="T572" s="5"/>
      <c r="U572" s="5"/>
      <c r="V572" s="5"/>
      <c r="W572" s="5"/>
    </row>
    <row r="573" spans="1:23" ht="15.75" customHeight="1">
      <c r="A573" s="5"/>
      <c r="B573" s="5"/>
      <c r="C573" s="5"/>
      <c r="D573" s="292"/>
      <c r="E573" s="268"/>
      <c r="F573" s="262"/>
      <c r="G573" s="5"/>
      <c r="H573" s="5"/>
      <c r="I573" s="5"/>
      <c r="J573" s="5"/>
      <c r="K573" s="5"/>
      <c r="L573" s="140"/>
      <c r="M573" s="5"/>
      <c r="N573" s="5"/>
      <c r="O573" s="5"/>
      <c r="P573" s="5"/>
      <c r="Q573" s="5"/>
      <c r="R573" s="5"/>
      <c r="S573" s="5"/>
      <c r="T573" s="5"/>
      <c r="U573" s="5"/>
      <c r="V573" s="5"/>
      <c r="W573" s="5"/>
    </row>
    <row r="574" spans="1:23" ht="15.75" customHeight="1">
      <c r="A574" s="5"/>
      <c r="B574" s="5"/>
      <c r="C574" s="5"/>
      <c r="D574" s="292"/>
      <c r="E574" s="268"/>
      <c r="F574" s="262"/>
      <c r="G574" s="5"/>
      <c r="H574" s="5"/>
      <c r="I574" s="5"/>
      <c r="J574" s="5"/>
      <c r="K574" s="5"/>
      <c r="L574" s="140"/>
      <c r="M574" s="5"/>
      <c r="N574" s="5"/>
      <c r="O574" s="5"/>
      <c r="P574" s="5"/>
      <c r="Q574" s="5"/>
      <c r="R574" s="5"/>
      <c r="S574" s="5"/>
      <c r="T574" s="5"/>
      <c r="U574" s="5"/>
      <c r="V574" s="5"/>
      <c r="W574" s="5"/>
    </row>
    <row r="575" spans="1:23" ht="15.75" customHeight="1">
      <c r="A575" s="5"/>
      <c r="B575" s="5"/>
      <c r="C575" s="5"/>
      <c r="D575" s="292"/>
      <c r="E575" s="268"/>
      <c r="F575" s="262"/>
      <c r="G575" s="5"/>
      <c r="H575" s="5"/>
      <c r="I575" s="5"/>
      <c r="J575" s="5"/>
      <c r="K575" s="5"/>
      <c r="L575" s="140"/>
      <c r="M575" s="5"/>
      <c r="N575" s="5"/>
      <c r="O575" s="5"/>
      <c r="P575" s="5"/>
      <c r="Q575" s="5"/>
      <c r="R575" s="5"/>
      <c r="S575" s="5"/>
      <c r="T575" s="5"/>
      <c r="U575" s="5"/>
      <c r="V575" s="5"/>
      <c r="W575" s="5"/>
    </row>
    <row r="576" spans="1:23" ht="15.75" customHeight="1">
      <c r="A576" s="5"/>
      <c r="B576" s="5"/>
      <c r="C576" s="5"/>
      <c r="D576" s="292"/>
      <c r="E576" s="268"/>
      <c r="F576" s="262"/>
      <c r="G576" s="5"/>
      <c r="H576" s="5"/>
      <c r="I576" s="5"/>
      <c r="J576" s="5"/>
      <c r="K576" s="5"/>
      <c r="L576" s="140"/>
      <c r="M576" s="5"/>
      <c r="N576" s="5"/>
      <c r="O576" s="5"/>
      <c r="P576" s="5"/>
      <c r="Q576" s="5"/>
      <c r="R576" s="5"/>
      <c r="S576" s="5"/>
      <c r="T576" s="5"/>
      <c r="U576" s="5"/>
      <c r="V576" s="5"/>
      <c r="W576" s="5"/>
    </row>
    <row r="577" spans="1:23" ht="15.75" customHeight="1">
      <c r="A577" s="5"/>
      <c r="B577" s="5"/>
      <c r="C577" s="5"/>
      <c r="D577" s="292"/>
      <c r="E577" s="268"/>
      <c r="F577" s="262"/>
      <c r="G577" s="5"/>
      <c r="H577" s="5"/>
      <c r="I577" s="5"/>
      <c r="J577" s="5"/>
      <c r="K577" s="5"/>
      <c r="L577" s="140"/>
      <c r="M577" s="5"/>
      <c r="N577" s="5"/>
      <c r="O577" s="5"/>
      <c r="P577" s="5"/>
      <c r="Q577" s="5"/>
      <c r="R577" s="5"/>
      <c r="S577" s="5"/>
      <c r="T577" s="5"/>
      <c r="U577" s="5"/>
      <c r="V577" s="5"/>
      <c r="W577" s="5"/>
    </row>
    <row r="578" spans="1:23" ht="15.75" customHeight="1">
      <c r="A578" s="5"/>
      <c r="B578" s="5"/>
      <c r="C578" s="5"/>
      <c r="D578" s="292"/>
      <c r="E578" s="268"/>
      <c r="F578" s="262"/>
      <c r="G578" s="5"/>
      <c r="H578" s="5"/>
      <c r="I578" s="5"/>
      <c r="J578" s="5"/>
      <c r="K578" s="5"/>
      <c r="L578" s="140"/>
      <c r="M578" s="5"/>
      <c r="N578" s="5"/>
      <c r="O578" s="5"/>
      <c r="P578" s="5"/>
      <c r="Q578" s="5"/>
      <c r="R578" s="5"/>
      <c r="S578" s="5"/>
      <c r="T578" s="5"/>
      <c r="U578" s="5"/>
      <c r="V578" s="5"/>
      <c r="W578" s="5"/>
    </row>
    <row r="579" spans="1:23" ht="15.75" customHeight="1">
      <c r="A579" s="5"/>
      <c r="B579" s="5"/>
      <c r="C579" s="5"/>
      <c r="D579" s="292"/>
      <c r="E579" s="268"/>
      <c r="F579" s="262"/>
      <c r="G579" s="5"/>
      <c r="H579" s="5"/>
      <c r="I579" s="5"/>
      <c r="J579" s="5"/>
      <c r="K579" s="5"/>
      <c r="L579" s="140"/>
      <c r="M579" s="5"/>
      <c r="N579" s="5"/>
      <c r="O579" s="5"/>
      <c r="P579" s="5"/>
      <c r="Q579" s="5"/>
      <c r="R579" s="5"/>
      <c r="S579" s="5"/>
      <c r="T579" s="5"/>
      <c r="U579" s="5"/>
      <c r="V579" s="5"/>
      <c r="W579" s="5"/>
    </row>
    <row r="580" spans="1:23" ht="15.75" customHeight="1">
      <c r="A580" s="5"/>
      <c r="B580" s="5"/>
      <c r="C580" s="5"/>
      <c r="D580" s="292"/>
      <c r="E580" s="268"/>
      <c r="F580" s="262"/>
      <c r="G580" s="5"/>
      <c r="H580" s="5"/>
      <c r="I580" s="5"/>
      <c r="J580" s="5"/>
      <c r="K580" s="5"/>
      <c r="L580" s="140"/>
      <c r="M580" s="5"/>
      <c r="N580" s="5"/>
      <c r="O580" s="5"/>
      <c r="P580" s="5"/>
      <c r="Q580" s="5"/>
      <c r="R580" s="5"/>
      <c r="S580" s="5"/>
      <c r="T580" s="5"/>
      <c r="U580" s="5"/>
      <c r="V580" s="5"/>
      <c r="W580" s="5"/>
    </row>
    <row r="581" spans="1:23" ht="15.75" customHeight="1">
      <c r="A581" s="5"/>
      <c r="B581" s="5"/>
      <c r="C581" s="5"/>
      <c r="D581" s="292"/>
      <c r="E581" s="268"/>
      <c r="F581" s="262"/>
      <c r="G581" s="5"/>
      <c r="H581" s="5"/>
      <c r="I581" s="5"/>
      <c r="J581" s="5"/>
      <c r="K581" s="5"/>
      <c r="L581" s="140"/>
      <c r="M581" s="5"/>
      <c r="N581" s="5"/>
      <c r="O581" s="5"/>
      <c r="P581" s="5"/>
      <c r="Q581" s="5"/>
      <c r="R581" s="5"/>
      <c r="S581" s="5"/>
      <c r="T581" s="5"/>
      <c r="U581" s="5"/>
      <c r="V581" s="5"/>
      <c r="W581" s="5"/>
    </row>
    <row r="582" spans="1:23" ht="15.75" customHeight="1">
      <c r="A582" s="5"/>
      <c r="B582" s="5"/>
      <c r="C582" s="5"/>
      <c r="D582" s="292"/>
      <c r="E582" s="268"/>
      <c r="F582" s="262"/>
      <c r="G582" s="5"/>
      <c r="H582" s="5"/>
      <c r="I582" s="5"/>
      <c r="J582" s="5"/>
      <c r="K582" s="5"/>
      <c r="L582" s="140"/>
      <c r="M582" s="5"/>
      <c r="N582" s="5"/>
      <c r="O582" s="5"/>
      <c r="P582" s="5"/>
      <c r="Q582" s="5"/>
      <c r="R582" s="5"/>
      <c r="S582" s="5"/>
      <c r="T582" s="5"/>
      <c r="U582" s="5"/>
      <c r="V582" s="5"/>
      <c r="W582" s="5"/>
    </row>
    <row r="583" spans="1:23" ht="15.75" customHeight="1">
      <c r="A583" s="5"/>
      <c r="B583" s="5"/>
      <c r="C583" s="5"/>
      <c r="D583" s="292"/>
      <c r="E583" s="268"/>
      <c r="F583" s="262"/>
      <c r="G583" s="5"/>
      <c r="H583" s="5"/>
      <c r="I583" s="5"/>
      <c r="J583" s="5"/>
      <c r="K583" s="5"/>
      <c r="L583" s="140"/>
      <c r="M583" s="5"/>
      <c r="N583" s="5"/>
      <c r="O583" s="5"/>
      <c r="P583" s="5"/>
      <c r="Q583" s="5"/>
      <c r="R583" s="5"/>
      <c r="S583" s="5"/>
      <c r="T583" s="5"/>
      <c r="U583" s="5"/>
      <c r="V583" s="5"/>
      <c r="W583" s="5"/>
    </row>
    <row r="584" spans="1:23" ht="15.75" customHeight="1">
      <c r="A584" s="5"/>
      <c r="B584" s="5"/>
      <c r="C584" s="5"/>
      <c r="D584" s="292"/>
      <c r="E584" s="268"/>
      <c r="F584" s="262"/>
      <c r="G584" s="5"/>
      <c r="H584" s="5"/>
      <c r="I584" s="5"/>
      <c r="J584" s="5"/>
      <c r="K584" s="5"/>
      <c r="L584" s="140"/>
      <c r="M584" s="5"/>
      <c r="N584" s="5"/>
      <c r="O584" s="5"/>
      <c r="P584" s="5"/>
      <c r="Q584" s="5"/>
      <c r="R584" s="5"/>
      <c r="S584" s="5"/>
      <c r="T584" s="5"/>
      <c r="U584" s="5"/>
      <c r="V584" s="5"/>
      <c r="W584" s="5"/>
    </row>
    <row r="585" spans="1:23" ht="15.75" customHeight="1">
      <c r="A585" s="5"/>
      <c r="B585" s="5"/>
      <c r="C585" s="5"/>
      <c r="D585" s="292"/>
      <c r="E585" s="268"/>
      <c r="F585" s="262"/>
      <c r="G585" s="5"/>
      <c r="H585" s="5"/>
      <c r="I585" s="5"/>
      <c r="J585" s="5"/>
      <c r="K585" s="5"/>
      <c r="L585" s="140"/>
      <c r="M585" s="5"/>
      <c r="N585" s="5"/>
      <c r="O585" s="5"/>
      <c r="P585" s="5"/>
      <c r="Q585" s="5"/>
      <c r="R585" s="5"/>
      <c r="S585" s="5"/>
      <c r="T585" s="5"/>
      <c r="U585" s="5"/>
      <c r="V585" s="5"/>
      <c r="W585" s="5"/>
    </row>
    <row r="586" spans="1:23" ht="15.75" customHeight="1">
      <c r="A586" s="5"/>
      <c r="B586" s="5"/>
      <c r="C586" s="5"/>
      <c r="D586" s="292"/>
      <c r="E586" s="268"/>
      <c r="F586" s="262"/>
      <c r="G586" s="5"/>
      <c r="H586" s="5"/>
      <c r="I586" s="5"/>
      <c r="J586" s="5"/>
      <c r="K586" s="5"/>
      <c r="L586" s="140"/>
      <c r="M586" s="5"/>
      <c r="N586" s="5"/>
      <c r="O586" s="5"/>
      <c r="P586" s="5"/>
      <c r="Q586" s="5"/>
      <c r="R586" s="5"/>
      <c r="S586" s="5"/>
      <c r="T586" s="5"/>
      <c r="U586" s="5"/>
      <c r="V586" s="5"/>
      <c r="W586" s="5"/>
    </row>
    <row r="587" spans="1:23" ht="15.75" customHeight="1">
      <c r="A587" s="5"/>
      <c r="B587" s="5"/>
      <c r="C587" s="5"/>
      <c r="D587" s="292"/>
      <c r="E587" s="268"/>
      <c r="F587" s="262"/>
      <c r="G587" s="5"/>
      <c r="H587" s="5"/>
      <c r="I587" s="5"/>
      <c r="J587" s="5"/>
      <c r="K587" s="5"/>
      <c r="L587" s="140"/>
      <c r="M587" s="5"/>
      <c r="N587" s="5"/>
      <c r="O587" s="5"/>
      <c r="P587" s="5"/>
      <c r="Q587" s="5"/>
      <c r="R587" s="5"/>
      <c r="S587" s="5"/>
      <c r="T587" s="5"/>
      <c r="U587" s="5"/>
      <c r="V587" s="5"/>
      <c r="W587" s="5"/>
    </row>
    <row r="588" spans="1:23" ht="15.75" customHeight="1">
      <c r="A588" s="5"/>
      <c r="B588" s="5"/>
      <c r="C588" s="5"/>
      <c r="D588" s="292"/>
      <c r="E588" s="268"/>
      <c r="F588" s="262"/>
      <c r="G588" s="5"/>
      <c r="H588" s="5"/>
      <c r="I588" s="5"/>
      <c r="J588" s="5"/>
      <c r="K588" s="5"/>
      <c r="L588" s="140"/>
      <c r="M588" s="5"/>
      <c r="N588" s="5"/>
      <c r="O588" s="5"/>
      <c r="P588" s="5"/>
      <c r="Q588" s="5"/>
      <c r="R588" s="5"/>
      <c r="S588" s="5"/>
      <c r="T588" s="5"/>
      <c r="U588" s="5"/>
      <c r="V588" s="5"/>
      <c r="W588" s="5"/>
    </row>
    <row r="589" spans="1:23" ht="15.75" customHeight="1">
      <c r="A589" s="5"/>
      <c r="B589" s="5"/>
      <c r="C589" s="5"/>
      <c r="D589" s="292"/>
      <c r="E589" s="268"/>
      <c r="F589" s="262"/>
      <c r="G589" s="5"/>
      <c r="H589" s="5"/>
      <c r="I589" s="5"/>
      <c r="J589" s="5"/>
      <c r="K589" s="5"/>
      <c r="L589" s="140"/>
      <c r="M589" s="5"/>
      <c r="N589" s="5"/>
      <c r="O589" s="5"/>
      <c r="P589" s="5"/>
      <c r="Q589" s="5"/>
      <c r="R589" s="5"/>
      <c r="S589" s="5"/>
      <c r="T589" s="5"/>
      <c r="U589" s="5"/>
      <c r="V589" s="5"/>
      <c r="W589" s="5"/>
    </row>
    <row r="590" spans="1:23" ht="15.75" customHeight="1">
      <c r="A590" s="5"/>
      <c r="B590" s="5"/>
      <c r="C590" s="5"/>
      <c r="D590" s="292"/>
      <c r="E590" s="268"/>
      <c r="F590" s="262"/>
      <c r="G590" s="5"/>
      <c r="H590" s="5"/>
      <c r="I590" s="5"/>
      <c r="J590" s="5"/>
      <c r="K590" s="5"/>
      <c r="L590" s="140"/>
      <c r="M590" s="5"/>
      <c r="N590" s="5"/>
      <c r="O590" s="5"/>
      <c r="P590" s="5"/>
      <c r="Q590" s="5"/>
      <c r="R590" s="5"/>
      <c r="S590" s="5"/>
      <c r="T590" s="5"/>
      <c r="U590" s="5"/>
      <c r="V590" s="5"/>
      <c r="W590" s="5"/>
    </row>
    <row r="591" spans="1:23" ht="15.75" customHeight="1">
      <c r="A591" s="5"/>
      <c r="B591" s="5"/>
      <c r="C591" s="5"/>
      <c r="D591" s="292"/>
      <c r="E591" s="268"/>
      <c r="F591" s="262"/>
      <c r="G591" s="5"/>
      <c r="H591" s="5"/>
      <c r="I591" s="5"/>
      <c r="J591" s="5"/>
      <c r="K591" s="5"/>
      <c r="L591" s="140"/>
      <c r="M591" s="5"/>
      <c r="N591" s="5"/>
      <c r="O591" s="5"/>
      <c r="P591" s="5"/>
      <c r="Q591" s="5"/>
      <c r="R591" s="5"/>
      <c r="S591" s="5"/>
      <c r="T591" s="5"/>
      <c r="U591" s="5"/>
      <c r="V591" s="5"/>
      <c r="W591" s="5"/>
    </row>
    <row r="592" spans="1:23" ht="15.75" customHeight="1">
      <c r="A592" s="5"/>
      <c r="B592" s="5"/>
      <c r="C592" s="5"/>
      <c r="D592" s="292"/>
      <c r="E592" s="268"/>
      <c r="F592" s="262"/>
      <c r="G592" s="5"/>
      <c r="H592" s="5"/>
      <c r="I592" s="5"/>
      <c r="J592" s="5"/>
      <c r="K592" s="5"/>
      <c r="L592" s="140"/>
      <c r="M592" s="5"/>
      <c r="N592" s="5"/>
      <c r="O592" s="5"/>
      <c r="P592" s="5"/>
      <c r="Q592" s="5"/>
      <c r="R592" s="5"/>
      <c r="S592" s="5"/>
      <c r="T592" s="5"/>
      <c r="U592" s="5"/>
      <c r="V592" s="5"/>
      <c r="W592" s="5"/>
    </row>
    <row r="593" spans="1:23" ht="15.75" customHeight="1">
      <c r="A593" s="5"/>
      <c r="B593" s="5"/>
      <c r="C593" s="5"/>
      <c r="D593" s="292"/>
      <c r="E593" s="268"/>
      <c r="F593" s="262"/>
      <c r="G593" s="5"/>
      <c r="H593" s="5"/>
      <c r="I593" s="5"/>
      <c r="J593" s="5"/>
      <c r="K593" s="5"/>
      <c r="L593" s="140"/>
      <c r="M593" s="5"/>
      <c r="N593" s="5"/>
      <c r="O593" s="5"/>
      <c r="P593" s="5"/>
      <c r="Q593" s="5"/>
      <c r="R593" s="5"/>
      <c r="S593" s="5"/>
      <c r="T593" s="5"/>
      <c r="U593" s="5"/>
      <c r="V593" s="5"/>
      <c r="W593" s="5"/>
    </row>
    <row r="594" spans="1:23" ht="15.75" customHeight="1">
      <c r="A594" s="5"/>
      <c r="B594" s="5"/>
      <c r="C594" s="5"/>
      <c r="D594" s="292"/>
      <c r="E594" s="268"/>
      <c r="F594" s="262"/>
      <c r="G594" s="5"/>
      <c r="H594" s="5"/>
      <c r="I594" s="5"/>
      <c r="J594" s="5"/>
      <c r="K594" s="5"/>
      <c r="L594" s="140"/>
      <c r="M594" s="5"/>
      <c r="N594" s="5"/>
      <c r="O594" s="5"/>
      <c r="P594" s="5"/>
      <c r="Q594" s="5"/>
      <c r="R594" s="5"/>
      <c r="S594" s="5"/>
      <c r="T594" s="5"/>
      <c r="U594" s="5"/>
      <c r="V594" s="5"/>
      <c r="W594" s="5"/>
    </row>
    <row r="595" spans="1:23" ht="15.75" customHeight="1">
      <c r="A595" s="5"/>
      <c r="B595" s="5"/>
      <c r="C595" s="5"/>
      <c r="D595" s="292"/>
      <c r="E595" s="268"/>
      <c r="F595" s="262"/>
      <c r="G595" s="5"/>
      <c r="H595" s="5"/>
      <c r="I595" s="5"/>
      <c r="J595" s="5"/>
      <c r="K595" s="5"/>
      <c r="L595" s="140"/>
      <c r="M595" s="5"/>
      <c r="N595" s="5"/>
      <c r="O595" s="5"/>
      <c r="P595" s="5"/>
      <c r="Q595" s="5"/>
      <c r="R595" s="5"/>
      <c r="S595" s="5"/>
      <c r="T595" s="5"/>
      <c r="U595" s="5"/>
      <c r="V595" s="5"/>
      <c r="W595" s="5"/>
    </row>
    <row r="596" spans="1:23" ht="15.75" customHeight="1">
      <c r="A596" s="5"/>
      <c r="B596" s="5"/>
      <c r="C596" s="5"/>
      <c r="D596" s="292"/>
      <c r="E596" s="268"/>
      <c r="F596" s="262"/>
      <c r="G596" s="5"/>
      <c r="H596" s="5"/>
      <c r="I596" s="5"/>
      <c r="J596" s="5"/>
      <c r="K596" s="5"/>
      <c r="L596" s="140"/>
      <c r="M596" s="5"/>
      <c r="N596" s="5"/>
      <c r="O596" s="5"/>
      <c r="P596" s="5"/>
      <c r="Q596" s="5"/>
      <c r="R596" s="5"/>
      <c r="S596" s="5"/>
      <c r="T596" s="5"/>
      <c r="U596" s="5"/>
      <c r="V596" s="5"/>
      <c r="W596" s="5"/>
    </row>
    <row r="597" spans="1:23" ht="15.75" customHeight="1">
      <c r="A597" s="5"/>
      <c r="B597" s="5"/>
      <c r="C597" s="5"/>
      <c r="D597" s="292"/>
      <c r="E597" s="268"/>
      <c r="F597" s="262"/>
      <c r="G597" s="5"/>
      <c r="H597" s="5"/>
      <c r="I597" s="5"/>
      <c r="J597" s="5"/>
      <c r="K597" s="5"/>
      <c r="L597" s="140"/>
      <c r="M597" s="5"/>
      <c r="N597" s="5"/>
      <c r="O597" s="5"/>
      <c r="P597" s="5"/>
      <c r="Q597" s="5"/>
      <c r="R597" s="5"/>
      <c r="S597" s="5"/>
      <c r="T597" s="5"/>
      <c r="U597" s="5"/>
      <c r="V597" s="5"/>
      <c r="W597" s="5"/>
    </row>
    <row r="598" spans="1:23" ht="15.75" customHeight="1">
      <c r="A598" s="5"/>
      <c r="B598" s="5"/>
      <c r="C598" s="5"/>
      <c r="D598" s="292"/>
      <c r="E598" s="268"/>
      <c r="F598" s="262"/>
      <c r="G598" s="5"/>
      <c r="H598" s="5"/>
      <c r="I598" s="5"/>
      <c r="J598" s="5"/>
      <c r="K598" s="5"/>
      <c r="L598" s="140"/>
      <c r="M598" s="5"/>
      <c r="N598" s="5"/>
      <c r="O598" s="5"/>
      <c r="P598" s="5"/>
      <c r="Q598" s="5"/>
      <c r="R598" s="5"/>
      <c r="S598" s="5"/>
      <c r="T598" s="5"/>
      <c r="U598" s="5"/>
      <c r="V598" s="5"/>
      <c r="W598" s="5"/>
    </row>
    <row r="599" spans="1:23" ht="15.75" customHeight="1">
      <c r="A599" s="5"/>
      <c r="B599" s="5"/>
      <c r="C599" s="5"/>
      <c r="D599" s="292"/>
      <c r="E599" s="268"/>
      <c r="F599" s="262"/>
      <c r="G599" s="5"/>
      <c r="H599" s="5"/>
      <c r="I599" s="5"/>
      <c r="J599" s="5"/>
      <c r="K599" s="5"/>
      <c r="L599" s="140"/>
      <c r="M599" s="5"/>
      <c r="N599" s="5"/>
      <c r="O599" s="5"/>
      <c r="P599" s="5"/>
      <c r="Q599" s="5"/>
      <c r="R599" s="5"/>
      <c r="S599" s="5"/>
      <c r="T599" s="5"/>
      <c r="U599" s="5"/>
      <c r="V599" s="5"/>
      <c r="W599" s="5"/>
    </row>
    <row r="600" spans="1:23" ht="15.75" customHeight="1">
      <c r="A600" s="5"/>
      <c r="B600" s="5"/>
      <c r="C600" s="5"/>
      <c r="D600" s="292"/>
      <c r="E600" s="268"/>
      <c r="F600" s="262"/>
      <c r="G600" s="5"/>
      <c r="H600" s="5"/>
      <c r="I600" s="5"/>
      <c r="J600" s="5"/>
      <c r="K600" s="5"/>
      <c r="L600" s="140"/>
      <c r="M600" s="5"/>
      <c r="N600" s="5"/>
      <c r="O600" s="5"/>
      <c r="P600" s="5"/>
      <c r="Q600" s="5"/>
      <c r="R600" s="5"/>
      <c r="S600" s="5"/>
      <c r="T600" s="5"/>
      <c r="U600" s="5"/>
      <c r="V600" s="5"/>
      <c r="W600" s="5"/>
    </row>
    <row r="601" spans="1:23" ht="15.75" customHeight="1">
      <c r="A601" s="5"/>
      <c r="B601" s="5"/>
      <c r="C601" s="5"/>
      <c r="D601" s="292"/>
      <c r="E601" s="268"/>
      <c r="F601" s="262"/>
      <c r="G601" s="5"/>
      <c r="H601" s="5"/>
      <c r="I601" s="5"/>
      <c r="J601" s="5"/>
      <c r="K601" s="5"/>
      <c r="L601" s="140"/>
      <c r="M601" s="5"/>
      <c r="N601" s="5"/>
      <c r="O601" s="5"/>
      <c r="P601" s="5"/>
      <c r="Q601" s="5"/>
      <c r="R601" s="5"/>
      <c r="S601" s="5"/>
      <c r="T601" s="5"/>
      <c r="U601" s="5"/>
      <c r="V601" s="5"/>
      <c r="W601" s="5"/>
    </row>
    <row r="602" spans="1:23" ht="15.75" customHeight="1">
      <c r="A602" s="5"/>
      <c r="B602" s="5"/>
      <c r="C602" s="5"/>
      <c r="D602" s="292"/>
      <c r="E602" s="268"/>
      <c r="F602" s="262"/>
      <c r="G602" s="5"/>
      <c r="H602" s="5"/>
      <c r="I602" s="5"/>
      <c r="J602" s="5"/>
      <c r="K602" s="5"/>
      <c r="L602" s="140"/>
      <c r="M602" s="5"/>
      <c r="N602" s="5"/>
      <c r="O602" s="5"/>
      <c r="P602" s="5"/>
      <c r="Q602" s="5"/>
      <c r="R602" s="5"/>
      <c r="S602" s="5"/>
      <c r="T602" s="5"/>
      <c r="U602" s="5"/>
      <c r="V602" s="5"/>
      <c r="W602" s="5"/>
    </row>
    <row r="603" spans="1:23" ht="15.75" customHeight="1">
      <c r="A603" s="5"/>
      <c r="B603" s="5"/>
      <c r="C603" s="5"/>
      <c r="D603" s="292"/>
      <c r="E603" s="268"/>
      <c r="F603" s="262"/>
      <c r="G603" s="5"/>
      <c r="H603" s="5"/>
      <c r="I603" s="5"/>
      <c r="J603" s="5"/>
      <c r="K603" s="5"/>
      <c r="L603" s="140"/>
      <c r="M603" s="5"/>
      <c r="N603" s="5"/>
      <c r="O603" s="5"/>
      <c r="P603" s="5"/>
      <c r="Q603" s="5"/>
      <c r="R603" s="5"/>
      <c r="S603" s="5"/>
      <c r="T603" s="5"/>
      <c r="U603" s="5"/>
      <c r="V603" s="5"/>
      <c r="W603" s="5"/>
    </row>
    <row r="604" spans="1:23" ht="15.75" customHeight="1">
      <c r="A604" s="5"/>
      <c r="B604" s="5"/>
      <c r="C604" s="5"/>
      <c r="D604" s="292"/>
      <c r="E604" s="268"/>
      <c r="F604" s="262"/>
      <c r="G604" s="5"/>
      <c r="H604" s="5"/>
      <c r="I604" s="5"/>
      <c r="J604" s="5"/>
      <c r="K604" s="5"/>
      <c r="L604" s="140"/>
      <c r="M604" s="5"/>
      <c r="N604" s="5"/>
      <c r="O604" s="5"/>
      <c r="P604" s="5"/>
      <c r="Q604" s="5"/>
      <c r="R604" s="5"/>
      <c r="S604" s="5"/>
      <c r="T604" s="5"/>
      <c r="U604" s="5"/>
      <c r="V604" s="5"/>
      <c r="W604" s="5"/>
    </row>
    <row r="605" spans="1:23" ht="15.75" customHeight="1">
      <c r="A605" s="5"/>
      <c r="B605" s="5"/>
      <c r="C605" s="5"/>
      <c r="D605" s="292"/>
      <c r="E605" s="268"/>
      <c r="F605" s="262"/>
      <c r="G605" s="5"/>
      <c r="H605" s="5"/>
      <c r="I605" s="5"/>
      <c r="J605" s="5"/>
      <c r="K605" s="5"/>
      <c r="L605" s="140"/>
      <c r="M605" s="5"/>
      <c r="N605" s="5"/>
      <c r="O605" s="5"/>
      <c r="P605" s="5"/>
      <c r="Q605" s="5"/>
      <c r="R605" s="5"/>
      <c r="S605" s="5"/>
      <c r="T605" s="5"/>
      <c r="U605" s="5"/>
      <c r="V605" s="5"/>
      <c r="W605" s="5"/>
    </row>
    <row r="606" spans="1:23" ht="15.75" customHeight="1">
      <c r="A606" s="5"/>
      <c r="B606" s="5"/>
      <c r="C606" s="5"/>
      <c r="D606" s="292"/>
      <c r="E606" s="268"/>
      <c r="F606" s="262"/>
      <c r="G606" s="5"/>
      <c r="H606" s="5"/>
      <c r="I606" s="5"/>
      <c r="J606" s="5"/>
      <c r="K606" s="5"/>
      <c r="L606" s="140"/>
      <c r="M606" s="5"/>
      <c r="N606" s="5"/>
      <c r="O606" s="5"/>
      <c r="P606" s="5"/>
      <c r="Q606" s="5"/>
      <c r="R606" s="5"/>
      <c r="S606" s="5"/>
      <c r="T606" s="5"/>
      <c r="U606" s="5"/>
      <c r="V606" s="5"/>
      <c r="W606" s="5"/>
    </row>
    <row r="607" spans="1:23" ht="15.75" customHeight="1">
      <c r="A607" s="5"/>
      <c r="B607" s="5"/>
      <c r="C607" s="5"/>
      <c r="D607" s="292"/>
      <c r="E607" s="268"/>
      <c r="F607" s="262"/>
      <c r="G607" s="5"/>
      <c r="H607" s="5"/>
      <c r="I607" s="5"/>
      <c r="J607" s="5"/>
      <c r="K607" s="5"/>
      <c r="L607" s="140"/>
      <c r="M607" s="5"/>
      <c r="N607" s="5"/>
      <c r="O607" s="5"/>
      <c r="P607" s="5"/>
      <c r="Q607" s="5"/>
      <c r="R607" s="5"/>
      <c r="S607" s="5"/>
      <c r="T607" s="5"/>
      <c r="U607" s="5"/>
      <c r="V607" s="5"/>
      <c r="W607" s="5"/>
    </row>
    <row r="608" spans="1:23" ht="15.75" customHeight="1">
      <c r="A608" s="5"/>
      <c r="B608" s="5"/>
      <c r="C608" s="5"/>
      <c r="D608" s="292"/>
      <c r="E608" s="268"/>
      <c r="F608" s="262"/>
      <c r="G608" s="5"/>
      <c r="H608" s="5"/>
      <c r="I608" s="5"/>
      <c r="J608" s="5"/>
      <c r="K608" s="5"/>
      <c r="L608" s="140"/>
      <c r="M608" s="5"/>
      <c r="N608" s="5"/>
      <c r="O608" s="5"/>
      <c r="P608" s="5"/>
      <c r="Q608" s="5"/>
      <c r="R608" s="5"/>
      <c r="S608" s="5"/>
      <c r="T608" s="5"/>
      <c r="U608" s="5"/>
      <c r="V608" s="5"/>
      <c r="W608" s="5"/>
    </row>
    <row r="609" spans="1:23" ht="15.75" customHeight="1">
      <c r="A609" s="5"/>
      <c r="B609" s="5"/>
      <c r="C609" s="5"/>
      <c r="D609" s="292"/>
      <c r="E609" s="268"/>
      <c r="F609" s="262"/>
      <c r="G609" s="5"/>
      <c r="H609" s="5"/>
      <c r="I609" s="5"/>
      <c r="J609" s="5"/>
      <c r="K609" s="5"/>
      <c r="L609" s="140"/>
      <c r="M609" s="5"/>
      <c r="N609" s="5"/>
      <c r="O609" s="5"/>
      <c r="P609" s="5"/>
      <c r="Q609" s="5"/>
      <c r="R609" s="5"/>
      <c r="S609" s="5"/>
      <c r="T609" s="5"/>
      <c r="U609" s="5"/>
      <c r="V609" s="5"/>
      <c r="W609" s="5"/>
    </row>
    <row r="610" spans="1:23" ht="15.75" customHeight="1">
      <c r="A610" s="5"/>
      <c r="B610" s="5"/>
      <c r="C610" s="5"/>
      <c r="D610" s="292"/>
      <c r="E610" s="268"/>
      <c r="F610" s="262"/>
      <c r="G610" s="5"/>
      <c r="H610" s="5"/>
      <c r="I610" s="5"/>
      <c r="J610" s="5"/>
      <c r="K610" s="5"/>
      <c r="L610" s="140"/>
      <c r="M610" s="5"/>
      <c r="N610" s="5"/>
      <c r="O610" s="5"/>
      <c r="P610" s="5"/>
      <c r="Q610" s="5"/>
      <c r="R610" s="5"/>
      <c r="S610" s="5"/>
      <c r="T610" s="5"/>
      <c r="U610" s="5"/>
      <c r="V610" s="5"/>
      <c r="W610" s="5"/>
    </row>
    <row r="611" spans="1:23" ht="15.75" customHeight="1">
      <c r="A611" s="5"/>
      <c r="B611" s="5"/>
      <c r="C611" s="5"/>
      <c r="D611" s="292"/>
      <c r="E611" s="268"/>
      <c r="F611" s="262"/>
      <c r="G611" s="5"/>
      <c r="H611" s="5"/>
      <c r="I611" s="5"/>
      <c r="J611" s="5"/>
      <c r="K611" s="5"/>
      <c r="L611" s="140"/>
      <c r="M611" s="5"/>
      <c r="N611" s="5"/>
      <c r="O611" s="5"/>
      <c r="P611" s="5"/>
      <c r="Q611" s="5"/>
      <c r="R611" s="5"/>
      <c r="S611" s="5"/>
      <c r="T611" s="5"/>
      <c r="U611" s="5"/>
      <c r="V611" s="5"/>
      <c r="W611" s="5"/>
    </row>
    <row r="612" spans="1:23" ht="15.75" customHeight="1">
      <c r="A612" s="5"/>
      <c r="B612" s="5"/>
      <c r="C612" s="5"/>
      <c r="D612" s="292"/>
      <c r="E612" s="268"/>
      <c r="F612" s="262"/>
      <c r="G612" s="5"/>
      <c r="H612" s="5"/>
      <c r="I612" s="5"/>
      <c r="J612" s="5"/>
      <c r="K612" s="5"/>
      <c r="L612" s="140"/>
      <c r="M612" s="5"/>
      <c r="N612" s="5"/>
      <c r="O612" s="5"/>
      <c r="P612" s="5"/>
      <c r="Q612" s="5"/>
      <c r="R612" s="5"/>
      <c r="S612" s="5"/>
      <c r="T612" s="5"/>
      <c r="U612" s="5"/>
      <c r="V612" s="5"/>
      <c r="W612" s="5"/>
    </row>
    <row r="613" spans="1:23" ht="15.75" customHeight="1">
      <c r="A613" s="5"/>
      <c r="B613" s="5"/>
      <c r="C613" s="5"/>
      <c r="D613" s="292"/>
      <c r="E613" s="268"/>
      <c r="F613" s="262"/>
      <c r="G613" s="5"/>
      <c r="H613" s="5"/>
      <c r="I613" s="5"/>
      <c r="J613" s="5"/>
      <c r="K613" s="5"/>
      <c r="L613" s="140"/>
      <c r="M613" s="5"/>
      <c r="N613" s="5"/>
      <c r="O613" s="5"/>
      <c r="P613" s="5"/>
      <c r="Q613" s="5"/>
      <c r="R613" s="5"/>
      <c r="S613" s="5"/>
      <c r="T613" s="5"/>
      <c r="U613" s="5"/>
      <c r="V613" s="5"/>
      <c r="W613" s="5"/>
    </row>
    <row r="614" spans="1:23" ht="15.75" customHeight="1">
      <c r="A614" s="5"/>
      <c r="B614" s="5"/>
      <c r="C614" s="5"/>
      <c r="D614" s="292"/>
      <c r="E614" s="268"/>
      <c r="F614" s="262"/>
      <c r="G614" s="5"/>
      <c r="H614" s="5"/>
      <c r="I614" s="5"/>
      <c r="J614" s="5"/>
      <c r="K614" s="5"/>
      <c r="L614" s="140"/>
      <c r="M614" s="5"/>
      <c r="N614" s="5"/>
      <c r="O614" s="5"/>
      <c r="P614" s="5"/>
      <c r="Q614" s="5"/>
      <c r="R614" s="5"/>
      <c r="S614" s="5"/>
      <c r="T614" s="5"/>
      <c r="U614" s="5"/>
      <c r="V614" s="5"/>
      <c r="W614" s="5"/>
    </row>
    <row r="615" spans="1:23" ht="15.75" customHeight="1">
      <c r="A615" s="5"/>
      <c r="B615" s="5"/>
      <c r="C615" s="5"/>
      <c r="D615" s="292"/>
      <c r="E615" s="268"/>
      <c r="F615" s="262"/>
      <c r="G615" s="5"/>
      <c r="H615" s="5"/>
      <c r="I615" s="5"/>
      <c r="J615" s="5"/>
      <c r="K615" s="5"/>
      <c r="L615" s="140"/>
      <c r="M615" s="5"/>
      <c r="N615" s="5"/>
      <c r="O615" s="5"/>
      <c r="P615" s="5"/>
      <c r="Q615" s="5"/>
      <c r="R615" s="5"/>
      <c r="S615" s="5"/>
      <c r="T615" s="5"/>
      <c r="U615" s="5"/>
      <c r="V615" s="5"/>
      <c r="W615" s="5"/>
    </row>
    <row r="616" spans="1:23" ht="15.75" customHeight="1">
      <c r="A616" s="5"/>
      <c r="B616" s="5"/>
      <c r="C616" s="5"/>
      <c r="D616" s="292"/>
      <c r="E616" s="268"/>
      <c r="F616" s="262"/>
      <c r="G616" s="5"/>
      <c r="H616" s="5"/>
      <c r="I616" s="5"/>
      <c r="J616" s="5"/>
      <c r="K616" s="5"/>
      <c r="L616" s="140"/>
      <c r="M616" s="5"/>
      <c r="N616" s="5"/>
      <c r="O616" s="5"/>
      <c r="P616" s="5"/>
      <c r="Q616" s="5"/>
      <c r="R616" s="5"/>
      <c r="S616" s="5"/>
      <c r="T616" s="5"/>
      <c r="U616" s="5"/>
      <c r="V616" s="5"/>
      <c r="W616" s="5"/>
    </row>
    <row r="617" spans="1:23" ht="15.75" customHeight="1">
      <c r="A617" s="5"/>
      <c r="B617" s="5"/>
      <c r="C617" s="5"/>
      <c r="D617" s="292"/>
      <c r="E617" s="268"/>
      <c r="F617" s="262"/>
      <c r="G617" s="5"/>
      <c r="H617" s="5"/>
      <c r="I617" s="5"/>
      <c r="J617" s="5"/>
      <c r="K617" s="5"/>
      <c r="L617" s="140"/>
      <c r="M617" s="5"/>
      <c r="N617" s="5"/>
      <c r="O617" s="5"/>
      <c r="P617" s="5"/>
      <c r="Q617" s="5"/>
      <c r="R617" s="5"/>
      <c r="S617" s="5"/>
      <c r="T617" s="5"/>
      <c r="U617" s="5"/>
      <c r="V617" s="5"/>
      <c r="W617" s="5"/>
    </row>
    <row r="618" spans="1:23" ht="15.75" customHeight="1">
      <c r="A618" s="5"/>
      <c r="B618" s="5"/>
      <c r="C618" s="5"/>
      <c r="D618" s="292"/>
      <c r="E618" s="268"/>
      <c r="F618" s="262"/>
      <c r="G618" s="5"/>
      <c r="H618" s="5"/>
      <c r="I618" s="5"/>
      <c r="J618" s="5"/>
      <c r="K618" s="5"/>
      <c r="L618" s="140"/>
      <c r="M618" s="5"/>
      <c r="N618" s="5"/>
      <c r="O618" s="5"/>
      <c r="P618" s="5"/>
      <c r="Q618" s="5"/>
      <c r="R618" s="5"/>
      <c r="S618" s="5"/>
      <c r="T618" s="5"/>
      <c r="U618" s="5"/>
      <c r="V618" s="5"/>
      <c r="W618" s="5"/>
    </row>
    <row r="619" spans="1:23" ht="15.75" customHeight="1">
      <c r="A619" s="5"/>
      <c r="B619" s="5"/>
      <c r="C619" s="5"/>
      <c r="D619" s="292"/>
      <c r="E619" s="268"/>
      <c r="F619" s="262"/>
      <c r="G619" s="5"/>
      <c r="H619" s="5"/>
      <c r="I619" s="5"/>
      <c r="J619" s="5"/>
      <c r="K619" s="5"/>
      <c r="L619" s="140"/>
      <c r="M619" s="5"/>
      <c r="N619" s="5"/>
      <c r="O619" s="5"/>
      <c r="P619" s="5"/>
      <c r="Q619" s="5"/>
      <c r="R619" s="5"/>
      <c r="S619" s="5"/>
      <c r="T619" s="5"/>
      <c r="U619" s="5"/>
      <c r="V619" s="5"/>
      <c r="W619" s="5"/>
    </row>
    <row r="620" spans="1:23" ht="15.75" customHeight="1">
      <c r="A620" s="5"/>
      <c r="B620" s="5"/>
      <c r="C620" s="5"/>
      <c r="D620" s="292"/>
      <c r="E620" s="268"/>
      <c r="F620" s="262"/>
      <c r="G620" s="5"/>
      <c r="H620" s="5"/>
      <c r="I620" s="5"/>
      <c r="J620" s="5"/>
      <c r="K620" s="5"/>
      <c r="L620" s="140"/>
      <c r="M620" s="5"/>
      <c r="N620" s="5"/>
      <c r="O620" s="5"/>
      <c r="P620" s="5"/>
      <c r="Q620" s="5"/>
      <c r="R620" s="5"/>
      <c r="S620" s="5"/>
      <c r="T620" s="5"/>
      <c r="U620" s="5"/>
      <c r="V620" s="5"/>
      <c r="W620" s="5"/>
    </row>
    <row r="621" spans="1:23" ht="15.75" customHeight="1">
      <c r="A621" s="5"/>
      <c r="B621" s="5"/>
      <c r="C621" s="5"/>
      <c r="D621" s="292"/>
      <c r="E621" s="268"/>
      <c r="F621" s="262"/>
      <c r="G621" s="5"/>
      <c r="H621" s="5"/>
      <c r="I621" s="5"/>
      <c r="J621" s="5"/>
      <c r="K621" s="5"/>
      <c r="L621" s="140"/>
      <c r="M621" s="5"/>
      <c r="N621" s="5"/>
      <c r="O621" s="5"/>
      <c r="P621" s="5"/>
      <c r="Q621" s="5"/>
      <c r="R621" s="5"/>
      <c r="S621" s="5"/>
      <c r="T621" s="5"/>
      <c r="U621" s="5"/>
      <c r="V621" s="5"/>
      <c r="W621" s="5"/>
    </row>
    <row r="622" spans="1:23" ht="15.75" customHeight="1">
      <c r="A622" s="5"/>
      <c r="B622" s="5"/>
      <c r="C622" s="5"/>
      <c r="D622" s="292"/>
      <c r="E622" s="268"/>
      <c r="F622" s="262"/>
      <c r="G622" s="5"/>
      <c r="H622" s="5"/>
      <c r="I622" s="5"/>
      <c r="J622" s="5"/>
      <c r="K622" s="5"/>
      <c r="L622" s="140"/>
      <c r="M622" s="5"/>
      <c r="N622" s="5"/>
      <c r="O622" s="5"/>
      <c r="P622" s="5"/>
      <c r="Q622" s="5"/>
      <c r="R622" s="5"/>
      <c r="S622" s="5"/>
      <c r="T622" s="5"/>
      <c r="U622" s="5"/>
      <c r="V622" s="5"/>
      <c r="W622" s="5"/>
    </row>
    <row r="623" spans="1:23" ht="15.75" customHeight="1">
      <c r="A623" s="5"/>
      <c r="B623" s="5"/>
      <c r="C623" s="5"/>
      <c r="D623" s="292"/>
      <c r="E623" s="268"/>
      <c r="F623" s="262"/>
      <c r="G623" s="5"/>
      <c r="H623" s="5"/>
      <c r="I623" s="5"/>
      <c r="J623" s="5"/>
      <c r="K623" s="5"/>
      <c r="L623" s="140"/>
      <c r="M623" s="5"/>
      <c r="N623" s="5"/>
      <c r="O623" s="5"/>
      <c r="P623" s="5"/>
      <c r="Q623" s="5"/>
      <c r="R623" s="5"/>
      <c r="S623" s="5"/>
      <c r="T623" s="5"/>
      <c r="U623" s="5"/>
      <c r="V623" s="5"/>
      <c r="W623" s="5"/>
    </row>
    <row r="624" spans="1:23" ht="15.75" customHeight="1">
      <c r="A624" s="5"/>
      <c r="B624" s="5"/>
      <c r="C624" s="5"/>
      <c r="D624" s="292"/>
      <c r="E624" s="268"/>
      <c r="F624" s="262"/>
      <c r="G624" s="5"/>
      <c r="H624" s="5"/>
      <c r="I624" s="5"/>
      <c r="J624" s="5"/>
      <c r="K624" s="5"/>
      <c r="L624" s="140"/>
      <c r="M624" s="5"/>
      <c r="N624" s="5"/>
      <c r="O624" s="5"/>
      <c r="P624" s="5"/>
      <c r="Q624" s="5"/>
      <c r="R624" s="5"/>
      <c r="S624" s="5"/>
      <c r="T624" s="5"/>
      <c r="U624" s="5"/>
      <c r="V624" s="5"/>
      <c r="W624" s="5"/>
    </row>
    <row r="625" spans="1:23" ht="15.75" customHeight="1">
      <c r="A625" s="5"/>
      <c r="B625" s="5"/>
      <c r="C625" s="5"/>
      <c r="D625" s="292"/>
      <c r="E625" s="268"/>
      <c r="F625" s="262"/>
      <c r="G625" s="5"/>
      <c r="H625" s="5"/>
      <c r="I625" s="5"/>
      <c r="J625" s="5"/>
      <c r="K625" s="5"/>
      <c r="L625" s="140"/>
      <c r="M625" s="5"/>
      <c r="N625" s="5"/>
      <c r="O625" s="5"/>
      <c r="P625" s="5"/>
      <c r="Q625" s="5"/>
      <c r="R625" s="5"/>
      <c r="S625" s="5"/>
      <c r="T625" s="5"/>
      <c r="U625" s="5"/>
      <c r="V625" s="5"/>
      <c r="W625" s="5"/>
    </row>
    <row r="626" spans="1:23" ht="15.75" customHeight="1">
      <c r="A626" s="5"/>
      <c r="B626" s="5"/>
      <c r="C626" s="5"/>
      <c r="D626" s="292"/>
      <c r="E626" s="268"/>
      <c r="F626" s="262"/>
      <c r="G626" s="5"/>
      <c r="H626" s="5"/>
      <c r="I626" s="5"/>
      <c r="J626" s="5"/>
      <c r="K626" s="5"/>
      <c r="L626" s="140"/>
      <c r="M626" s="5"/>
      <c r="N626" s="5"/>
      <c r="O626" s="5"/>
      <c r="P626" s="5"/>
      <c r="Q626" s="5"/>
      <c r="R626" s="5"/>
      <c r="S626" s="5"/>
      <c r="T626" s="5"/>
      <c r="U626" s="5"/>
      <c r="V626" s="5"/>
      <c r="W626" s="5"/>
    </row>
    <row r="627" spans="1:23" ht="15.75" customHeight="1">
      <c r="A627" s="5"/>
      <c r="B627" s="5"/>
      <c r="C627" s="5"/>
      <c r="D627" s="292"/>
      <c r="E627" s="268"/>
      <c r="F627" s="262"/>
      <c r="G627" s="5"/>
      <c r="H627" s="5"/>
      <c r="I627" s="5"/>
      <c r="J627" s="5"/>
      <c r="K627" s="5"/>
      <c r="L627" s="140"/>
      <c r="M627" s="5"/>
      <c r="N627" s="5"/>
      <c r="O627" s="5"/>
      <c r="P627" s="5"/>
      <c r="Q627" s="5"/>
      <c r="R627" s="5"/>
      <c r="S627" s="5"/>
      <c r="T627" s="5"/>
      <c r="U627" s="5"/>
      <c r="V627" s="5"/>
      <c r="W627" s="5"/>
    </row>
    <row r="628" spans="1:23" ht="15.75" customHeight="1">
      <c r="A628" s="5"/>
      <c r="B628" s="5"/>
      <c r="C628" s="5"/>
      <c r="D628" s="292"/>
      <c r="E628" s="268"/>
      <c r="F628" s="262"/>
      <c r="G628" s="5"/>
      <c r="H628" s="5"/>
      <c r="I628" s="5"/>
      <c r="J628" s="5"/>
      <c r="K628" s="5"/>
      <c r="L628" s="140"/>
      <c r="M628" s="5"/>
      <c r="N628" s="5"/>
      <c r="O628" s="5"/>
      <c r="P628" s="5"/>
      <c r="Q628" s="5"/>
      <c r="R628" s="5"/>
      <c r="S628" s="5"/>
      <c r="T628" s="5"/>
      <c r="U628" s="5"/>
      <c r="V628" s="5"/>
      <c r="W628" s="5"/>
    </row>
    <row r="629" spans="1:23" ht="15.75" customHeight="1">
      <c r="A629" s="5"/>
      <c r="B629" s="5"/>
      <c r="C629" s="5"/>
      <c r="D629" s="292"/>
      <c r="E629" s="268"/>
      <c r="F629" s="262"/>
      <c r="G629" s="5"/>
      <c r="H629" s="5"/>
      <c r="I629" s="5"/>
      <c r="J629" s="5"/>
      <c r="K629" s="5"/>
      <c r="L629" s="140"/>
      <c r="M629" s="5"/>
      <c r="N629" s="5"/>
      <c r="O629" s="5"/>
      <c r="P629" s="5"/>
      <c r="Q629" s="5"/>
      <c r="R629" s="5"/>
      <c r="S629" s="5"/>
      <c r="T629" s="5"/>
      <c r="U629" s="5"/>
      <c r="V629" s="5"/>
      <c r="W629" s="5"/>
    </row>
    <row r="630" spans="1:23" ht="15.75" customHeight="1">
      <c r="A630" s="5"/>
      <c r="B630" s="5"/>
      <c r="C630" s="5"/>
      <c r="D630" s="292"/>
      <c r="E630" s="268"/>
      <c r="F630" s="262"/>
      <c r="G630" s="5"/>
      <c r="H630" s="5"/>
      <c r="I630" s="5"/>
      <c r="J630" s="5"/>
      <c r="K630" s="5"/>
      <c r="L630" s="140"/>
      <c r="M630" s="5"/>
      <c r="N630" s="5"/>
      <c r="O630" s="5"/>
      <c r="P630" s="5"/>
      <c r="Q630" s="5"/>
      <c r="R630" s="5"/>
      <c r="S630" s="5"/>
      <c r="T630" s="5"/>
      <c r="U630" s="5"/>
      <c r="V630" s="5"/>
      <c r="W630" s="5"/>
    </row>
    <row r="631" spans="1:23" ht="15.75" customHeight="1">
      <c r="A631" s="5"/>
      <c r="B631" s="5"/>
      <c r="C631" s="5"/>
      <c r="D631" s="292"/>
      <c r="E631" s="268"/>
      <c r="F631" s="262"/>
      <c r="G631" s="5"/>
      <c r="H631" s="5"/>
      <c r="I631" s="5"/>
      <c r="J631" s="5"/>
      <c r="K631" s="5"/>
      <c r="L631" s="140"/>
      <c r="M631" s="5"/>
      <c r="N631" s="5"/>
      <c r="O631" s="5"/>
      <c r="P631" s="5"/>
      <c r="Q631" s="5"/>
      <c r="R631" s="5"/>
      <c r="S631" s="5"/>
      <c r="T631" s="5"/>
      <c r="U631" s="5"/>
      <c r="V631" s="5"/>
      <c r="W631" s="5"/>
    </row>
    <row r="632" spans="1:23" ht="15.75" customHeight="1">
      <c r="A632" s="5"/>
      <c r="B632" s="5"/>
      <c r="C632" s="5"/>
      <c r="D632" s="292"/>
      <c r="E632" s="268"/>
      <c r="F632" s="262"/>
      <c r="G632" s="5"/>
      <c r="H632" s="5"/>
      <c r="I632" s="5"/>
      <c r="J632" s="5"/>
      <c r="K632" s="5"/>
      <c r="L632" s="140"/>
      <c r="M632" s="5"/>
      <c r="N632" s="5"/>
      <c r="O632" s="5"/>
      <c r="P632" s="5"/>
      <c r="Q632" s="5"/>
      <c r="R632" s="5"/>
      <c r="S632" s="5"/>
      <c r="T632" s="5"/>
      <c r="U632" s="5"/>
      <c r="V632" s="5"/>
      <c r="W632" s="5"/>
    </row>
    <row r="633" spans="1:23" ht="15.75" customHeight="1">
      <c r="A633" s="5"/>
      <c r="B633" s="5"/>
      <c r="C633" s="5"/>
      <c r="D633" s="292"/>
      <c r="E633" s="268"/>
      <c r="F633" s="262"/>
      <c r="G633" s="5"/>
      <c r="H633" s="5"/>
      <c r="I633" s="5"/>
      <c r="J633" s="5"/>
      <c r="K633" s="5"/>
      <c r="L633" s="140"/>
      <c r="M633" s="5"/>
      <c r="N633" s="5"/>
      <c r="O633" s="5"/>
      <c r="P633" s="5"/>
      <c r="Q633" s="5"/>
      <c r="R633" s="5"/>
      <c r="S633" s="5"/>
      <c r="T633" s="5"/>
      <c r="U633" s="5"/>
      <c r="V633" s="5"/>
      <c r="W633" s="5"/>
    </row>
    <row r="634" spans="1:23" ht="15.75" customHeight="1">
      <c r="A634" s="5"/>
      <c r="B634" s="5"/>
      <c r="C634" s="5"/>
      <c r="D634" s="292"/>
      <c r="E634" s="268"/>
      <c r="F634" s="262"/>
      <c r="G634" s="5"/>
      <c r="H634" s="5"/>
      <c r="I634" s="5"/>
      <c r="J634" s="5"/>
      <c r="K634" s="5"/>
      <c r="L634" s="140"/>
      <c r="M634" s="5"/>
      <c r="N634" s="5"/>
      <c r="O634" s="5"/>
      <c r="P634" s="5"/>
      <c r="Q634" s="5"/>
      <c r="R634" s="5"/>
      <c r="S634" s="5"/>
      <c r="T634" s="5"/>
      <c r="U634" s="5"/>
      <c r="V634" s="5"/>
      <c r="W634" s="5"/>
    </row>
    <row r="635" spans="1:23" ht="15.75" customHeight="1">
      <c r="A635" s="5"/>
      <c r="B635" s="5"/>
      <c r="C635" s="5"/>
      <c r="D635" s="292"/>
      <c r="E635" s="268"/>
      <c r="F635" s="262"/>
      <c r="G635" s="5"/>
      <c r="H635" s="5"/>
      <c r="I635" s="5"/>
      <c r="J635" s="5"/>
      <c r="K635" s="5"/>
      <c r="L635" s="140"/>
      <c r="M635" s="5"/>
      <c r="N635" s="5"/>
      <c r="O635" s="5"/>
      <c r="P635" s="5"/>
      <c r="Q635" s="5"/>
      <c r="R635" s="5"/>
      <c r="S635" s="5"/>
      <c r="T635" s="5"/>
      <c r="U635" s="5"/>
      <c r="V635" s="5"/>
      <c r="W635" s="5"/>
    </row>
    <row r="636" spans="1:23" ht="15.75" customHeight="1">
      <c r="A636" s="5"/>
      <c r="B636" s="5"/>
      <c r="C636" s="5"/>
      <c r="D636" s="292"/>
      <c r="E636" s="268"/>
      <c r="F636" s="262"/>
      <c r="G636" s="5"/>
      <c r="H636" s="5"/>
      <c r="I636" s="5"/>
      <c r="J636" s="5"/>
      <c r="K636" s="5"/>
      <c r="L636" s="140"/>
      <c r="M636" s="5"/>
      <c r="N636" s="5"/>
      <c r="O636" s="5"/>
      <c r="P636" s="5"/>
      <c r="Q636" s="5"/>
      <c r="R636" s="5"/>
      <c r="S636" s="5"/>
      <c r="T636" s="5"/>
      <c r="U636" s="5"/>
      <c r="V636" s="5"/>
      <c r="W636" s="5"/>
    </row>
    <row r="637" spans="1:23" ht="15.75" customHeight="1">
      <c r="A637" s="5"/>
      <c r="B637" s="5"/>
      <c r="C637" s="5"/>
      <c r="D637" s="292"/>
      <c r="E637" s="268"/>
      <c r="F637" s="262"/>
      <c r="G637" s="5"/>
      <c r="H637" s="5"/>
      <c r="I637" s="5"/>
      <c r="J637" s="5"/>
      <c r="K637" s="5"/>
      <c r="L637" s="140"/>
      <c r="M637" s="5"/>
      <c r="N637" s="5"/>
      <c r="O637" s="5"/>
      <c r="P637" s="5"/>
      <c r="Q637" s="5"/>
      <c r="R637" s="5"/>
      <c r="S637" s="5"/>
      <c r="T637" s="5"/>
      <c r="U637" s="5"/>
      <c r="V637" s="5"/>
      <c r="W637" s="5"/>
    </row>
    <row r="638" spans="1:23" ht="15.75" customHeight="1">
      <c r="A638" s="5"/>
      <c r="B638" s="5"/>
      <c r="C638" s="5"/>
      <c r="D638" s="292"/>
      <c r="E638" s="268"/>
      <c r="F638" s="262"/>
      <c r="G638" s="5"/>
      <c r="H638" s="5"/>
      <c r="I638" s="5"/>
      <c r="J638" s="5"/>
      <c r="K638" s="5"/>
      <c r="L638" s="140"/>
      <c r="M638" s="5"/>
      <c r="N638" s="5"/>
      <c r="O638" s="5"/>
      <c r="P638" s="5"/>
      <c r="Q638" s="5"/>
      <c r="R638" s="5"/>
      <c r="S638" s="5"/>
      <c r="T638" s="5"/>
      <c r="U638" s="5"/>
      <c r="V638" s="5"/>
      <c r="W638" s="5"/>
    </row>
    <row r="639" spans="1:23" ht="15.75" customHeight="1">
      <c r="A639" s="5"/>
      <c r="B639" s="5"/>
      <c r="C639" s="5"/>
      <c r="D639" s="292"/>
      <c r="E639" s="268"/>
      <c r="F639" s="262"/>
      <c r="G639" s="5"/>
      <c r="H639" s="5"/>
      <c r="I639" s="5"/>
      <c r="J639" s="5"/>
      <c r="K639" s="5"/>
      <c r="L639" s="140"/>
      <c r="M639" s="5"/>
      <c r="N639" s="5"/>
      <c r="O639" s="5"/>
      <c r="P639" s="5"/>
      <c r="Q639" s="5"/>
      <c r="R639" s="5"/>
      <c r="S639" s="5"/>
      <c r="T639" s="5"/>
      <c r="U639" s="5"/>
      <c r="V639" s="5"/>
      <c r="W639" s="5"/>
    </row>
    <row r="640" spans="1:23" ht="15.75" customHeight="1">
      <c r="A640" s="5"/>
      <c r="B640" s="5"/>
      <c r="C640" s="5"/>
      <c r="D640" s="292"/>
      <c r="E640" s="268"/>
      <c r="F640" s="262"/>
      <c r="G640" s="5"/>
      <c r="H640" s="5"/>
      <c r="I640" s="5"/>
      <c r="J640" s="5"/>
      <c r="K640" s="5"/>
      <c r="L640" s="140"/>
      <c r="M640" s="5"/>
      <c r="N640" s="5"/>
      <c r="O640" s="5"/>
      <c r="P640" s="5"/>
      <c r="Q640" s="5"/>
      <c r="R640" s="5"/>
      <c r="S640" s="5"/>
      <c r="T640" s="5"/>
      <c r="U640" s="5"/>
      <c r="V640" s="5"/>
      <c r="W640" s="5"/>
    </row>
    <row r="641" spans="1:23" ht="15.75" customHeight="1">
      <c r="A641" s="5"/>
      <c r="B641" s="5"/>
      <c r="C641" s="5"/>
      <c r="D641" s="292"/>
      <c r="E641" s="268"/>
      <c r="F641" s="262"/>
      <c r="G641" s="5"/>
      <c r="H641" s="5"/>
      <c r="I641" s="5"/>
      <c r="J641" s="5"/>
      <c r="K641" s="5"/>
      <c r="L641" s="140"/>
      <c r="M641" s="5"/>
      <c r="N641" s="5"/>
      <c r="O641" s="5"/>
      <c r="P641" s="5"/>
      <c r="Q641" s="5"/>
      <c r="R641" s="5"/>
      <c r="S641" s="5"/>
      <c r="T641" s="5"/>
      <c r="U641" s="5"/>
      <c r="V641" s="5"/>
      <c r="W641" s="5"/>
    </row>
    <row r="642" spans="1:23" ht="15.75" customHeight="1">
      <c r="A642" s="5"/>
      <c r="B642" s="5"/>
      <c r="C642" s="5"/>
      <c r="D642" s="292"/>
      <c r="E642" s="268"/>
      <c r="F642" s="262"/>
      <c r="G642" s="5"/>
      <c r="H642" s="5"/>
      <c r="I642" s="5"/>
      <c r="J642" s="5"/>
      <c r="K642" s="5"/>
      <c r="L642" s="140"/>
      <c r="M642" s="5"/>
      <c r="N642" s="5"/>
      <c r="O642" s="5"/>
      <c r="P642" s="5"/>
      <c r="Q642" s="5"/>
      <c r="R642" s="5"/>
      <c r="S642" s="5"/>
      <c r="T642" s="5"/>
      <c r="U642" s="5"/>
      <c r="V642" s="5"/>
      <c r="W642" s="5"/>
    </row>
    <row r="643" spans="1:23" ht="15.75" customHeight="1">
      <c r="A643" s="5"/>
      <c r="B643" s="5"/>
      <c r="C643" s="5"/>
      <c r="D643" s="292"/>
      <c r="E643" s="268"/>
      <c r="F643" s="262"/>
      <c r="G643" s="5"/>
      <c r="H643" s="5"/>
      <c r="I643" s="5"/>
      <c r="J643" s="5"/>
      <c r="K643" s="5"/>
      <c r="L643" s="140"/>
      <c r="M643" s="5"/>
      <c r="N643" s="5"/>
      <c r="O643" s="5"/>
      <c r="P643" s="5"/>
      <c r="Q643" s="5"/>
      <c r="R643" s="5"/>
      <c r="S643" s="5"/>
      <c r="T643" s="5"/>
      <c r="U643" s="5"/>
      <c r="V643" s="5"/>
      <c r="W643" s="5"/>
    </row>
    <row r="644" spans="1:23" ht="15.75" customHeight="1">
      <c r="A644" s="5"/>
      <c r="B644" s="5"/>
      <c r="C644" s="5"/>
      <c r="D644" s="292"/>
      <c r="E644" s="268"/>
      <c r="F644" s="262"/>
      <c r="G644" s="5"/>
      <c r="H644" s="5"/>
      <c r="I644" s="5"/>
      <c r="J644" s="5"/>
      <c r="K644" s="5"/>
      <c r="L644" s="140"/>
      <c r="M644" s="5"/>
      <c r="N644" s="5"/>
      <c r="O644" s="5"/>
      <c r="P644" s="5"/>
      <c r="Q644" s="5"/>
      <c r="R644" s="5"/>
      <c r="S644" s="5"/>
      <c r="T644" s="5"/>
      <c r="U644" s="5"/>
      <c r="V644" s="5"/>
      <c r="W644" s="5"/>
    </row>
    <row r="645" spans="1:23" ht="15.75" customHeight="1">
      <c r="A645" s="5"/>
      <c r="B645" s="5"/>
      <c r="C645" s="5"/>
      <c r="D645" s="292"/>
      <c r="E645" s="268"/>
      <c r="F645" s="262"/>
      <c r="G645" s="5"/>
      <c r="H645" s="5"/>
      <c r="I645" s="5"/>
      <c r="J645" s="5"/>
      <c r="K645" s="5"/>
      <c r="L645" s="140"/>
      <c r="M645" s="5"/>
      <c r="N645" s="5"/>
      <c r="O645" s="5"/>
      <c r="P645" s="5"/>
      <c r="Q645" s="5"/>
      <c r="R645" s="5"/>
      <c r="S645" s="5"/>
      <c r="T645" s="5"/>
      <c r="U645" s="5"/>
      <c r="V645" s="5"/>
      <c r="W645" s="5"/>
    </row>
    <row r="646" spans="1:23" ht="15.75" customHeight="1">
      <c r="A646" s="5"/>
      <c r="B646" s="5"/>
      <c r="C646" s="5"/>
      <c r="D646" s="292"/>
      <c r="E646" s="268"/>
      <c r="F646" s="262"/>
      <c r="G646" s="5"/>
      <c r="H646" s="5"/>
      <c r="I646" s="5"/>
      <c r="J646" s="5"/>
      <c r="K646" s="5"/>
      <c r="L646" s="140"/>
      <c r="M646" s="5"/>
      <c r="N646" s="5"/>
      <c r="O646" s="5"/>
      <c r="P646" s="5"/>
      <c r="Q646" s="5"/>
      <c r="R646" s="5"/>
      <c r="S646" s="5"/>
      <c r="T646" s="5"/>
      <c r="U646" s="5"/>
      <c r="V646" s="5"/>
      <c r="W646" s="5"/>
    </row>
    <row r="647" spans="1:23" ht="15.75" customHeight="1">
      <c r="A647" s="5"/>
      <c r="B647" s="5"/>
      <c r="C647" s="5"/>
      <c r="D647" s="292"/>
      <c r="E647" s="268"/>
      <c r="F647" s="262"/>
      <c r="G647" s="5"/>
      <c r="H647" s="5"/>
      <c r="I647" s="5"/>
      <c r="J647" s="5"/>
      <c r="K647" s="5"/>
      <c r="L647" s="140"/>
      <c r="M647" s="5"/>
      <c r="N647" s="5"/>
      <c r="O647" s="5"/>
      <c r="P647" s="5"/>
      <c r="Q647" s="5"/>
      <c r="R647" s="5"/>
      <c r="S647" s="5"/>
      <c r="T647" s="5"/>
      <c r="U647" s="5"/>
      <c r="V647" s="5"/>
      <c r="W647" s="5"/>
    </row>
    <row r="648" spans="1:23" ht="15.75" customHeight="1">
      <c r="A648" s="5"/>
      <c r="B648" s="5"/>
      <c r="C648" s="5"/>
      <c r="D648" s="292"/>
      <c r="E648" s="268"/>
      <c r="F648" s="262"/>
      <c r="G648" s="5"/>
      <c r="H648" s="5"/>
      <c r="I648" s="5"/>
      <c r="J648" s="5"/>
      <c r="K648" s="5"/>
      <c r="L648" s="140"/>
      <c r="M648" s="5"/>
      <c r="N648" s="5"/>
      <c r="O648" s="5"/>
      <c r="P648" s="5"/>
      <c r="Q648" s="5"/>
      <c r="R648" s="5"/>
      <c r="S648" s="5"/>
      <c r="T648" s="5"/>
      <c r="U648" s="5"/>
      <c r="V648" s="5"/>
      <c r="W648" s="5"/>
    </row>
    <row r="649" spans="1:23" ht="15.75" customHeight="1">
      <c r="A649" s="5"/>
      <c r="B649" s="5"/>
      <c r="C649" s="5"/>
      <c r="D649" s="292"/>
      <c r="E649" s="268"/>
      <c r="F649" s="262"/>
      <c r="G649" s="5"/>
      <c r="H649" s="5"/>
      <c r="I649" s="5"/>
      <c r="J649" s="5"/>
      <c r="K649" s="5"/>
      <c r="L649" s="140"/>
      <c r="M649" s="5"/>
      <c r="N649" s="5"/>
      <c r="O649" s="5"/>
      <c r="P649" s="5"/>
      <c r="Q649" s="5"/>
      <c r="R649" s="5"/>
      <c r="S649" s="5"/>
      <c r="T649" s="5"/>
      <c r="U649" s="5"/>
      <c r="V649" s="5"/>
      <c r="W649" s="5"/>
    </row>
    <row r="650" spans="1:23" ht="15.75" customHeight="1">
      <c r="A650" s="5"/>
      <c r="B650" s="5"/>
      <c r="C650" s="5"/>
      <c r="D650" s="292"/>
      <c r="E650" s="268"/>
      <c r="F650" s="262"/>
      <c r="G650" s="5"/>
      <c r="H650" s="5"/>
      <c r="I650" s="5"/>
      <c r="J650" s="5"/>
      <c r="K650" s="5"/>
      <c r="L650" s="140"/>
      <c r="M650" s="5"/>
      <c r="N650" s="5"/>
      <c r="O650" s="5"/>
      <c r="P650" s="5"/>
      <c r="Q650" s="5"/>
      <c r="R650" s="5"/>
      <c r="S650" s="5"/>
      <c r="T650" s="5"/>
      <c r="U650" s="5"/>
      <c r="V650" s="5"/>
      <c r="W650" s="5"/>
    </row>
    <row r="651" spans="1:23" ht="15.75" customHeight="1">
      <c r="A651" s="5"/>
      <c r="B651" s="5"/>
      <c r="C651" s="5"/>
      <c r="D651" s="292"/>
      <c r="E651" s="268"/>
      <c r="F651" s="262"/>
      <c r="G651" s="5"/>
      <c r="H651" s="5"/>
      <c r="I651" s="5"/>
      <c r="J651" s="5"/>
      <c r="K651" s="5"/>
      <c r="L651" s="140"/>
      <c r="M651" s="5"/>
      <c r="N651" s="5"/>
      <c r="O651" s="5"/>
      <c r="P651" s="5"/>
      <c r="Q651" s="5"/>
      <c r="R651" s="5"/>
      <c r="S651" s="5"/>
      <c r="T651" s="5"/>
      <c r="U651" s="5"/>
      <c r="V651" s="5"/>
      <c r="W651" s="5"/>
    </row>
    <row r="652" spans="1:23" ht="15.75" customHeight="1">
      <c r="A652" s="5"/>
      <c r="B652" s="5"/>
      <c r="C652" s="5"/>
      <c r="D652" s="292"/>
      <c r="E652" s="268"/>
      <c r="F652" s="262"/>
      <c r="G652" s="5"/>
      <c r="H652" s="5"/>
      <c r="I652" s="5"/>
      <c r="J652" s="5"/>
      <c r="K652" s="5"/>
      <c r="L652" s="140"/>
      <c r="M652" s="5"/>
      <c r="N652" s="5"/>
      <c r="O652" s="5"/>
      <c r="P652" s="5"/>
      <c r="Q652" s="5"/>
      <c r="R652" s="5"/>
      <c r="S652" s="5"/>
      <c r="T652" s="5"/>
      <c r="U652" s="5"/>
      <c r="V652" s="5"/>
      <c r="W652" s="5"/>
    </row>
    <row r="653" spans="1:23" ht="15.75" customHeight="1">
      <c r="A653" s="5"/>
      <c r="B653" s="5"/>
      <c r="C653" s="5"/>
      <c r="D653" s="292"/>
      <c r="E653" s="268"/>
      <c r="F653" s="262"/>
      <c r="G653" s="5"/>
      <c r="H653" s="5"/>
      <c r="I653" s="5"/>
      <c r="J653" s="5"/>
      <c r="K653" s="5"/>
      <c r="L653" s="140"/>
      <c r="M653" s="5"/>
      <c r="N653" s="5"/>
      <c r="O653" s="5"/>
      <c r="P653" s="5"/>
      <c r="Q653" s="5"/>
      <c r="R653" s="5"/>
      <c r="S653" s="5"/>
      <c r="T653" s="5"/>
      <c r="U653" s="5"/>
      <c r="V653" s="5"/>
      <c r="W653" s="5"/>
    </row>
    <row r="654" spans="1:23" ht="15.75" customHeight="1">
      <c r="A654" s="5"/>
      <c r="B654" s="5"/>
      <c r="C654" s="5"/>
      <c r="D654" s="292"/>
      <c r="E654" s="268"/>
      <c r="F654" s="262"/>
      <c r="G654" s="5"/>
      <c r="H654" s="5"/>
      <c r="I654" s="5"/>
      <c r="J654" s="5"/>
      <c r="K654" s="5"/>
      <c r="L654" s="140"/>
      <c r="M654" s="5"/>
      <c r="N654" s="5"/>
      <c r="O654" s="5"/>
      <c r="P654" s="5"/>
      <c r="Q654" s="5"/>
      <c r="R654" s="5"/>
      <c r="S654" s="5"/>
      <c r="T654" s="5"/>
      <c r="U654" s="5"/>
      <c r="V654" s="5"/>
      <c r="W654" s="5"/>
    </row>
    <row r="655" spans="1:23" ht="15.75" customHeight="1">
      <c r="A655" s="5"/>
      <c r="B655" s="5"/>
      <c r="C655" s="5"/>
      <c r="D655" s="292"/>
      <c r="E655" s="268"/>
      <c r="F655" s="262"/>
      <c r="G655" s="5"/>
      <c r="H655" s="5"/>
      <c r="I655" s="5"/>
      <c r="J655" s="5"/>
      <c r="K655" s="5"/>
      <c r="L655" s="140"/>
      <c r="M655" s="5"/>
      <c r="N655" s="5"/>
      <c r="O655" s="5"/>
      <c r="P655" s="5"/>
      <c r="Q655" s="5"/>
      <c r="R655" s="5"/>
      <c r="S655" s="5"/>
      <c r="T655" s="5"/>
      <c r="U655" s="5"/>
      <c r="V655" s="5"/>
      <c r="W655" s="5"/>
    </row>
    <row r="656" spans="1:23" ht="15.75" customHeight="1">
      <c r="A656" s="5"/>
      <c r="B656" s="5"/>
      <c r="C656" s="5"/>
      <c r="D656" s="292"/>
      <c r="E656" s="268"/>
      <c r="F656" s="262"/>
      <c r="G656" s="5"/>
      <c r="H656" s="5"/>
      <c r="I656" s="5"/>
      <c r="J656" s="5"/>
      <c r="K656" s="5"/>
      <c r="L656" s="140"/>
      <c r="M656" s="5"/>
      <c r="N656" s="5"/>
      <c r="O656" s="5"/>
      <c r="P656" s="5"/>
      <c r="Q656" s="5"/>
      <c r="R656" s="5"/>
      <c r="S656" s="5"/>
      <c r="T656" s="5"/>
      <c r="U656" s="5"/>
      <c r="V656" s="5"/>
      <c r="W656" s="5"/>
    </row>
    <row r="657" spans="1:23" ht="15.75" customHeight="1">
      <c r="A657" s="5"/>
      <c r="B657" s="5"/>
      <c r="C657" s="5"/>
      <c r="D657" s="292"/>
      <c r="E657" s="268"/>
      <c r="F657" s="262"/>
      <c r="G657" s="5"/>
      <c r="H657" s="5"/>
      <c r="I657" s="5"/>
      <c r="J657" s="5"/>
      <c r="K657" s="5"/>
      <c r="L657" s="140"/>
      <c r="M657" s="5"/>
      <c r="N657" s="5"/>
      <c r="O657" s="5"/>
      <c r="P657" s="5"/>
      <c r="Q657" s="5"/>
      <c r="R657" s="5"/>
      <c r="S657" s="5"/>
      <c r="T657" s="5"/>
      <c r="U657" s="5"/>
      <c r="V657" s="5"/>
      <c r="W657" s="5"/>
    </row>
    <row r="658" spans="1:23" ht="15.75" customHeight="1">
      <c r="A658" s="5"/>
      <c r="B658" s="5"/>
      <c r="C658" s="5"/>
      <c r="D658" s="292"/>
      <c r="E658" s="268"/>
      <c r="F658" s="262"/>
      <c r="G658" s="5"/>
      <c r="H658" s="5"/>
      <c r="I658" s="5"/>
      <c r="J658" s="5"/>
      <c r="K658" s="5"/>
      <c r="L658" s="140"/>
      <c r="M658" s="5"/>
      <c r="N658" s="5"/>
      <c r="O658" s="5"/>
      <c r="P658" s="5"/>
      <c r="Q658" s="5"/>
      <c r="R658" s="5"/>
      <c r="S658" s="5"/>
      <c r="T658" s="5"/>
      <c r="U658" s="5"/>
      <c r="V658" s="5"/>
      <c r="W658" s="5"/>
    </row>
    <row r="659" spans="1:23" ht="15.75" customHeight="1">
      <c r="A659" s="5"/>
      <c r="B659" s="5"/>
      <c r="C659" s="5"/>
      <c r="D659" s="292"/>
      <c r="E659" s="268"/>
      <c r="F659" s="262"/>
      <c r="G659" s="5"/>
      <c r="H659" s="5"/>
      <c r="I659" s="5"/>
      <c r="J659" s="5"/>
      <c r="K659" s="5"/>
      <c r="L659" s="140"/>
      <c r="M659" s="5"/>
      <c r="N659" s="5"/>
      <c r="O659" s="5"/>
      <c r="P659" s="5"/>
      <c r="Q659" s="5"/>
      <c r="R659" s="5"/>
      <c r="S659" s="5"/>
      <c r="T659" s="5"/>
      <c r="U659" s="5"/>
      <c r="V659" s="5"/>
      <c r="W659" s="5"/>
    </row>
    <row r="660" spans="1:23" ht="15.75" customHeight="1">
      <c r="A660" s="5"/>
      <c r="B660" s="5"/>
      <c r="C660" s="5"/>
      <c r="D660" s="292"/>
      <c r="E660" s="268"/>
      <c r="F660" s="262"/>
      <c r="G660" s="5"/>
      <c r="H660" s="5"/>
      <c r="I660" s="5"/>
      <c r="J660" s="5"/>
      <c r="K660" s="5"/>
      <c r="L660" s="140"/>
      <c r="M660" s="5"/>
      <c r="N660" s="5"/>
      <c r="O660" s="5"/>
      <c r="P660" s="5"/>
      <c r="Q660" s="5"/>
      <c r="R660" s="5"/>
      <c r="S660" s="5"/>
      <c r="T660" s="5"/>
      <c r="U660" s="5"/>
      <c r="V660" s="5"/>
      <c r="W660" s="5"/>
    </row>
    <row r="661" spans="1:23" ht="15.75" customHeight="1">
      <c r="A661" s="5"/>
      <c r="B661" s="5"/>
      <c r="C661" s="5"/>
      <c r="D661" s="292"/>
      <c r="E661" s="268"/>
      <c r="F661" s="262"/>
      <c r="G661" s="5"/>
      <c r="H661" s="5"/>
      <c r="I661" s="5"/>
      <c r="J661" s="5"/>
      <c r="K661" s="5"/>
      <c r="L661" s="140"/>
      <c r="M661" s="5"/>
      <c r="N661" s="5"/>
      <c r="O661" s="5"/>
      <c r="P661" s="5"/>
      <c r="Q661" s="5"/>
      <c r="R661" s="5"/>
      <c r="S661" s="5"/>
      <c r="T661" s="5"/>
      <c r="U661" s="5"/>
      <c r="V661" s="5"/>
      <c r="W661" s="5"/>
    </row>
    <row r="662" spans="1:23" ht="15.75" customHeight="1">
      <c r="A662" s="5"/>
      <c r="B662" s="5"/>
      <c r="C662" s="5"/>
      <c r="D662" s="292"/>
      <c r="E662" s="268"/>
      <c r="F662" s="262"/>
      <c r="G662" s="5"/>
      <c r="H662" s="5"/>
      <c r="I662" s="5"/>
      <c r="J662" s="5"/>
      <c r="K662" s="5"/>
      <c r="L662" s="140"/>
      <c r="M662" s="5"/>
      <c r="N662" s="5"/>
      <c r="O662" s="5"/>
      <c r="P662" s="5"/>
      <c r="Q662" s="5"/>
      <c r="R662" s="5"/>
      <c r="S662" s="5"/>
      <c r="T662" s="5"/>
      <c r="U662" s="5"/>
      <c r="V662" s="5"/>
      <c r="W662" s="5"/>
    </row>
    <row r="663" spans="1:23" ht="15.75" customHeight="1">
      <c r="A663" s="5"/>
      <c r="B663" s="5"/>
      <c r="C663" s="5"/>
      <c r="D663" s="292"/>
      <c r="E663" s="268"/>
      <c r="F663" s="262"/>
      <c r="G663" s="5"/>
      <c r="H663" s="5"/>
      <c r="I663" s="5"/>
      <c r="J663" s="5"/>
      <c r="K663" s="5"/>
      <c r="L663" s="140"/>
      <c r="M663" s="5"/>
      <c r="N663" s="5"/>
      <c r="O663" s="5"/>
      <c r="P663" s="5"/>
      <c r="Q663" s="5"/>
      <c r="R663" s="5"/>
      <c r="S663" s="5"/>
      <c r="T663" s="5"/>
      <c r="U663" s="5"/>
      <c r="V663" s="5"/>
      <c r="W663" s="5"/>
    </row>
    <row r="664" spans="1:23" ht="15.75" customHeight="1">
      <c r="A664" s="5"/>
      <c r="B664" s="5"/>
      <c r="C664" s="5"/>
      <c r="D664" s="292"/>
      <c r="E664" s="268"/>
      <c r="F664" s="262"/>
      <c r="G664" s="5"/>
      <c r="H664" s="5"/>
      <c r="I664" s="5"/>
      <c r="J664" s="5"/>
      <c r="K664" s="5"/>
      <c r="L664" s="140"/>
      <c r="M664" s="5"/>
      <c r="N664" s="5"/>
      <c r="O664" s="5"/>
      <c r="P664" s="5"/>
      <c r="Q664" s="5"/>
      <c r="R664" s="5"/>
      <c r="S664" s="5"/>
      <c r="T664" s="5"/>
      <c r="U664" s="5"/>
      <c r="V664" s="5"/>
      <c r="W664" s="5"/>
    </row>
    <row r="665" spans="1:23" ht="15.75" customHeight="1">
      <c r="A665" s="5"/>
      <c r="B665" s="5"/>
      <c r="C665" s="5"/>
      <c r="D665" s="292"/>
      <c r="E665" s="268"/>
      <c r="F665" s="262"/>
      <c r="G665" s="5"/>
      <c r="H665" s="5"/>
      <c r="I665" s="5"/>
      <c r="J665" s="5"/>
      <c r="K665" s="5"/>
      <c r="L665" s="140"/>
      <c r="M665" s="5"/>
      <c r="N665" s="5"/>
      <c r="O665" s="5"/>
      <c r="P665" s="5"/>
      <c r="Q665" s="5"/>
      <c r="R665" s="5"/>
      <c r="S665" s="5"/>
      <c r="T665" s="5"/>
      <c r="U665" s="5"/>
      <c r="V665" s="5"/>
      <c r="W665" s="5"/>
    </row>
    <row r="666" spans="1:23" ht="15.75" customHeight="1">
      <c r="A666" s="5"/>
      <c r="B666" s="5"/>
      <c r="C666" s="5"/>
      <c r="D666" s="292"/>
      <c r="E666" s="268"/>
      <c r="F666" s="262"/>
      <c r="G666" s="5"/>
      <c r="H666" s="5"/>
      <c r="I666" s="5"/>
      <c r="J666" s="5"/>
      <c r="K666" s="5"/>
      <c r="L666" s="140"/>
      <c r="M666" s="5"/>
      <c r="N666" s="5"/>
      <c r="O666" s="5"/>
      <c r="P666" s="5"/>
      <c r="Q666" s="5"/>
      <c r="R666" s="5"/>
      <c r="S666" s="5"/>
      <c r="T666" s="5"/>
      <c r="U666" s="5"/>
      <c r="V666" s="5"/>
      <c r="W666" s="5"/>
    </row>
    <row r="667" spans="1:23" ht="15.75" customHeight="1">
      <c r="A667" s="5"/>
      <c r="B667" s="5"/>
      <c r="C667" s="5"/>
      <c r="D667" s="292"/>
      <c r="E667" s="268"/>
      <c r="F667" s="262"/>
      <c r="G667" s="5"/>
      <c r="H667" s="5"/>
      <c r="I667" s="5"/>
      <c r="J667" s="5"/>
      <c r="K667" s="5"/>
      <c r="L667" s="140"/>
      <c r="M667" s="5"/>
      <c r="N667" s="5"/>
      <c r="O667" s="5"/>
      <c r="P667" s="5"/>
      <c r="Q667" s="5"/>
      <c r="R667" s="5"/>
      <c r="S667" s="5"/>
      <c r="T667" s="5"/>
      <c r="U667" s="5"/>
      <c r="V667" s="5"/>
      <c r="W667" s="5"/>
    </row>
    <row r="668" spans="1:23" ht="15.75" customHeight="1">
      <c r="A668" s="5"/>
      <c r="B668" s="5"/>
      <c r="C668" s="5"/>
      <c r="D668" s="292"/>
      <c r="E668" s="268"/>
      <c r="F668" s="262"/>
      <c r="G668" s="5"/>
      <c r="H668" s="5"/>
      <c r="I668" s="5"/>
      <c r="J668" s="5"/>
      <c r="K668" s="5"/>
      <c r="L668" s="140"/>
      <c r="M668" s="5"/>
      <c r="N668" s="5"/>
      <c r="O668" s="5"/>
      <c r="P668" s="5"/>
      <c r="Q668" s="5"/>
      <c r="R668" s="5"/>
      <c r="S668" s="5"/>
      <c r="T668" s="5"/>
      <c r="U668" s="5"/>
      <c r="V668" s="5"/>
      <c r="W668" s="5"/>
    </row>
    <row r="669" spans="1:23" ht="15.75" customHeight="1">
      <c r="A669" s="5"/>
      <c r="B669" s="5"/>
      <c r="C669" s="5"/>
      <c r="D669" s="292"/>
      <c r="E669" s="268"/>
      <c r="F669" s="262"/>
      <c r="G669" s="5"/>
      <c r="H669" s="5"/>
      <c r="I669" s="5"/>
      <c r="J669" s="5"/>
      <c r="K669" s="5"/>
      <c r="L669" s="140"/>
      <c r="M669" s="5"/>
      <c r="N669" s="5"/>
      <c r="O669" s="5"/>
      <c r="P669" s="5"/>
      <c r="Q669" s="5"/>
      <c r="R669" s="5"/>
      <c r="S669" s="5"/>
      <c r="T669" s="5"/>
      <c r="U669" s="5"/>
      <c r="V669" s="5"/>
      <c r="W669" s="5"/>
    </row>
    <row r="670" spans="1:23" ht="15.75" customHeight="1">
      <c r="A670" s="5"/>
      <c r="B670" s="5"/>
      <c r="C670" s="5"/>
      <c r="D670" s="292"/>
      <c r="E670" s="268"/>
      <c r="F670" s="262"/>
      <c r="G670" s="5"/>
      <c r="H670" s="5"/>
      <c r="I670" s="5"/>
      <c r="J670" s="5"/>
      <c r="K670" s="5"/>
      <c r="L670" s="140"/>
      <c r="M670" s="5"/>
      <c r="N670" s="5"/>
      <c r="O670" s="5"/>
      <c r="P670" s="5"/>
      <c r="Q670" s="5"/>
      <c r="R670" s="5"/>
      <c r="S670" s="5"/>
      <c r="T670" s="5"/>
      <c r="U670" s="5"/>
      <c r="V670" s="5"/>
      <c r="W670" s="5"/>
    </row>
    <row r="671" spans="1:23" ht="15.75" customHeight="1">
      <c r="A671" s="5"/>
      <c r="B671" s="5"/>
      <c r="C671" s="5"/>
      <c r="D671" s="292"/>
      <c r="E671" s="268"/>
      <c r="F671" s="262"/>
      <c r="G671" s="5"/>
      <c r="H671" s="5"/>
      <c r="I671" s="5"/>
      <c r="J671" s="5"/>
      <c r="K671" s="5"/>
      <c r="L671" s="140"/>
      <c r="M671" s="5"/>
      <c r="N671" s="5"/>
      <c r="O671" s="5"/>
      <c r="P671" s="5"/>
      <c r="Q671" s="5"/>
      <c r="R671" s="5"/>
      <c r="S671" s="5"/>
      <c r="T671" s="5"/>
      <c r="U671" s="5"/>
      <c r="V671" s="5"/>
      <c r="W671" s="5"/>
    </row>
    <row r="672" spans="1:23" ht="15.75" customHeight="1">
      <c r="A672" s="5"/>
      <c r="B672" s="5"/>
      <c r="C672" s="5"/>
      <c r="D672" s="292"/>
      <c r="E672" s="268"/>
      <c r="F672" s="262"/>
      <c r="G672" s="5"/>
      <c r="H672" s="5"/>
      <c r="I672" s="5"/>
      <c r="J672" s="5"/>
      <c r="K672" s="5"/>
      <c r="L672" s="140"/>
      <c r="M672" s="5"/>
      <c r="N672" s="5"/>
      <c r="O672" s="5"/>
      <c r="P672" s="5"/>
      <c r="Q672" s="5"/>
      <c r="R672" s="5"/>
      <c r="S672" s="5"/>
      <c r="T672" s="5"/>
      <c r="U672" s="5"/>
      <c r="V672" s="5"/>
      <c r="W672" s="5"/>
    </row>
    <row r="673" spans="1:23" ht="15.75" customHeight="1">
      <c r="A673" s="5"/>
      <c r="B673" s="5"/>
      <c r="C673" s="5"/>
      <c r="D673" s="292"/>
      <c r="E673" s="268"/>
      <c r="F673" s="262"/>
      <c r="G673" s="5"/>
      <c r="H673" s="5"/>
      <c r="I673" s="5"/>
      <c r="J673" s="5"/>
      <c r="K673" s="5"/>
      <c r="L673" s="140"/>
      <c r="M673" s="5"/>
      <c r="N673" s="5"/>
      <c r="O673" s="5"/>
      <c r="P673" s="5"/>
      <c r="Q673" s="5"/>
      <c r="R673" s="5"/>
      <c r="S673" s="5"/>
      <c r="T673" s="5"/>
      <c r="U673" s="5"/>
      <c r="V673" s="5"/>
      <c r="W673" s="5"/>
    </row>
    <row r="674" spans="1:23" ht="15.75" customHeight="1">
      <c r="A674" s="5"/>
      <c r="B674" s="5"/>
      <c r="C674" s="5"/>
      <c r="D674" s="292"/>
      <c r="E674" s="268"/>
      <c r="F674" s="262"/>
      <c r="G674" s="5"/>
      <c r="H674" s="5"/>
      <c r="I674" s="5"/>
      <c r="J674" s="5"/>
      <c r="K674" s="5"/>
      <c r="L674" s="140"/>
      <c r="M674" s="5"/>
      <c r="N674" s="5"/>
      <c r="O674" s="5"/>
      <c r="P674" s="5"/>
      <c r="Q674" s="5"/>
      <c r="R674" s="5"/>
      <c r="S674" s="5"/>
      <c r="T674" s="5"/>
      <c r="U674" s="5"/>
      <c r="V674" s="5"/>
      <c r="W674" s="5"/>
    </row>
    <row r="675" spans="1:23" ht="15.75" customHeight="1">
      <c r="A675" s="5"/>
      <c r="B675" s="5"/>
      <c r="C675" s="5"/>
      <c r="D675" s="292"/>
      <c r="E675" s="268"/>
      <c r="F675" s="262"/>
      <c r="G675" s="5"/>
      <c r="H675" s="5"/>
      <c r="I675" s="5"/>
      <c r="J675" s="5"/>
      <c r="K675" s="5"/>
      <c r="L675" s="140"/>
      <c r="M675" s="5"/>
      <c r="N675" s="5"/>
      <c r="O675" s="5"/>
      <c r="P675" s="5"/>
      <c r="Q675" s="5"/>
      <c r="R675" s="5"/>
      <c r="S675" s="5"/>
      <c r="T675" s="5"/>
      <c r="U675" s="5"/>
      <c r="V675" s="5"/>
      <c r="W675" s="5"/>
    </row>
    <row r="676" spans="1:23" ht="15.75" customHeight="1">
      <c r="A676" s="5"/>
      <c r="B676" s="5"/>
      <c r="C676" s="5"/>
      <c r="D676" s="292"/>
      <c r="E676" s="268"/>
      <c r="F676" s="262"/>
      <c r="G676" s="5"/>
      <c r="H676" s="5"/>
      <c r="I676" s="5"/>
      <c r="J676" s="5"/>
      <c r="K676" s="5"/>
      <c r="L676" s="140"/>
      <c r="M676" s="5"/>
      <c r="N676" s="5"/>
      <c r="O676" s="5"/>
      <c r="P676" s="5"/>
      <c r="Q676" s="5"/>
      <c r="R676" s="5"/>
      <c r="S676" s="5"/>
      <c r="T676" s="5"/>
      <c r="U676" s="5"/>
      <c r="V676" s="5"/>
      <c r="W676" s="5"/>
    </row>
    <row r="677" spans="1:23" ht="15.75" customHeight="1">
      <c r="A677" s="5"/>
      <c r="B677" s="5"/>
      <c r="C677" s="5"/>
      <c r="D677" s="292"/>
      <c r="E677" s="268"/>
      <c r="F677" s="262"/>
      <c r="G677" s="5"/>
      <c r="H677" s="5"/>
      <c r="I677" s="5"/>
      <c r="J677" s="5"/>
      <c r="K677" s="5"/>
      <c r="L677" s="140"/>
      <c r="M677" s="5"/>
      <c r="N677" s="5"/>
      <c r="O677" s="5"/>
      <c r="P677" s="5"/>
      <c r="Q677" s="5"/>
      <c r="R677" s="5"/>
      <c r="S677" s="5"/>
      <c r="T677" s="5"/>
      <c r="U677" s="5"/>
      <c r="V677" s="5"/>
      <c r="W677" s="5"/>
    </row>
    <row r="678" spans="1:23" ht="15.75" customHeight="1">
      <c r="A678" s="5"/>
      <c r="B678" s="5"/>
      <c r="C678" s="5"/>
      <c r="D678" s="292"/>
      <c r="E678" s="268"/>
      <c r="F678" s="262"/>
      <c r="G678" s="5"/>
      <c r="H678" s="5"/>
      <c r="I678" s="5"/>
      <c r="J678" s="5"/>
      <c r="K678" s="5"/>
      <c r="L678" s="140"/>
      <c r="M678" s="5"/>
      <c r="N678" s="5"/>
      <c r="O678" s="5"/>
      <c r="P678" s="5"/>
      <c r="Q678" s="5"/>
      <c r="R678" s="5"/>
      <c r="S678" s="5"/>
      <c r="T678" s="5"/>
      <c r="U678" s="5"/>
      <c r="V678" s="5"/>
      <c r="W678" s="5"/>
    </row>
    <row r="679" spans="1:23" ht="15.75" customHeight="1">
      <c r="A679" s="5"/>
      <c r="B679" s="5"/>
      <c r="C679" s="5"/>
      <c r="D679" s="292"/>
      <c r="E679" s="268"/>
      <c r="F679" s="262"/>
      <c r="G679" s="5"/>
      <c r="H679" s="5"/>
      <c r="I679" s="5"/>
      <c r="J679" s="5"/>
      <c r="K679" s="5"/>
      <c r="L679" s="140"/>
      <c r="M679" s="5"/>
      <c r="N679" s="5"/>
      <c r="O679" s="5"/>
      <c r="P679" s="5"/>
      <c r="Q679" s="5"/>
      <c r="R679" s="5"/>
      <c r="S679" s="5"/>
      <c r="T679" s="5"/>
      <c r="U679" s="5"/>
      <c r="V679" s="5"/>
      <c r="W679" s="5"/>
    </row>
    <row r="680" spans="1:23" ht="15.75" customHeight="1">
      <c r="A680" s="5"/>
      <c r="B680" s="5"/>
      <c r="C680" s="5"/>
      <c r="D680" s="292"/>
      <c r="E680" s="268"/>
      <c r="F680" s="262"/>
      <c r="G680" s="5"/>
      <c r="H680" s="5"/>
      <c r="I680" s="5"/>
      <c r="J680" s="5"/>
      <c r="K680" s="5"/>
      <c r="L680" s="140"/>
      <c r="M680" s="5"/>
      <c r="N680" s="5"/>
      <c r="O680" s="5"/>
      <c r="P680" s="5"/>
      <c r="Q680" s="5"/>
      <c r="R680" s="5"/>
      <c r="S680" s="5"/>
      <c r="T680" s="5"/>
      <c r="U680" s="5"/>
      <c r="V680" s="5"/>
      <c r="W680" s="5"/>
    </row>
    <row r="681" spans="1:23" ht="15.75" customHeight="1">
      <c r="A681" s="5"/>
      <c r="B681" s="5"/>
      <c r="C681" s="5"/>
      <c r="D681" s="292"/>
      <c r="E681" s="268"/>
      <c r="F681" s="262"/>
      <c r="G681" s="5"/>
      <c r="H681" s="5"/>
      <c r="I681" s="5"/>
      <c r="J681" s="5"/>
      <c r="K681" s="5"/>
      <c r="L681" s="140"/>
      <c r="M681" s="5"/>
      <c r="N681" s="5"/>
      <c r="O681" s="5"/>
      <c r="P681" s="5"/>
      <c r="Q681" s="5"/>
      <c r="R681" s="5"/>
      <c r="S681" s="5"/>
      <c r="T681" s="5"/>
      <c r="U681" s="5"/>
      <c r="V681" s="5"/>
      <c r="W681" s="5"/>
    </row>
    <row r="682" spans="1:23" ht="15.75" customHeight="1">
      <c r="A682" s="5"/>
      <c r="B682" s="5"/>
      <c r="C682" s="5"/>
      <c r="D682" s="292"/>
      <c r="E682" s="268"/>
      <c r="F682" s="262"/>
      <c r="G682" s="5"/>
      <c r="H682" s="5"/>
      <c r="I682" s="5"/>
      <c r="J682" s="5"/>
      <c r="K682" s="5"/>
      <c r="L682" s="140"/>
      <c r="M682" s="5"/>
      <c r="N682" s="5"/>
      <c r="O682" s="5"/>
      <c r="P682" s="5"/>
      <c r="Q682" s="5"/>
      <c r="R682" s="5"/>
      <c r="S682" s="5"/>
      <c r="T682" s="5"/>
      <c r="U682" s="5"/>
      <c r="V682" s="5"/>
      <c r="W682" s="5"/>
    </row>
    <row r="683" spans="1:23" ht="15.75" customHeight="1">
      <c r="A683" s="5"/>
      <c r="B683" s="5"/>
      <c r="C683" s="5"/>
      <c r="D683" s="292"/>
      <c r="E683" s="268"/>
      <c r="F683" s="262"/>
      <c r="G683" s="5"/>
      <c r="H683" s="5"/>
      <c r="I683" s="5"/>
      <c r="J683" s="5"/>
      <c r="K683" s="5"/>
      <c r="L683" s="140"/>
      <c r="M683" s="5"/>
      <c r="N683" s="5"/>
      <c r="O683" s="5"/>
      <c r="P683" s="5"/>
      <c r="Q683" s="5"/>
      <c r="R683" s="5"/>
      <c r="S683" s="5"/>
      <c r="T683" s="5"/>
      <c r="U683" s="5"/>
      <c r="V683" s="5"/>
      <c r="W683" s="5"/>
    </row>
    <row r="684" spans="1:23" ht="15.75" customHeight="1">
      <c r="A684" s="5"/>
      <c r="B684" s="5"/>
      <c r="C684" s="5"/>
      <c r="D684" s="292"/>
      <c r="E684" s="268"/>
      <c r="F684" s="262"/>
      <c r="G684" s="5"/>
      <c r="H684" s="5"/>
      <c r="I684" s="5"/>
      <c r="J684" s="5"/>
      <c r="K684" s="5"/>
      <c r="L684" s="140"/>
      <c r="M684" s="5"/>
      <c r="N684" s="5"/>
      <c r="O684" s="5"/>
      <c r="P684" s="5"/>
      <c r="Q684" s="5"/>
      <c r="R684" s="5"/>
      <c r="S684" s="5"/>
      <c r="T684" s="5"/>
      <c r="U684" s="5"/>
      <c r="V684" s="5"/>
      <c r="W684" s="5"/>
    </row>
    <row r="685" spans="1:23" ht="15.75" customHeight="1">
      <c r="A685" s="5"/>
      <c r="B685" s="5"/>
      <c r="C685" s="5"/>
      <c r="D685" s="292"/>
      <c r="E685" s="268"/>
      <c r="F685" s="262"/>
      <c r="G685" s="5"/>
      <c r="H685" s="5"/>
      <c r="I685" s="5"/>
      <c r="J685" s="5"/>
      <c r="K685" s="5"/>
      <c r="L685" s="140"/>
      <c r="M685" s="5"/>
      <c r="N685" s="5"/>
      <c r="O685" s="5"/>
      <c r="P685" s="5"/>
      <c r="Q685" s="5"/>
      <c r="R685" s="5"/>
      <c r="S685" s="5"/>
      <c r="T685" s="5"/>
      <c r="U685" s="5"/>
      <c r="V685" s="5"/>
      <c r="W685" s="5"/>
    </row>
    <row r="686" spans="1:23" ht="15.75" customHeight="1">
      <c r="A686" s="5"/>
      <c r="B686" s="5"/>
      <c r="C686" s="5"/>
      <c r="D686" s="292"/>
      <c r="E686" s="268"/>
      <c r="F686" s="262"/>
      <c r="G686" s="5"/>
      <c r="H686" s="5"/>
      <c r="I686" s="5"/>
      <c r="J686" s="5"/>
      <c r="K686" s="5"/>
      <c r="L686" s="140"/>
      <c r="M686" s="5"/>
      <c r="N686" s="5"/>
      <c r="O686" s="5"/>
      <c r="P686" s="5"/>
      <c r="Q686" s="5"/>
      <c r="R686" s="5"/>
      <c r="S686" s="5"/>
      <c r="T686" s="5"/>
      <c r="U686" s="5"/>
      <c r="V686" s="5"/>
      <c r="W686" s="5"/>
    </row>
    <row r="687" spans="1:23" ht="15.75" customHeight="1">
      <c r="A687" s="5"/>
      <c r="B687" s="5"/>
      <c r="C687" s="5"/>
      <c r="D687" s="292"/>
      <c r="E687" s="268"/>
      <c r="F687" s="262"/>
      <c r="G687" s="5"/>
      <c r="H687" s="5"/>
      <c r="I687" s="5"/>
      <c r="J687" s="5"/>
      <c r="K687" s="5"/>
      <c r="L687" s="140"/>
      <c r="M687" s="5"/>
      <c r="N687" s="5"/>
      <c r="O687" s="5"/>
      <c r="P687" s="5"/>
      <c r="Q687" s="5"/>
      <c r="R687" s="5"/>
      <c r="S687" s="5"/>
      <c r="T687" s="5"/>
      <c r="U687" s="5"/>
      <c r="V687" s="5"/>
      <c r="W687" s="5"/>
    </row>
    <row r="688" spans="1:23" ht="15.75" customHeight="1">
      <c r="A688" s="5"/>
      <c r="B688" s="5"/>
      <c r="C688" s="5"/>
      <c r="D688" s="292"/>
      <c r="E688" s="268"/>
      <c r="F688" s="262"/>
      <c r="G688" s="5"/>
      <c r="H688" s="5"/>
      <c r="I688" s="5"/>
      <c r="J688" s="5"/>
      <c r="K688" s="5"/>
      <c r="L688" s="140"/>
      <c r="M688" s="5"/>
      <c r="N688" s="5"/>
      <c r="O688" s="5"/>
      <c r="P688" s="5"/>
      <c r="Q688" s="5"/>
      <c r="R688" s="5"/>
      <c r="S688" s="5"/>
      <c r="T688" s="5"/>
      <c r="U688" s="5"/>
      <c r="V688" s="5"/>
      <c r="W688" s="5"/>
    </row>
    <row r="689" spans="1:23" ht="15.75" customHeight="1">
      <c r="A689" s="5"/>
      <c r="B689" s="5"/>
      <c r="C689" s="5"/>
      <c r="D689" s="292"/>
      <c r="E689" s="268"/>
      <c r="F689" s="262"/>
      <c r="G689" s="5"/>
      <c r="H689" s="5"/>
      <c r="I689" s="5"/>
      <c r="J689" s="5"/>
      <c r="K689" s="5"/>
      <c r="L689" s="140"/>
      <c r="M689" s="5"/>
      <c r="N689" s="5"/>
      <c r="O689" s="5"/>
      <c r="P689" s="5"/>
      <c r="Q689" s="5"/>
      <c r="R689" s="5"/>
      <c r="S689" s="5"/>
      <c r="T689" s="5"/>
      <c r="U689" s="5"/>
      <c r="V689" s="5"/>
      <c r="W689" s="5"/>
    </row>
    <row r="690" spans="1:23" ht="15.75" customHeight="1">
      <c r="A690" s="5"/>
      <c r="B690" s="5"/>
      <c r="C690" s="5"/>
      <c r="D690" s="292"/>
      <c r="E690" s="268"/>
      <c r="F690" s="262"/>
      <c r="G690" s="5"/>
      <c r="H690" s="5"/>
      <c r="I690" s="5"/>
      <c r="J690" s="5"/>
      <c r="K690" s="5"/>
      <c r="L690" s="140"/>
      <c r="M690" s="5"/>
      <c r="N690" s="5"/>
      <c r="O690" s="5"/>
      <c r="P690" s="5"/>
      <c r="Q690" s="5"/>
      <c r="R690" s="5"/>
      <c r="S690" s="5"/>
      <c r="T690" s="5"/>
      <c r="U690" s="5"/>
      <c r="V690" s="5"/>
      <c r="W690" s="5"/>
    </row>
    <row r="691" spans="1:23" ht="15.75" customHeight="1">
      <c r="A691" s="5"/>
      <c r="B691" s="5"/>
      <c r="C691" s="5"/>
      <c r="D691" s="292"/>
      <c r="E691" s="268"/>
      <c r="F691" s="262"/>
      <c r="G691" s="5"/>
      <c r="H691" s="5"/>
      <c r="I691" s="5"/>
      <c r="J691" s="5"/>
      <c r="K691" s="5"/>
      <c r="L691" s="140"/>
      <c r="M691" s="5"/>
      <c r="N691" s="5"/>
      <c r="O691" s="5"/>
      <c r="P691" s="5"/>
      <c r="Q691" s="5"/>
      <c r="R691" s="5"/>
      <c r="S691" s="5"/>
      <c r="T691" s="5"/>
      <c r="U691" s="5"/>
      <c r="V691" s="5"/>
      <c r="W691" s="5"/>
    </row>
    <row r="692" spans="1:23" ht="15.75" customHeight="1">
      <c r="A692" s="5"/>
      <c r="B692" s="5"/>
      <c r="C692" s="5"/>
      <c r="D692" s="292"/>
      <c r="E692" s="268"/>
      <c r="F692" s="262"/>
      <c r="G692" s="5"/>
      <c r="H692" s="5"/>
      <c r="I692" s="5"/>
      <c r="J692" s="5"/>
      <c r="K692" s="5"/>
      <c r="L692" s="140"/>
      <c r="M692" s="5"/>
      <c r="N692" s="5"/>
      <c r="O692" s="5"/>
      <c r="P692" s="5"/>
      <c r="Q692" s="5"/>
      <c r="R692" s="5"/>
      <c r="S692" s="5"/>
      <c r="T692" s="5"/>
      <c r="U692" s="5"/>
      <c r="V692" s="5"/>
      <c r="W692" s="5"/>
    </row>
    <row r="693" spans="1:23" ht="15.75" customHeight="1">
      <c r="A693" s="5"/>
      <c r="B693" s="5"/>
      <c r="C693" s="5"/>
      <c r="D693" s="292"/>
      <c r="E693" s="268"/>
      <c r="F693" s="262"/>
      <c r="G693" s="5"/>
      <c r="H693" s="5"/>
      <c r="I693" s="5"/>
      <c r="J693" s="5"/>
      <c r="K693" s="5"/>
      <c r="L693" s="140"/>
      <c r="M693" s="5"/>
      <c r="N693" s="5"/>
      <c r="O693" s="5"/>
      <c r="P693" s="5"/>
      <c r="Q693" s="5"/>
      <c r="R693" s="5"/>
      <c r="S693" s="5"/>
      <c r="T693" s="5"/>
      <c r="U693" s="5"/>
      <c r="V693" s="5"/>
      <c r="W693" s="5"/>
    </row>
    <row r="694" spans="1:23" ht="15.75" customHeight="1">
      <c r="A694" s="5"/>
      <c r="B694" s="5"/>
      <c r="C694" s="5"/>
      <c r="D694" s="292"/>
      <c r="E694" s="268"/>
      <c r="F694" s="262"/>
      <c r="G694" s="5"/>
      <c r="H694" s="5"/>
      <c r="I694" s="5"/>
      <c r="J694" s="5"/>
      <c r="K694" s="5"/>
      <c r="L694" s="140"/>
      <c r="M694" s="5"/>
      <c r="N694" s="5"/>
      <c r="O694" s="5"/>
      <c r="P694" s="5"/>
      <c r="Q694" s="5"/>
      <c r="R694" s="5"/>
      <c r="S694" s="5"/>
      <c r="T694" s="5"/>
      <c r="U694" s="5"/>
      <c r="V694" s="5"/>
      <c r="W694" s="5"/>
    </row>
    <row r="695" spans="1:23" ht="15.75" customHeight="1">
      <c r="A695" s="5"/>
      <c r="B695" s="5"/>
      <c r="C695" s="5"/>
      <c r="D695" s="292"/>
      <c r="E695" s="268"/>
      <c r="F695" s="262"/>
      <c r="G695" s="5"/>
      <c r="H695" s="5"/>
      <c r="I695" s="5"/>
      <c r="J695" s="5"/>
      <c r="K695" s="5"/>
      <c r="L695" s="140"/>
      <c r="M695" s="5"/>
      <c r="N695" s="5"/>
      <c r="O695" s="5"/>
      <c r="P695" s="5"/>
      <c r="Q695" s="5"/>
      <c r="R695" s="5"/>
      <c r="S695" s="5"/>
      <c r="T695" s="5"/>
      <c r="U695" s="5"/>
      <c r="V695" s="5"/>
      <c r="W695" s="5"/>
    </row>
    <row r="696" spans="1:23" ht="15.75" customHeight="1">
      <c r="A696" s="5"/>
      <c r="B696" s="5"/>
      <c r="C696" s="5"/>
      <c r="D696" s="292"/>
      <c r="E696" s="268"/>
      <c r="F696" s="262"/>
      <c r="G696" s="5"/>
      <c r="H696" s="5"/>
      <c r="I696" s="5"/>
      <c r="J696" s="5"/>
      <c r="K696" s="5"/>
      <c r="L696" s="140"/>
      <c r="M696" s="5"/>
      <c r="N696" s="5"/>
      <c r="O696" s="5"/>
      <c r="P696" s="5"/>
      <c r="Q696" s="5"/>
      <c r="R696" s="5"/>
      <c r="S696" s="5"/>
      <c r="T696" s="5"/>
      <c r="U696" s="5"/>
      <c r="V696" s="5"/>
      <c r="W696" s="5"/>
    </row>
    <row r="697" spans="1:23" ht="15.75" customHeight="1">
      <c r="A697" s="5"/>
      <c r="B697" s="5"/>
      <c r="C697" s="5"/>
      <c r="D697" s="292"/>
      <c r="E697" s="268"/>
      <c r="F697" s="262"/>
      <c r="G697" s="5"/>
      <c r="H697" s="5"/>
      <c r="I697" s="5"/>
      <c r="J697" s="5"/>
      <c r="K697" s="5"/>
      <c r="L697" s="140"/>
      <c r="M697" s="5"/>
      <c r="N697" s="5"/>
      <c r="O697" s="5"/>
      <c r="P697" s="5"/>
      <c r="Q697" s="5"/>
      <c r="R697" s="5"/>
      <c r="S697" s="5"/>
      <c r="T697" s="5"/>
      <c r="U697" s="5"/>
      <c r="V697" s="5"/>
      <c r="W697" s="5"/>
    </row>
    <row r="698" spans="1:23" ht="15.75" customHeight="1">
      <c r="A698" s="5"/>
      <c r="B698" s="5"/>
      <c r="C698" s="5"/>
      <c r="D698" s="292"/>
      <c r="E698" s="268"/>
      <c r="F698" s="262"/>
      <c r="G698" s="5"/>
      <c r="H698" s="5"/>
      <c r="I698" s="5"/>
      <c r="J698" s="5"/>
      <c r="K698" s="5"/>
      <c r="L698" s="140"/>
      <c r="M698" s="5"/>
      <c r="N698" s="5"/>
      <c r="O698" s="5"/>
      <c r="P698" s="5"/>
      <c r="Q698" s="5"/>
      <c r="R698" s="5"/>
      <c r="S698" s="5"/>
      <c r="T698" s="5"/>
      <c r="U698" s="5"/>
      <c r="V698" s="5"/>
      <c r="W698" s="5"/>
    </row>
    <row r="699" spans="1:23" ht="15.75" customHeight="1">
      <c r="A699" s="5"/>
      <c r="B699" s="5"/>
      <c r="C699" s="5"/>
      <c r="D699" s="292"/>
      <c r="E699" s="268"/>
      <c r="F699" s="262"/>
      <c r="G699" s="5"/>
      <c r="H699" s="5"/>
      <c r="I699" s="5"/>
      <c r="J699" s="5"/>
      <c r="K699" s="5"/>
      <c r="L699" s="140"/>
      <c r="M699" s="5"/>
      <c r="N699" s="5"/>
      <c r="O699" s="5"/>
      <c r="P699" s="5"/>
      <c r="Q699" s="5"/>
      <c r="R699" s="5"/>
      <c r="S699" s="5"/>
      <c r="T699" s="5"/>
      <c r="U699" s="5"/>
      <c r="V699" s="5"/>
      <c r="W699" s="5"/>
    </row>
    <row r="700" spans="1:23" ht="15.75" customHeight="1">
      <c r="A700" s="5"/>
      <c r="B700" s="5"/>
      <c r="C700" s="5"/>
      <c r="D700" s="292"/>
      <c r="E700" s="268"/>
      <c r="F700" s="262"/>
      <c r="G700" s="5"/>
      <c r="H700" s="5"/>
      <c r="I700" s="5"/>
      <c r="J700" s="5"/>
      <c r="K700" s="5"/>
      <c r="L700" s="140"/>
      <c r="M700" s="5"/>
      <c r="N700" s="5"/>
      <c r="O700" s="5"/>
      <c r="P700" s="5"/>
      <c r="Q700" s="5"/>
      <c r="R700" s="5"/>
      <c r="S700" s="5"/>
      <c r="T700" s="5"/>
      <c r="U700" s="5"/>
      <c r="V700" s="5"/>
      <c r="W700" s="5"/>
    </row>
    <row r="701" spans="1:23" ht="15.75" customHeight="1">
      <c r="A701" s="5"/>
      <c r="B701" s="5"/>
      <c r="C701" s="5"/>
      <c r="D701" s="292"/>
      <c r="E701" s="268"/>
      <c r="F701" s="262"/>
      <c r="G701" s="5"/>
      <c r="H701" s="5"/>
      <c r="I701" s="5"/>
      <c r="J701" s="5"/>
      <c r="K701" s="5"/>
      <c r="L701" s="140"/>
      <c r="M701" s="5"/>
      <c r="N701" s="5"/>
      <c r="O701" s="5"/>
      <c r="P701" s="5"/>
      <c r="Q701" s="5"/>
      <c r="R701" s="5"/>
      <c r="S701" s="5"/>
      <c r="T701" s="5"/>
      <c r="U701" s="5"/>
      <c r="V701" s="5"/>
      <c r="W701" s="5"/>
    </row>
    <row r="702" spans="1:23" ht="15.75" customHeight="1">
      <c r="A702" s="5"/>
      <c r="B702" s="5"/>
      <c r="C702" s="5"/>
      <c r="D702" s="292"/>
      <c r="E702" s="268"/>
      <c r="F702" s="262"/>
      <c r="G702" s="5"/>
      <c r="H702" s="5"/>
      <c r="I702" s="5"/>
      <c r="J702" s="5"/>
      <c r="K702" s="5"/>
      <c r="L702" s="140"/>
      <c r="M702" s="5"/>
      <c r="N702" s="5"/>
      <c r="O702" s="5"/>
      <c r="P702" s="5"/>
      <c r="Q702" s="5"/>
      <c r="R702" s="5"/>
      <c r="S702" s="5"/>
      <c r="T702" s="5"/>
      <c r="U702" s="5"/>
      <c r="V702" s="5"/>
      <c r="W702" s="5"/>
    </row>
    <row r="703" spans="1:23" ht="15.75" customHeight="1">
      <c r="A703" s="5"/>
      <c r="B703" s="5"/>
      <c r="C703" s="5"/>
      <c r="D703" s="292"/>
      <c r="E703" s="268"/>
      <c r="F703" s="262"/>
      <c r="G703" s="5"/>
      <c r="H703" s="5"/>
      <c r="I703" s="5"/>
      <c r="J703" s="5"/>
      <c r="K703" s="5"/>
      <c r="L703" s="140"/>
      <c r="M703" s="5"/>
      <c r="N703" s="5"/>
      <c r="O703" s="5"/>
      <c r="P703" s="5"/>
      <c r="Q703" s="5"/>
      <c r="R703" s="5"/>
      <c r="S703" s="5"/>
      <c r="T703" s="5"/>
      <c r="U703" s="5"/>
      <c r="V703" s="5"/>
      <c r="W703" s="5"/>
    </row>
    <row r="704" spans="1:23" ht="15.75" customHeight="1">
      <c r="A704" s="5"/>
      <c r="B704" s="5"/>
      <c r="C704" s="5"/>
      <c r="D704" s="292"/>
      <c r="E704" s="268"/>
      <c r="F704" s="262"/>
      <c r="G704" s="5"/>
      <c r="H704" s="5"/>
      <c r="I704" s="5"/>
      <c r="J704" s="5"/>
      <c r="K704" s="5"/>
      <c r="L704" s="140"/>
      <c r="M704" s="5"/>
      <c r="N704" s="5"/>
      <c r="O704" s="5"/>
      <c r="P704" s="5"/>
      <c r="Q704" s="5"/>
      <c r="R704" s="5"/>
      <c r="S704" s="5"/>
      <c r="T704" s="5"/>
      <c r="U704" s="5"/>
      <c r="V704" s="5"/>
      <c r="W704" s="5"/>
    </row>
    <row r="705" spans="1:23" ht="15.75" customHeight="1">
      <c r="A705" s="5"/>
      <c r="B705" s="5"/>
      <c r="C705" s="5"/>
      <c r="D705" s="292"/>
      <c r="E705" s="268"/>
      <c r="F705" s="262"/>
      <c r="G705" s="5"/>
      <c r="H705" s="5"/>
      <c r="I705" s="5"/>
      <c r="J705" s="5"/>
      <c r="K705" s="5"/>
      <c r="L705" s="140"/>
      <c r="M705" s="5"/>
      <c r="N705" s="5"/>
      <c r="O705" s="5"/>
      <c r="P705" s="5"/>
      <c r="Q705" s="5"/>
      <c r="R705" s="5"/>
      <c r="S705" s="5"/>
      <c r="T705" s="5"/>
      <c r="U705" s="5"/>
      <c r="V705" s="5"/>
      <c r="W705" s="5"/>
    </row>
    <row r="706" spans="1:23" ht="15.75" customHeight="1">
      <c r="A706" s="5"/>
      <c r="B706" s="5"/>
      <c r="C706" s="5"/>
      <c r="D706" s="292"/>
      <c r="E706" s="268"/>
      <c r="F706" s="262"/>
      <c r="G706" s="5"/>
      <c r="H706" s="5"/>
      <c r="I706" s="5"/>
      <c r="J706" s="5"/>
      <c r="K706" s="5"/>
      <c r="L706" s="140"/>
      <c r="M706" s="5"/>
      <c r="N706" s="5"/>
      <c r="O706" s="5"/>
      <c r="P706" s="5"/>
      <c r="Q706" s="5"/>
      <c r="R706" s="5"/>
      <c r="S706" s="5"/>
      <c r="T706" s="5"/>
      <c r="U706" s="5"/>
      <c r="V706" s="5"/>
      <c r="W706" s="5"/>
    </row>
    <row r="707" spans="1:23" ht="15.75" customHeight="1">
      <c r="A707" s="5"/>
      <c r="B707" s="5"/>
      <c r="C707" s="5"/>
      <c r="D707" s="292"/>
      <c r="E707" s="268"/>
      <c r="F707" s="262"/>
      <c r="G707" s="5"/>
      <c r="H707" s="5"/>
      <c r="I707" s="5"/>
      <c r="J707" s="5"/>
      <c r="K707" s="5"/>
      <c r="L707" s="140"/>
      <c r="M707" s="5"/>
      <c r="N707" s="5"/>
      <c r="O707" s="5"/>
      <c r="P707" s="5"/>
      <c r="Q707" s="5"/>
      <c r="R707" s="5"/>
      <c r="S707" s="5"/>
      <c r="T707" s="5"/>
      <c r="U707" s="5"/>
      <c r="V707" s="5"/>
      <c r="W707" s="5"/>
    </row>
    <row r="708" spans="1:23" ht="15.75" customHeight="1">
      <c r="A708" s="5"/>
      <c r="B708" s="5"/>
      <c r="C708" s="5"/>
      <c r="D708" s="292"/>
      <c r="E708" s="268"/>
      <c r="F708" s="262"/>
      <c r="G708" s="5"/>
      <c r="H708" s="5"/>
      <c r="I708" s="5"/>
      <c r="J708" s="5"/>
      <c r="K708" s="5"/>
      <c r="L708" s="140"/>
      <c r="M708" s="5"/>
      <c r="N708" s="5"/>
      <c r="O708" s="5"/>
      <c r="P708" s="5"/>
      <c r="Q708" s="5"/>
      <c r="R708" s="5"/>
      <c r="S708" s="5"/>
      <c r="T708" s="5"/>
      <c r="U708" s="5"/>
      <c r="V708" s="5"/>
      <c r="W708" s="5"/>
    </row>
    <row r="709" spans="1:23" ht="15.75" customHeight="1">
      <c r="A709" s="5"/>
      <c r="B709" s="5"/>
      <c r="C709" s="5"/>
      <c r="D709" s="292"/>
      <c r="E709" s="268"/>
      <c r="F709" s="262"/>
      <c r="G709" s="5"/>
      <c r="H709" s="5"/>
      <c r="I709" s="5"/>
      <c r="J709" s="5"/>
      <c r="K709" s="5"/>
      <c r="L709" s="140"/>
      <c r="M709" s="5"/>
      <c r="N709" s="5"/>
      <c r="O709" s="5"/>
      <c r="P709" s="5"/>
      <c r="Q709" s="5"/>
      <c r="R709" s="5"/>
      <c r="S709" s="5"/>
      <c r="T709" s="5"/>
      <c r="U709" s="5"/>
      <c r="V709" s="5"/>
      <c r="W709" s="5"/>
    </row>
    <row r="710" spans="1:23" ht="15.75" customHeight="1">
      <c r="A710" s="5"/>
      <c r="B710" s="5"/>
      <c r="C710" s="5"/>
      <c r="D710" s="292"/>
      <c r="E710" s="268"/>
      <c r="F710" s="262"/>
      <c r="G710" s="5"/>
      <c r="H710" s="5"/>
      <c r="I710" s="5"/>
      <c r="J710" s="5"/>
      <c r="K710" s="5"/>
      <c r="L710" s="140"/>
      <c r="M710" s="5"/>
      <c r="N710" s="5"/>
      <c r="O710" s="5"/>
      <c r="P710" s="5"/>
      <c r="Q710" s="5"/>
      <c r="R710" s="5"/>
      <c r="S710" s="5"/>
      <c r="T710" s="5"/>
      <c r="U710" s="5"/>
      <c r="V710" s="5"/>
      <c r="W710" s="5"/>
    </row>
    <row r="711" spans="1:23" ht="15.75" customHeight="1">
      <c r="A711" s="5"/>
      <c r="B711" s="5"/>
      <c r="C711" s="5"/>
      <c r="D711" s="292"/>
      <c r="E711" s="268"/>
      <c r="F711" s="262"/>
      <c r="G711" s="5"/>
      <c r="H711" s="5"/>
      <c r="I711" s="5"/>
      <c r="J711" s="5"/>
      <c r="K711" s="5"/>
      <c r="L711" s="140"/>
      <c r="M711" s="5"/>
      <c r="N711" s="5"/>
      <c r="O711" s="5"/>
      <c r="P711" s="5"/>
      <c r="Q711" s="5"/>
      <c r="R711" s="5"/>
      <c r="S711" s="5"/>
      <c r="T711" s="5"/>
      <c r="U711" s="5"/>
      <c r="V711" s="5"/>
      <c r="W711" s="5"/>
    </row>
    <row r="712" spans="1:23" ht="15.75" customHeight="1">
      <c r="A712" s="5"/>
      <c r="B712" s="5"/>
      <c r="C712" s="5"/>
      <c r="D712" s="292"/>
      <c r="E712" s="268"/>
      <c r="F712" s="262"/>
      <c r="G712" s="5"/>
      <c r="H712" s="5"/>
      <c r="I712" s="5"/>
      <c r="J712" s="5"/>
      <c r="K712" s="5"/>
      <c r="L712" s="140"/>
      <c r="M712" s="5"/>
      <c r="N712" s="5"/>
      <c r="O712" s="5"/>
      <c r="P712" s="5"/>
      <c r="Q712" s="5"/>
      <c r="R712" s="5"/>
      <c r="S712" s="5"/>
      <c r="T712" s="5"/>
      <c r="U712" s="5"/>
      <c r="V712" s="5"/>
      <c r="W712" s="5"/>
    </row>
    <row r="713" spans="1:23" ht="15.75" customHeight="1">
      <c r="A713" s="5"/>
      <c r="B713" s="5"/>
      <c r="C713" s="5"/>
      <c r="D713" s="292"/>
      <c r="E713" s="268"/>
      <c r="F713" s="262"/>
      <c r="G713" s="5"/>
      <c r="H713" s="5"/>
      <c r="I713" s="5"/>
      <c r="J713" s="5"/>
      <c r="K713" s="5"/>
      <c r="L713" s="140"/>
      <c r="M713" s="5"/>
      <c r="N713" s="5"/>
      <c r="O713" s="5"/>
      <c r="P713" s="5"/>
      <c r="Q713" s="5"/>
      <c r="R713" s="5"/>
      <c r="S713" s="5"/>
      <c r="T713" s="5"/>
      <c r="U713" s="5"/>
      <c r="V713" s="5"/>
      <c r="W713" s="5"/>
    </row>
    <row r="714" spans="1:23" ht="15.75" customHeight="1">
      <c r="A714" s="5"/>
      <c r="B714" s="5"/>
      <c r="C714" s="5"/>
      <c r="D714" s="292"/>
      <c r="E714" s="268"/>
      <c r="F714" s="262"/>
      <c r="G714" s="5"/>
      <c r="H714" s="5"/>
      <c r="I714" s="5"/>
      <c r="J714" s="5"/>
      <c r="K714" s="5"/>
      <c r="L714" s="140"/>
      <c r="M714" s="5"/>
      <c r="N714" s="5"/>
      <c r="O714" s="5"/>
      <c r="P714" s="5"/>
      <c r="Q714" s="5"/>
      <c r="R714" s="5"/>
      <c r="S714" s="5"/>
      <c r="T714" s="5"/>
      <c r="U714" s="5"/>
      <c r="V714" s="5"/>
      <c r="W714" s="5"/>
    </row>
    <row r="715" spans="1:23" ht="15.75" customHeight="1">
      <c r="A715" s="5"/>
      <c r="B715" s="5"/>
      <c r="C715" s="5"/>
      <c r="D715" s="292"/>
      <c r="E715" s="268"/>
      <c r="F715" s="262"/>
      <c r="G715" s="5"/>
      <c r="H715" s="5"/>
      <c r="I715" s="5"/>
      <c r="J715" s="5"/>
      <c r="K715" s="5"/>
      <c r="L715" s="140"/>
      <c r="M715" s="5"/>
      <c r="N715" s="5"/>
      <c r="O715" s="5"/>
      <c r="P715" s="5"/>
      <c r="Q715" s="5"/>
      <c r="R715" s="5"/>
      <c r="S715" s="5"/>
      <c r="T715" s="5"/>
      <c r="U715" s="5"/>
      <c r="V715" s="5"/>
      <c r="W715" s="5"/>
    </row>
    <row r="716" spans="1:23" ht="15.75" customHeight="1">
      <c r="A716" s="5"/>
      <c r="B716" s="5"/>
      <c r="C716" s="5"/>
      <c r="D716" s="292"/>
      <c r="E716" s="268"/>
      <c r="F716" s="262"/>
      <c r="G716" s="5"/>
      <c r="H716" s="5"/>
      <c r="I716" s="5"/>
      <c r="J716" s="5"/>
      <c r="K716" s="5"/>
      <c r="L716" s="140"/>
      <c r="M716" s="5"/>
      <c r="N716" s="5"/>
      <c r="O716" s="5"/>
      <c r="P716" s="5"/>
      <c r="Q716" s="5"/>
      <c r="R716" s="5"/>
      <c r="S716" s="5"/>
      <c r="T716" s="5"/>
      <c r="U716" s="5"/>
      <c r="V716" s="5"/>
      <c r="W716" s="5"/>
    </row>
    <row r="717" spans="1:23" ht="15.75" customHeight="1">
      <c r="A717" s="5"/>
      <c r="B717" s="5"/>
      <c r="C717" s="5"/>
      <c r="D717" s="292"/>
      <c r="E717" s="268"/>
      <c r="F717" s="262"/>
      <c r="G717" s="5"/>
      <c r="H717" s="5"/>
      <c r="I717" s="5"/>
      <c r="J717" s="5"/>
      <c r="K717" s="5"/>
      <c r="L717" s="140"/>
      <c r="M717" s="5"/>
      <c r="N717" s="5"/>
      <c r="O717" s="5"/>
      <c r="P717" s="5"/>
      <c r="Q717" s="5"/>
      <c r="R717" s="5"/>
      <c r="S717" s="5"/>
      <c r="T717" s="5"/>
      <c r="U717" s="5"/>
      <c r="V717" s="5"/>
      <c r="W717" s="5"/>
    </row>
    <row r="718" spans="1:23" ht="15.75" customHeight="1">
      <c r="A718" s="5"/>
      <c r="B718" s="5"/>
      <c r="C718" s="5"/>
      <c r="D718" s="292"/>
      <c r="E718" s="268"/>
      <c r="F718" s="262"/>
      <c r="G718" s="5"/>
      <c r="H718" s="5"/>
      <c r="I718" s="5"/>
      <c r="J718" s="5"/>
      <c r="K718" s="5"/>
      <c r="L718" s="140"/>
      <c r="M718" s="5"/>
      <c r="N718" s="5"/>
      <c r="O718" s="5"/>
      <c r="P718" s="5"/>
      <c r="Q718" s="5"/>
      <c r="R718" s="5"/>
      <c r="S718" s="5"/>
      <c r="T718" s="5"/>
      <c r="U718" s="5"/>
      <c r="V718" s="5"/>
      <c r="W718" s="5"/>
    </row>
    <row r="719" spans="1:23" ht="15.75" customHeight="1">
      <c r="A719" s="5"/>
      <c r="B719" s="5"/>
      <c r="C719" s="5"/>
      <c r="D719" s="292"/>
      <c r="E719" s="268"/>
      <c r="F719" s="262"/>
      <c r="G719" s="5"/>
      <c r="H719" s="5"/>
      <c r="I719" s="5"/>
      <c r="J719" s="5"/>
      <c r="K719" s="5"/>
      <c r="L719" s="140"/>
      <c r="M719" s="5"/>
      <c r="N719" s="5"/>
      <c r="O719" s="5"/>
      <c r="P719" s="5"/>
      <c r="Q719" s="5"/>
      <c r="R719" s="5"/>
      <c r="S719" s="5"/>
      <c r="T719" s="5"/>
      <c r="U719" s="5"/>
      <c r="V719" s="5"/>
      <c r="W719" s="5"/>
    </row>
    <row r="720" spans="1:23" ht="15.75" customHeight="1">
      <c r="A720" s="5"/>
      <c r="B720" s="5"/>
      <c r="C720" s="5"/>
      <c r="D720" s="292"/>
      <c r="E720" s="268"/>
      <c r="F720" s="262"/>
      <c r="G720" s="5"/>
      <c r="H720" s="5"/>
      <c r="I720" s="5"/>
      <c r="J720" s="5"/>
      <c r="K720" s="5"/>
      <c r="L720" s="140"/>
      <c r="M720" s="5"/>
      <c r="N720" s="5"/>
      <c r="O720" s="5"/>
      <c r="P720" s="5"/>
      <c r="Q720" s="5"/>
      <c r="R720" s="5"/>
      <c r="S720" s="5"/>
      <c r="T720" s="5"/>
      <c r="U720" s="5"/>
      <c r="V720" s="5"/>
      <c r="W720" s="5"/>
    </row>
    <row r="721" spans="1:23" ht="15.75" customHeight="1">
      <c r="A721" s="5"/>
      <c r="B721" s="5"/>
      <c r="C721" s="5"/>
      <c r="D721" s="292"/>
      <c r="E721" s="268"/>
      <c r="F721" s="262"/>
      <c r="G721" s="5"/>
      <c r="H721" s="5"/>
      <c r="I721" s="5"/>
      <c r="J721" s="5"/>
      <c r="K721" s="5"/>
      <c r="L721" s="140"/>
      <c r="M721" s="5"/>
      <c r="N721" s="5"/>
      <c r="O721" s="5"/>
      <c r="P721" s="5"/>
      <c r="Q721" s="5"/>
      <c r="R721" s="5"/>
      <c r="S721" s="5"/>
      <c r="T721" s="5"/>
      <c r="U721" s="5"/>
      <c r="V721" s="5"/>
      <c r="W721" s="5"/>
    </row>
    <row r="722" spans="1:23" ht="15.75" customHeight="1">
      <c r="A722" s="5"/>
      <c r="B722" s="5"/>
      <c r="C722" s="5"/>
      <c r="D722" s="292"/>
      <c r="E722" s="268"/>
      <c r="F722" s="262"/>
      <c r="G722" s="5"/>
      <c r="H722" s="5"/>
      <c r="I722" s="5"/>
      <c r="J722" s="5"/>
      <c r="K722" s="5"/>
      <c r="L722" s="140"/>
      <c r="M722" s="5"/>
      <c r="N722" s="5"/>
      <c r="O722" s="5"/>
      <c r="P722" s="5"/>
      <c r="Q722" s="5"/>
      <c r="R722" s="5"/>
      <c r="S722" s="5"/>
      <c r="T722" s="5"/>
      <c r="U722" s="5"/>
      <c r="V722" s="5"/>
      <c r="W722" s="5"/>
    </row>
    <row r="723" spans="1:23" ht="15.75" customHeight="1">
      <c r="A723" s="5"/>
      <c r="B723" s="5"/>
      <c r="C723" s="5"/>
      <c r="D723" s="292"/>
      <c r="E723" s="268"/>
      <c r="F723" s="262"/>
      <c r="G723" s="5"/>
      <c r="H723" s="5"/>
      <c r="I723" s="5"/>
      <c r="J723" s="5"/>
      <c r="K723" s="5"/>
      <c r="L723" s="140"/>
      <c r="M723" s="5"/>
      <c r="N723" s="5"/>
      <c r="O723" s="5"/>
      <c r="P723" s="5"/>
      <c r="Q723" s="5"/>
      <c r="R723" s="5"/>
      <c r="S723" s="5"/>
      <c r="T723" s="5"/>
      <c r="U723" s="5"/>
      <c r="V723" s="5"/>
      <c r="W723" s="5"/>
    </row>
    <row r="724" spans="1:23" ht="15.75" customHeight="1">
      <c r="A724" s="5"/>
      <c r="B724" s="5"/>
      <c r="C724" s="5"/>
      <c r="D724" s="292"/>
      <c r="E724" s="268"/>
      <c r="F724" s="262"/>
      <c r="G724" s="5"/>
      <c r="H724" s="5"/>
      <c r="I724" s="5"/>
      <c r="J724" s="5"/>
      <c r="K724" s="5"/>
      <c r="L724" s="140"/>
      <c r="M724" s="5"/>
      <c r="N724" s="5"/>
      <c r="O724" s="5"/>
      <c r="P724" s="5"/>
      <c r="Q724" s="5"/>
      <c r="R724" s="5"/>
      <c r="S724" s="5"/>
      <c r="T724" s="5"/>
      <c r="U724" s="5"/>
      <c r="V724" s="5"/>
      <c r="W724" s="5"/>
    </row>
    <row r="725" spans="1:23" ht="15.75" customHeight="1">
      <c r="A725" s="5"/>
      <c r="B725" s="5"/>
      <c r="C725" s="5"/>
      <c r="D725" s="292"/>
      <c r="E725" s="268"/>
      <c r="F725" s="262"/>
      <c r="G725" s="5"/>
      <c r="H725" s="5"/>
      <c r="I725" s="5"/>
      <c r="J725" s="5"/>
      <c r="K725" s="5"/>
      <c r="L725" s="140"/>
      <c r="M725" s="5"/>
      <c r="N725" s="5"/>
      <c r="O725" s="5"/>
      <c r="P725" s="5"/>
      <c r="Q725" s="5"/>
      <c r="R725" s="5"/>
      <c r="S725" s="5"/>
      <c r="T725" s="5"/>
      <c r="U725" s="5"/>
      <c r="V725" s="5"/>
      <c r="W725" s="5"/>
    </row>
    <row r="726" spans="1:23" ht="15.75" customHeight="1">
      <c r="A726" s="5"/>
      <c r="B726" s="5"/>
      <c r="C726" s="5"/>
      <c r="D726" s="292"/>
      <c r="E726" s="268"/>
      <c r="F726" s="262"/>
      <c r="G726" s="5"/>
      <c r="H726" s="5"/>
      <c r="I726" s="5"/>
      <c r="J726" s="5"/>
      <c r="K726" s="5"/>
      <c r="L726" s="140"/>
      <c r="M726" s="5"/>
      <c r="N726" s="5"/>
      <c r="O726" s="5"/>
      <c r="P726" s="5"/>
      <c r="Q726" s="5"/>
      <c r="R726" s="5"/>
      <c r="S726" s="5"/>
      <c r="T726" s="5"/>
      <c r="U726" s="5"/>
      <c r="V726" s="5"/>
      <c r="W726" s="5"/>
    </row>
    <row r="727" spans="1:23" ht="15.75" customHeight="1">
      <c r="A727" s="5"/>
      <c r="B727" s="5"/>
      <c r="C727" s="5"/>
      <c r="D727" s="292"/>
      <c r="E727" s="268"/>
      <c r="F727" s="262"/>
      <c r="G727" s="5"/>
      <c r="H727" s="5"/>
      <c r="I727" s="5"/>
      <c r="J727" s="5"/>
      <c r="K727" s="5"/>
      <c r="L727" s="140"/>
      <c r="M727" s="5"/>
      <c r="N727" s="5"/>
      <c r="O727" s="5"/>
      <c r="P727" s="5"/>
      <c r="Q727" s="5"/>
      <c r="R727" s="5"/>
      <c r="S727" s="5"/>
      <c r="T727" s="5"/>
      <c r="U727" s="5"/>
      <c r="V727" s="5"/>
      <c r="W727" s="5"/>
    </row>
    <row r="728" spans="1:23" ht="15.75" customHeight="1">
      <c r="A728" s="5"/>
      <c r="B728" s="5"/>
      <c r="C728" s="5"/>
      <c r="D728" s="292"/>
      <c r="E728" s="268"/>
      <c r="F728" s="262"/>
      <c r="G728" s="5"/>
      <c r="H728" s="5"/>
      <c r="I728" s="5"/>
      <c r="J728" s="5"/>
      <c r="K728" s="5"/>
      <c r="L728" s="140"/>
      <c r="M728" s="5"/>
      <c r="N728" s="5"/>
      <c r="O728" s="5"/>
      <c r="P728" s="5"/>
      <c r="Q728" s="5"/>
      <c r="R728" s="5"/>
      <c r="S728" s="5"/>
      <c r="T728" s="5"/>
      <c r="U728" s="5"/>
      <c r="V728" s="5"/>
      <c r="W728" s="5"/>
    </row>
    <row r="729" spans="1:23" ht="15.75" customHeight="1">
      <c r="A729" s="5"/>
      <c r="B729" s="5"/>
      <c r="C729" s="5"/>
      <c r="D729" s="292"/>
      <c r="E729" s="268"/>
      <c r="F729" s="262"/>
      <c r="G729" s="5"/>
      <c r="H729" s="5"/>
      <c r="I729" s="5"/>
      <c r="J729" s="5"/>
      <c r="K729" s="5"/>
      <c r="L729" s="140"/>
      <c r="M729" s="5"/>
      <c r="N729" s="5"/>
      <c r="O729" s="5"/>
      <c r="P729" s="5"/>
      <c r="Q729" s="5"/>
      <c r="R729" s="5"/>
      <c r="S729" s="5"/>
      <c r="T729" s="5"/>
      <c r="U729" s="5"/>
      <c r="V729" s="5"/>
      <c r="W729" s="5"/>
    </row>
    <row r="730" spans="1:23" ht="15.75" customHeight="1">
      <c r="A730" s="5"/>
      <c r="B730" s="5"/>
      <c r="C730" s="5"/>
      <c r="D730" s="292"/>
      <c r="E730" s="268"/>
      <c r="F730" s="262"/>
      <c r="G730" s="5"/>
      <c r="H730" s="5"/>
      <c r="I730" s="5"/>
      <c r="J730" s="5"/>
      <c r="K730" s="5"/>
      <c r="L730" s="140"/>
      <c r="M730" s="5"/>
      <c r="N730" s="5"/>
      <c r="O730" s="5"/>
      <c r="P730" s="5"/>
      <c r="Q730" s="5"/>
      <c r="R730" s="5"/>
      <c r="S730" s="5"/>
      <c r="T730" s="5"/>
      <c r="U730" s="5"/>
      <c r="V730" s="5"/>
      <c r="W730" s="5"/>
    </row>
    <row r="731" spans="1:23" ht="15.75" customHeight="1">
      <c r="A731" s="5"/>
      <c r="B731" s="5"/>
      <c r="C731" s="5"/>
      <c r="D731" s="292"/>
      <c r="E731" s="268"/>
      <c r="F731" s="262"/>
      <c r="G731" s="5"/>
      <c r="H731" s="5"/>
      <c r="I731" s="5"/>
      <c r="J731" s="5"/>
      <c r="K731" s="5"/>
      <c r="L731" s="140"/>
      <c r="M731" s="5"/>
      <c r="N731" s="5"/>
      <c r="O731" s="5"/>
      <c r="P731" s="5"/>
      <c r="Q731" s="5"/>
      <c r="R731" s="5"/>
      <c r="S731" s="5"/>
      <c r="T731" s="5"/>
      <c r="U731" s="5"/>
      <c r="V731" s="5"/>
      <c r="W731" s="5"/>
    </row>
    <row r="732" spans="1:23" ht="15.75" customHeight="1">
      <c r="A732" s="5"/>
      <c r="B732" s="5"/>
      <c r="C732" s="5"/>
      <c r="D732" s="292"/>
      <c r="E732" s="268"/>
      <c r="F732" s="262"/>
      <c r="G732" s="5"/>
      <c r="H732" s="5"/>
      <c r="I732" s="5"/>
      <c r="J732" s="5"/>
      <c r="K732" s="5"/>
      <c r="L732" s="140"/>
      <c r="M732" s="5"/>
      <c r="N732" s="5"/>
      <c r="O732" s="5"/>
      <c r="P732" s="5"/>
      <c r="Q732" s="5"/>
      <c r="R732" s="5"/>
      <c r="S732" s="5"/>
      <c r="T732" s="5"/>
      <c r="U732" s="5"/>
      <c r="V732" s="5"/>
      <c r="W732" s="5"/>
    </row>
    <row r="733" spans="1:23" ht="15.75" customHeight="1">
      <c r="A733" s="5"/>
      <c r="B733" s="5"/>
      <c r="C733" s="5"/>
      <c r="D733" s="292"/>
      <c r="E733" s="268"/>
      <c r="F733" s="262"/>
      <c r="G733" s="5"/>
      <c r="H733" s="5"/>
      <c r="I733" s="5"/>
      <c r="J733" s="5"/>
      <c r="K733" s="5"/>
      <c r="L733" s="140"/>
      <c r="M733" s="5"/>
      <c r="N733" s="5"/>
      <c r="O733" s="5"/>
      <c r="P733" s="5"/>
      <c r="Q733" s="5"/>
      <c r="R733" s="5"/>
      <c r="S733" s="5"/>
      <c r="T733" s="5"/>
      <c r="U733" s="5"/>
      <c r="V733" s="5"/>
      <c r="W733" s="5"/>
    </row>
    <row r="734" spans="1:23" ht="15.75" customHeight="1">
      <c r="A734" s="5"/>
      <c r="B734" s="5"/>
      <c r="C734" s="5"/>
      <c r="D734" s="292"/>
      <c r="E734" s="268"/>
      <c r="F734" s="262"/>
      <c r="G734" s="5"/>
      <c r="H734" s="5"/>
      <c r="I734" s="5"/>
      <c r="J734" s="5"/>
      <c r="K734" s="5"/>
      <c r="L734" s="140"/>
      <c r="M734" s="5"/>
      <c r="N734" s="5"/>
      <c r="O734" s="5"/>
      <c r="P734" s="5"/>
      <c r="Q734" s="5"/>
      <c r="R734" s="5"/>
      <c r="S734" s="5"/>
      <c r="T734" s="5"/>
      <c r="U734" s="5"/>
      <c r="V734" s="5"/>
      <c r="W734" s="5"/>
    </row>
    <row r="735" spans="1:23" ht="15.75" customHeight="1">
      <c r="A735" s="5"/>
      <c r="B735" s="5"/>
      <c r="C735" s="5"/>
      <c r="D735" s="292"/>
      <c r="E735" s="268"/>
      <c r="F735" s="262"/>
      <c r="G735" s="5"/>
      <c r="H735" s="5"/>
      <c r="I735" s="5"/>
      <c r="J735" s="5"/>
      <c r="K735" s="5"/>
      <c r="L735" s="140"/>
      <c r="M735" s="5"/>
      <c r="N735" s="5"/>
      <c r="O735" s="5"/>
      <c r="P735" s="5"/>
      <c r="Q735" s="5"/>
      <c r="R735" s="5"/>
      <c r="S735" s="5"/>
      <c r="T735" s="5"/>
      <c r="U735" s="5"/>
      <c r="V735" s="5"/>
      <c r="W735" s="5"/>
    </row>
    <row r="736" spans="1:23" ht="15.75" customHeight="1">
      <c r="A736" s="5"/>
      <c r="B736" s="5"/>
      <c r="C736" s="5"/>
      <c r="D736" s="292"/>
      <c r="E736" s="268"/>
      <c r="F736" s="262"/>
      <c r="G736" s="5"/>
      <c r="H736" s="5"/>
      <c r="I736" s="5"/>
      <c r="J736" s="5"/>
      <c r="K736" s="5"/>
      <c r="L736" s="140"/>
      <c r="M736" s="5"/>
      <c r="N736" s="5"/>
      <c r="O736" s="5"/>
      <c r="P736" s="5"/>
      <c r="Q736" s="5"/>
      <c r="R736" s="5"/>
      <c r="S736" s="5"/>
      <c r="T736" s="5"/>
      <c r="U736" s="5"/>
      <c r="V736" s="5"/>
      <c r="W736" s="5"/>
    </row>
    <row r="737" spans="1:23" ht="15.75" customHeight="1">
      <c r="A737" s="5"/>
      <c r="B737" s="5"/>
      <c r="C737" s="5"/>
      <c r="D737" s="292"/>
      <c r="E737" s="268"/>
      <c r="F737" s="262"/>
      <c r="G737" s="5"/>
      <c r="H737" s="5"/>
      <c r="I737" s="5"/>
      <c r="J737" s="5"/>
      <c r="K737" s="5"/>
      <c r="L737" s="140"/>
      <c r="M737" s="5"/>
      <c r="N737" s="5"/>
      <c r="O737" s="5"/>
      <c r="P737" s="5"/>
      <c r="Q737" s="5"/>
      <c r="R737" s="5"/>
      <c r="S737" s="5"/>
      <c r="T737" s="5"/>
      <c r="U737" s="5"/>
      <c r="V737" s="5"/>
      <c r="W737" s="5"/>
    </row>
    <row r="738" spans="1:23" ht="15.75" customHeight="1">
      <c r="A738" s="5"/>
      <c r="B738" s="5"/>
      <c r="C738" s="5"/>
      <c r="D738" s="292"/>
      <c r="E738" s="268"/>
      <c r="F738" s="262"/>
      <c r="G738" s="5"/>
      <c r="H738" s="5"/>
      <c r="I738" s="5"/>
      <c r="J738" s="5"/>
      <c r="K738" s="5"/>
      <c r="L738" s="140"/>
      <c r="M738" s="5"/>
      <c r="N738" s="5"/>
      <c r="O738" s="5"/>
      <c r="P738" s="5"/>
      <c r="Q738" s="5"/>
      <c r="R738" s="5"/>
      <c r="S738" s="5"/>
      <c r="T738" s="5"/>
      <c r="U738" s="5"/>
      <c r="V738" s="5"/>
      <c r="W738" s="5"/>
    </row>
    <row r="739" spans="1:23" ht="15.75" customHeight="1">
      <c r="A739" s="5"/>
      <c r="B739" s="5"/>
      <c r="C739" s="5"/>
      <c r="D739" s="292"/>
      <c r="E739" s="268"/>
      <c r="F739" s="262"/>
      <c r="G739" s="5"/>
      <c r="H739" s="5"/>
      <c r="I739" s="5"/>
      <c r="J739" s="5"/>
      <c r="K739" s="5"/>
      <c r="L739" s="140"/>
      <c r="M739" s="5"/>
      <c r="N739" s="5"/>
      <c r="O739" s="5"/>
      <c r="P739" s="5"/>
      <c r="Q739" s="5"/>
      <c r="R739" s="5"/>
      <c r="S739" s="5"/>
      <c r="T739" s="5"/>
      <c r="U739" s="5"/>
      <c r="V739" s="5"/>
      <c r="W739" s="5"/>
    </row>
    <row r="740" spans="1:23" ht="15.75" customHeight="1">
      <c r="A740" s="5"/>
      <c r="B740" s="5"/>
      <c r="C740" s="5"/>
      <c r="D740" s="292"/>
      <c r="E740" s="268"/>
      <c r="F740" s="262"/>
      <c r="G740" s="5"/>
      <c r="H740" s="5"/>
      <c r="I740" s="5"/>
      <c r="J740" s="5"/>
      <c r="K740" s="5"/>
      <c r="L740" s="140"/>
      <c r="M740" s="5"/>
      <c r="N740" s="5"/>
      <c r="O740" s="5"/>
      <c r="P740" s="5"/>
      <c r="Q740" s="5"/>
      <c r="R740" s="5"/>
      <c r="S740" s="5"/>
      <c r="T740" s="5"/>
      <c r="U740" s="5"/>
      <c r="V740" s="5"/>
      <c r="W740" s="5"/>
    </row>
    <row r="741" spans="1:23" ht="15.75" customHeight="1">
      <c r="A741" s="5"/>
      <c r="B741" s="5"/>
      <c r="C741" s="5"/>
      <c r="D741" s="292"/>
      <c r="E741" s="268"/>
      <c r="F741" s="262"/>
      <c r="G741" s="5"/>
      <c r="H741" s="5"/>
      <c r="I741" s="5"/>
      <c r="J741" s="5"/>
      <c r="K741" s="5"/>
      <c r="L741" s="140"/>
      <c r="M741" s="5"/>
      <c r="N741" s="5"/>
      <c r="O741" s="5"/>
      <c r="P741" s="5"/>
      <c r="Q741" s="5"/>
      <c r="R741" s="5"/>
      <c r="S741" s="5"/>
      <c r="T741" s="5"/>
      <c r="U741" s="5"/>
      <c r="V741" s="5"/>
      <c r="W741" s="5"/>
    </row>
    <row r="742" spans="1:23" ht="15.75" customHeight="1">
      <c r="A742" s="5"/>
      <c r="B742" s="5"/>
      <c r="C742" s="5"/>
      <c r="D742" s="292"/>
      <c r="E742" s="268"/>
      <c r="F742" s="262"/>
      <c r="G742" s="5"/>
      <c r="H742" s="5"/>
      <c r="I742" s="5"/>
      <c r="J742" s="5"/>
      <c r="K742" s="5"/>
      <c r="L742" s="140"/>
      <c r="M742" s="5"/>
      <c r="N742" s="5"/>
      <c r="O742" s="5"/>
      <c r="P742" s="5"/>
      <c r="Q742" s="5"/>
      <c r="R742" s="5"/>
      <c r="S742" s="5"/>
      <c r="T742" s="5"/>
      <c r="U742" s="5"/>
      <c r="V742" s="5"/>
      <c r="W742" s="5"/>
    </row>
    <row r="743" spans="1:23" ht="15.75" customHeight="1">
      <c r="A743" s="5"/>
      <c r="B743" s="5"/>
      <c r="C743" s="5"/>
      <c r="D743" s="292"/>
      <c r="E743" s="268"/>
      <c r="F743" s="262"/>
      <c r="G743" s="5"/>
      <c r="H743" s="5"/>
      <c r="I743" s="5"/>
      <c r="J743" s="5"/>
      <c r="K743" s="5"/>
      <c r="L743" s="140"/>
      <c r="M743" s="5"/>
      <c r="N743" s="5"/>
      <c r="O743" s="5"/>
      <c r="P743" s="5"/>
      <c r="Q743" s="5"/>
      <c r="R743" s="5"/>
      <c r="S743" s="5"/>
      <c r="T743" s="5"/>
      <c r="U743" s="5"/>
      <c r="V743" s="5"/>
      <c r="W743" s="5"/>
    </row>
    <row r="744" spans="1:23" ht="15.75" customHeight="1">
      <c r="A744" s="5"/>
      <c r="B744" s="5"/>
      <c r="C744" s="5"/>
      <c r="D744" s="292"/>
      <c r="E744" s="268"/>
      <c r="F744" s="262"/>
      <c r="G744" s="5"/>
      <c r="H744" s="5"/>
      <c r="I744" s="5"/>
      <c r="J744" s="5"/>
      <c r="K744" s="5"/>
      <c r="L744" s="140"/>
      <c r="M744" s="5"/>
      <c r="N744" s="5"/>
      <c r="O744" s="5"/>
      <c r="P744" s="5"/>
      <c r="Q744" s="5"/>
      <c r="R744" s="5"/>
      <c r="S744" s="5"/>
      <c r="T744" s="5"/>
      <c r="U744" s="5"/>
      <c r="V744" s="5"/>
      <c r="W744" s="5"/>
    </row>
    <row r="745" spans="1:23" ht="15.75" customHeight="1">
      <c r="A745" s="5"/>
      <c r="B745" s="5"/>
      <c r="C745" s="5"/>
      <c r="D745" s="292"/>
      <c r="E745" s="268"/>
      <c r="F745" s="262"/>
      <c r="G745" s="5"/>
      <c r="H745" s="5"/>
      <c r="I745" s="5"/>
      <c r="J745" s="5"/>
      <c r="K745" s="5"/>
      <c r="L745" s="140"/>
      <c r="M745" s="5"/>
      <c r="N745" s="5"/>
      <c r="O745" s="5"/>
      <c r="P745" s="5"/>
      <c r="Q745" s="5"/>
      <c r="R745" s="5"/>
      <c r="S745" s="5"/>
      <c r="T745" s="5"/>
      <c r="U745" s="5"/>
      <c r="V745" s="5"/>
      <c r="W745" s="5"/>
    </row>
    <row r="746" spans="1:23" ht="15.75" customHeight="1">
      <c r="A746" s="5"/>
      <c r="B746" s="5"/>
      <c r="C746" s="5"/>
      <c r="D746" s="292"/>
      <c r="E746" s="268"/>
      <c r="F746" s="262"/>
      <c r="G746" s="5"/>
      <c r="H746" s="5"/>
      <c r="I746" s="5"/>
      <c r="J746" s="5"/>
      <c r="K746" s="5"/>
      <c r="L746" s="140"/>
      <c r="M746" s="5"/>
      <c r="N746" s="5"/>
      <c r="O746" s="5"/>
      <c r="P746" s="5"/>
      <c r="Q746" s="5"/>
      <c r="R746" s="5"/>
      <c r="S746" s="5"/>
      <c r="T746" s="5"/>
      <c r="U746" s="5"/>
      <c r="V746" s="5"/>
      <c r="W746" s="5"/>
    </row>
    <row r="747" spans="1:23" ht="15.75" customHeight="1">
      <c r="A747" s="5"/>
      <c r="B747" s="5"/>
      <c r="C747" s="5"/>
      <c r="D747" s="292"/>
      <c r="E747" s="268"/>
      <c r="F747" s="262"/>
      <c r="G747" s="5"/>
      <c r="H747" s="5"/>
      <c r="I747" s="5"/>
      <c r="J747" s="5"/>
      <c r="K747" s="5"/>
      <c r="L747" s="140"/>
      <c r="M747" s="5"/>
      <c r="N747" s="5"/>
      <c r="O747" s="5"/>
      <c r="P747" s="5"/>
      <c r="Q747" s="5"/>
      <c r="R747" s="5"/>
      <c r="S747" s="5"/>
      <c r="T747" s="5"/>
      <c r="U747" s="5"/>
      <c r="V747" s="5"/>
      <c r="W747" s="5"/>
    </row>
    <row r="748" spans="1:23" ht="15.75" customHeight="1">
      <c r="A748" s="5"/>
      <c r="B748" s="5"/>
      <c r="C748" s="5"/>
      <c r="D748" s="292"/>
      <c r="E748" s="268"/>
      <c r="F748" s="262"/>
      <c r="G748" s="5"/>
      <c r="H748" s="5"/>
      <c r="I748" s="5"/>
      <c r="J748" s="5"/>
      <c r="K748" s="5"/>
      <c r="L748" s="140"/>
      <c r="M748" s="5"/>
      <c r="N748" s="5"/>
      <c r="O748" s="5"/>
      <c r="P748" s="5"/>
      <c r="Q748" s="5"/>
      <c r="R748" s="5"/>
      <c r="S748" s="5"/>
      <c r="T748" s="5"/>
      <c r="U748" s="5"/>
      <c r="V748" s="5"/>
      <c r="W748" s="5"/>
    </row>
    <row r="749" spans="1:23" ht="15.75" customHeight="1">
      <c r="A749" s="5"/>
      <c r="B749" s="5"/>
      <c r="C749" s="5"/>
      <c r="D749" s="292"/>
      <c r="E749" s="268"/>
      <c r="F749" s="262"/>
      <c r="G749" s="5"/>
      <c r="H749" s="5"/>
      <c r="I749" s="5"/>
      <c r="J749" s="5"/>
      <c r="K749" s="5"/>
      <c r="L749" s="140"/>
      <c r="M749" s="5"/>
      <c r="N749" s="5"/>
      <c r="O749" s="5"/>
      <c r="P749" s="5"/>
      <c r="Q749" s="5"/>
      <c r="R749" s="5"/>
      <c r="S749" s="5"/>
      <c r="T749" s="5"/>
      <c r="U749" s="5"/>
      <c r="V749" s="5"/>
      <c r="W749" s="5"/>
    </row>
    <row r="750" spans="1:23" ht="15.75" customHeight="1">
      <c r="A750" s="5"/>
      <c r="B750" s="5"/>
      <c r="C750" s="5"/>
      <c r="D750" s="292"/>
      <c r="E750" s="268"/>
      <c r="F750" s="262"/>
      <c r="G750" s="5"/>
      <c r="H750" s="5"/>
      <c r="I750" s="5"/>
      <c r="J750" s="5"/>
      <c r="K750" s="5"/>
      <c r="L750" s="140"/>
      <c r="M750" s="5"/>
      <c r="N750" s="5"/>
      <c r="O750" s="5"/>
      <c r="P750" s="5"/>
      <c r="Q750" s="5"/>
      <c r="R750" s="5"/>
      <c r="S750" s="5"/>
      <c r="T750" s="5"/>
      <c r="U750" s="5"/>
      <c r="V750" s="5"/>
      <c r="W750" s="5"/>
    </row>
    <row r="751" spans="1:23" ht="15.75" customHeight="1">
      <c r="A751" s="5"/>
      <c r="B751" s="5"/>
      <c r="C751" s="5"/>
      <c r="D751" s="292"/>
      <c r="E751" s="268"/>
      <c r="F751" s="262"/>
      <c r="G751" s="5"/>
      <c r="H751" s="5"/>
      <c r="I751" s="5"/>
      <c r="J751" s="5"/>
      <c r="K751" s="5"/>
      <c r="L751" s="140"/>
      <c r="M751" s="5"/>
      <c r="N751" s="5"/>
      <c r="O751" s="5"/>
      <c r="P751" s="5"/>
      <c r="Q751" s="5"/>
      <c r="R751" s="5"/>
      <c r="S751" s="5"/>
      <c r="T751" s="5"/>
      <c r="U751" s="5"/>
      <c r="V751" s="5"/>
      <c r="W751" s="5"/>
    </row>
    <row r="752" spans="1:23" ht="15.75" customHeight="1">
      <c r="A752" s="5"/>
      <c r="B752" s="5"/>
      <c r="C752" s="5"/>
      <c r="D752" s="292"/>
      <c r="E752" s="268"/>
      <c r="F752" s="262"/>
      <c r="G752" s="5"/>
      <c r="H752" s="5"/>
      <c r="I752" s="5"/>
      <c r="J752" s="5"/>
      <c r="K752" s="5"/>
      <c r="L752" s="140"/>
      <c r="M752" s="5"/>
      <c r="N752" s="5"/>
      <c r="O752" s="5"/>
      <c r="P752" s="5"/>
      <c r="Q752" s="5"/>
      <c r="R752" s="5"/>
      <c r="S752" s="5"/>
      <c r="T752" s="5"/>
      <c r="U752" s="5"/>
      <c r="V752" s="5"/>
      <c r="W752" s="5"/>
    </row>
    <row r="753" spans="1:23" ht="15.75" customHeight="1">
      <c r="A753" s="5"/>
      <c r="B753" s="5"/>
      <c r="C753" s="5"/>
      <c r="D753" s="292"/>
      <c r="E753" s="268"/>
      <c r="F753" s="262"/>
      <c r="G753" s="5"/>
      <c r="H753" s="5"/>
      <c r="I753" s="5"/>
      <c r="J753" s="5"/>
      <c r="K753" s="5"/>
      <c r="L753" s="140"/>
      <c r="M753" s="5"/>
      <c r="N753" s="5"/>
      <c r="O753" s="5"/>
      <c r="P753" s="5"/>
      <c r="Q753" s="5"/>
      <c r="R753" s="5"/>
      <c r="S753" s="5"/>
      <c r="T753" s="5"/>
      <c r="U753" s="5"/>
      <c r="V753" s="5"/>
      <c r="W753" s="5"/>
    </row>
    <row r="754" spans="1:23" ht="15.75" customHeight="1">
      <c r="A754" s="5"/>
      <c r="B754" s="5"/>
      <c r="C754" s="5"/>
      <c r="D754" s="292"/>
      <c r="E754" s="268"/>
      <c r="F754" s="262"/>
      <c r="G754" s="5"/>
      <c r="H754" s="5"/>
      <c r="I754" s="5"/>
      <c r="J754" s="5"/>
      <c r="K754" s="5"/>
      <c r="L754" s="140"/>
      <c r="M754" s="5"/>
      <c r="N754" s="5"/>
      <c r="O754" s="5"/>
      <c r="P754" s="5"/>
      <c r="Q754" s="5"/>
      <c r="R754" s="5"/>
      <c r="S754" s="5"/>
      <c r="T754" s="5"/>
      <c r="U754" s="5"/>
      <c r="V754" s="5"/>
      <c r="W754" s="5"/>
    </row>
    <row r="755" spans="1:23" ht="15.75" customHeight="1">
      <c r="A755" s="5"/>
      <c r="B755" s="5"/>
      <c r="C755" s="5"/>
      <c r="D755" s="292"/>
      <c r="E755" s="268"/>
      <c r="F755" s="262"/>
      <c r="G755" s="5"/>
      <c r="H755" s="5"/>
      <c r="I755" s="5"/>
      <c r="J755" s="5"/>
      <c r="K755" s="5"/>
      <c r="L755" s="140"/>
      <c r="M755" s="5"/>
      <c r="N755" s="5"/>
      <c r="O755" s="5"/>
      <c r="P755" s="5"/>
      <c r="Q755" s="5"/>
      <c r="R755" s="5"/>
      <c r="S755" s="5"/>
      <c r="T755" s="5"/>
      <c r="U755" s="5"/>
      <c r="V755" s="5"/>
      <c r="W755" s="5"/>
    </row>
    <row r="756" spans="1:23" ht="15.75" customHeight="1">
      <c r="A756" s="5"/>
      <c r="B756" s="5"/>
      <c r="C756" s="5"/>
      <c r="D756" s="292"/>
      <c r="E756" s="268"/>
      <c r="F756" s="262"/>
      <c r="G756" s="5"/>
      <c r="H756" s="5"/>
      <c r="I756" s="5"/>
      <c r="J756" s="5"/>
      <c r="K756" s="5"/>
      <c r="L756" s="140"/>
      <c r="M756" s="5"/>
      <c r="N756" s="5"/>
      <c r="O756" s="5"/>
      <c r="P756" s="5"/>
      <c r="Q756" s="5"/>
      <c r="R756" s="5"/>
      <c r="S756" s="5"/>
      <c r="T756" s="5"/>
      <c r="U756" s="5"/>
      <c r="V756" s="5"/>
      <c r="W756" s="5"/>
    </row>
    <row r="757" spans="1:23" ht="15.75" customHeight="1">
      <c r="A757" s="5"/>
      <c r="B757" s="5"/>
      <c r="C757" s="5"/>
      <c r="D757" s="292"/>
      <c r="E757" s="268"/>
      <c r="F757" s="262"/>
      <c r="G757" s="5"/>
      <c r="H757" s="5"/>
      <c r="I757" s="5"/>
      <c r="J757" s="5"/>
      <c r="K757" s="5"/>
      <c r="L757" s="140"/>
      <c r="M757" s="5"/>
      <c r="N757" s="5"/>
      <c r="O757" s="5"/>
      <c r="P757" s="5"/>
      <c r="Q757" s="5"/>
      <c r="R757" s="5"/>
      <c r="S757" s="5"/>
      <c r="T757" s="5"/>
      <c r="U757" s="5"/>
      <c r="V757" s="5"/>
      <c r="W757" s="5"/>
    </row>
    <row r="758" spans="1:23" ht="15.75" customHeight="1">
      <c r="A758" s="5"/>
      <c r="B758" s="5"/>
      <c r="C758" s="5"/>
      <c r="D758" s="292"/>
      <c r="E758" s="268"/>
      <c r="F758" s="262"/>
      <c r="G758" s="5"/>
      <c r="H758" s="5"/>
      <c r="I758" s="5"/>
      <c r="J758" s="5"/>
      <c r="K758" s="5"/>
      <c r="L758" s="140"/>
      <c r="M758" s="5"/>
      <c r="N758" s="5"/>
      <c r="O758" s="5"/>
      <c r="P758" s="5"/>
      <c r="Q758" s="5"/>
      <c r="R758" s="5"/>
      <c r="S758" s="5"/>
      <c r="T758" s="5"/>
      <c r="U758" s="5"/>
      <c r="V758" s="5"/>
      <c r="W758" s="5"/>
    </row>
    <row r="759" spans="1:23" ht="15.75" customHeight="1">
      <c r="A759" s="5"/>
      <c r="B759" s="5"/>
      <c r="C759" s="5"/>
      <c r="D759" s="292"/>
      <c r="E759" s="268"/>
      <c r="F759" s="262"/>
      <c r="G759" s="5"/>
      <c r="H759" s="5"/>
      <c r="I759" s="5"/>
      <c r="J759" s="5"/>
      <c r="K759" s="5"/>
      <c r="L759" s="140"/>
      <c r="M759" s="5"/>
      <c r="N759" s="5"/>
      <c r="O759" s="5"/>
      <c r="P759" s="5"/>
      <c r="Q759" s="5"/>
      <c r="R759" s="5"/>
      <c r="S759" s="5"/>
      <c r="T759" s="5"/>
      <c r="U759" s="5"/>
      <c r="V759" s="5"/>
      <c r="W759" s="5"/>
    </row>
    <row r="760" spans="1:23" ht="15.75" customHeight="1">
      <c r="A760" s="5"/>
      <c r="B760" s="5"/>
      <c r="C760" s="5"/>
      <c r="D760" s="292"/>
      <c r="E760" s="268"/>
      <c r="F760" s="262"/>
      <c r="G760" s="5"/>
      <c r="H760" s="5"/>
      <c r="I760" s="5"/>
      <c r="J760" s="5"/>
      <c r="K760" s="5"/>
      <c r="L760" s="140"/>
      <c r="M760" s="5"/>
      <c r="N760" s="5"/>
      <c r="O760" s="5"/>
      <c r="P760" s="5"/>
      <c r="Q760" s="5"/>
      <c r="R760" s="5"/>
      <c r="S760" s="5"/>
      <c r="T760" s="5"/>
      <c r="U760" s="5"/>
      <c r="V760" s="5"/>
      <c r="W760" s="5"/>
    </row>
    <row r="761" spans="1:23" ht="15.75" customHeight="1">
      <c r="A761" s="5"/>
      <c r="B761" s="5"/>
      <c r="C761" s="5"/>
      <c r="D761" s="292"/>
      <c r="E761" s="268"/>
      <c r="F761" s="262"/>
      <c r="G761" s="5"/>
      <c r="H761" s="5"/>
      <c r="I761" s="5"/>
      <c r="J761" s="5"/>
      <c r="K761" s="5"/>
      <c r="L761" s="140"/>
      <c r="M761" s="5"/>
      <c r="N761" s="5"/>
      <c r="O761" s="5"/>
      <c r="P761" s="5"/>
      <c r="Q761" s="5"/>
      <c r="R761" s="5"/>
      <c r="S761" s="5"/>
      <c r="T761" s="5"/>
      <c r="U761" s="5"/>
      <c r="V761" s="5"/>
      <c r="W761" s="5"/>
    </row>
    <row r="762" spans="1:23" ht="15.75" customHeight="1">
      <c r="A762" s="5"/>
      <c r="B762" s="5"/>
      <c r="C762" s="5"/>
      <c r="D762" s="292"/>
      <c r="E762" s="268"/>
      <c r="F762" s="262"/>
      <c r="G762" s="5"/>
      <c r="H762" s="5"/>
      <c r="I762" s="5"/>
      <c r="J762" s="5"/>
      <c r="K762" s="5"/>
      <c r="L762" s="140"/>
      <c r="M762" s="5"/>
      <c r="N762" s="5"/>
      <c r="O762" s="5"/>
      <c r="P762" s="5"/>
      <c r="Q762" s="5"/>
      <c r="R762" s="5"/>
      <c r="S762" s="5"/>
      <c r="T762" s="5"/>
      <c r="U762" s="5"/>
      <c r="V762" s="5"/>
      <c r="W762" s="5"/>
    </row>
    <row r="763" spans="1:23" ht="15.75" customHeight="1">
      <c r="A763" s="5"/>
      <c r="B763" s="5"/>
      <c r="C763" s="5"/>
      <c r="D763" s="292"/>
      <c r="E763" s="268"/>
      <c r="F763" s="262"/>
      <c r="G763" s="5"/>
      <c r="H763" s="5"/>
      <c r="I763" s="5"/>
      <c r="J763" s="5"/>
      <c r="K763" s="5"/>
      <c r="L763" s="140"/>
      <c r="M763" s="5"/>
      <c r="N763" s="5"/>
      <c r="O763" s="5"/>
      <c r="P763" s="5"/>
      <c r="Q763" s="5"/>
      <c r="R763" s="5"/>
      <c r="S763" s="5"/>
      <c r="T763" s="5"/>
      <c r="U763" s="5"/>
      <c r="V763" s="5"/>
      <c r="W763" s="5"/>
    </row>
    <row r="764" spans="1:23" ht="15.75" customHeight="1">
      <c r="A764" s="5"/>
      <c r="B764" s="5"/>
      <c r="C764" s="5"/>
      <c r="D764" s="292"/>
      <c r="E764" s="268"/>
      <c r="F764" s="262"/>
      <c r="G764" s="5"/>
      <c r="H764" s="5"/>
      <c r="I764" s="5"/>
      <c r="J764" s="5"/>
      <c r="K764" s="5"/>
      <c r="L764" s="140"/>
      <c r="M764" s="5"/>
      <c r="N764" s="5"/>
      <c r="O764" s="5"/>
      <c r="P764" s="5"/>
      <c r="Q764" s="5"/>
      <c r="R764" s="5"/>
      <c r="S764" s="5"/>
      <c r="T764" s="5"/>
      <c r="U764" s="5"/>
      <c r="V764" s="5"/>
      <c r="W764" s="5"/>
    </row>
    <row r="765" spans="1:23" ht="15.75" customHeight="1">
      <c r="A765" s="5"/>
      <c r="B765" s="5"/>
      <c r="C765" s="5"/>
      <c r="D765" s="292"/>
      <c r="E765" s="268"/>
      <c r="F765" s="262"/>
      <c r="G765" s="5"/>
      <c r="H765" s="5"/>
      <c r="I765" s="5"/>
      <c r="J765" s="5"/>
      <c r="K765" s="5"/>
      <c r="L765" s="140"/>
      <c r="M765" s="5"/>
      <c r="N765" s="5"/>
      <c r="O765" s="5"/>
      <c r="P765" s="5"/>
      <c r="Q765" s="5"/>
      <c r="R765" s="5"/>
      <c r="S765" s="5"/>
      <c r="T765" s="5"/>
      <c r="U765" s="5"/>
      <c r="V765" s="5"/>
      <c r="W765" s="5"/>
    </row>
    <row r="766" spans="1:23" ht="15.75" customHeight="1">
      <c r="A766" s="5"/>
      <c r="B766" s="5"/>
      <c r="C766" s="5"/>
      <c r="D766" s="292"/>
      <c r="E766" s="268"/>
      <c r="F766" s="262"/>
      <c r="G766" s="5"/>
      <c r="H766" s="5"/>
      <c r="I766" s="5"/>
      <c r="J766" s="5"/>
      <c r="K766" s="5"/>
      <c r="L766" s="140"/>
      <c r="M766" s="5"/>
      <c r="N766" s="5"/>
      <c r="O766" s="5"/>
      <c r="P766" s="5"/>
      <c r="Q766" s="5"/>
      <c r="R766" s="5"/>
      <c r="S766" s="5"/>
      <c r="T766" s="5"/>
      <c r="U766" s="5"/>
      <c r="V766" s="5"/>
      <c r="W766" s="5"/>
    </row>
    <row r="767" spans="1:23" ht="15.75" customHeight="1">
      <c r="A767" s="5"/>
      <c r="B767" s="5"/>
      <c r="C767" s="5"/>
      <c r="D767" s="292"/>
      <c r="E767" s="268"/>
      <c r="F767" s="262"/>
      <c r="G767" s="5"/>
      <c r="H767" s="5"/>
      <c r="I767" s="5"/>
      <c r="J767" s="5"/>
      <c r="K767" s="5"/>
      <c r="L767" s="140"/>
      <c r="M767" s="5"/>
      <c r="N767" s="5"/>
      <c r="O767" s="5"/>
      <c r="P767" s="5"/>
      <c r="Q767" s="5"/>
      <c r="R767" s="5"/>
      <c r="S767" s="5"/>
      <c r="T767" s="5"/>
      <c r="U767" s="5"/>
      <c r="V767" s="5"/>
      <c r="W767" s="5"/>
    </row>
    <row r="768" spans="1:23" ht="15.75" customHeight="1">
      <c r="A768" s="5"/>
      <c r="B768" s="5"/>
      <c r="C768" s="5"/>
      <c r="D768" s="292"/>
      <c r="E768" s="268"/>
      <c r="F768" s="262"/>
      <c r="G768" s="5"/>
      <c r="H768" s="5"/>
      <c r="I768" s="5"/>
      <c r="J768" s="5"/>
      <c r="K768" s="5"/>
      <c r="L768" s="140"/>
      <c r="M768" s="5"/>
      <c r="N768" s="5"/>
      <c r="O768" s="5"/>
      <c r="P768" s="5"/>
      <c r="Q768" s="5"/>
      <c r="R768" s="5"/>
      <c r="S768" s="5"/>
      <c r="T768" s="5"/>
      <c r="U768" s="5"/>
      <c r="V768" s="5"/>
      <c r="W768" s="5"/>
    </row>
    <row r="769" spans="1:23" ht="15.75" customHeight="1">
      <c r="A769" s="5"/>
      <c r="B769" s="5"/>
      <c r="C769" s="5"/>
      <c r="D769" s="292"/>
      <c r="E769" s="268"/>
      <c r="F769" s="262"/>
      <c r="G769" s="5"/>
      <c r="H769" s="5"/>
      <c r="I769" s="5"/>
      <c r="J769" s="5"/>
      <c r="K769" s="5"/>
      <c r="L769" s="140"/>
      <c r="M769" s="5"/>
      <c r="N769" s="5"/>
      <c r="O769" s="5"/>
      <c r="P769" s="5"/>
      <c r="Q769" s="5"/>
      <c r="R769" s="5"/>
      <c r="S769" s="5"/>
      <c r="T769" s="5"/>
      <c r="U769" s="5"/>
      <c r="V769" s="5"/>
      <c r="W769" s="5"/>
    </row>
    <row r="770" spans="1:23" ht="15.75" customHeight="1">
      <c r="A770" s="5"/>
      <c r="B770" s="5"/>
      <c r="C770" s="5"/>
      <c r="D770" s="292"/>
      <c r="E770" s="268"/>
      <c r="F770" s="262"/>
      <c r="G770" s="5"/>
      <c r="H770" s="5"/>
      <c r="I770" s="5"/>
      <c r="J770" s="5"/>
      <c r="K770" s="5"/>
      <c r="L770" s="140"/>
      <c r="M770" s="5"/>
      <c r="N770" s="5"/>
      <c r="O770" s="5"/>
      <c r="P770" s="5"/>
      <c r="Q770" s="5"/>
      <c r="R770" s="5"/>
      <c r="S770" s="5"/>
      <c r="T770" s="5"/>
      <c r="U770" s="5"/>
      <c r="V770" s="5"/>
      <c r="W770" s="5"/>
    </row>
    <row r="771" spans="1:23" ht="15.75" customHeight="1">
      <c r="A771" s="5"/>
      <c r="B771" s="5"/>
      <c r="C771" s="5"/>
      <c r="D771" s="292"/>
      <c r="E771" s="268"/>
      <c r="F771" s="262"/>
      <c r="G771" s="5"/>
      <c r="H771" s="5"/>
      <c r="I771" s="5"/>
      <c r="J771" s="5"/>
      <c r="K771" s="5"/>
      <c r="L771" s="140"/>
      <c r="M771" s="5"/>
      <c r="N771" s="5"/>
      <c r="O771" s="5"/>
      <c r="P771" s="5"/>
      <c r="Q771" s="5"/>
      <c r="R771" s="5"/>
      <c r="S771" s="5"/>
      <c r="T771" s="5"/>
      <c r="U771" s="5"/>
      <c r="V771" s="5"/>
      <c r="W771" s="5"/>
    </row>
    <row r="772" spans="1:23" ht="15.75" customHeight="1">
      <c r="A772" s="5"/>
      <c r="B772" s="5"/>
      <c r="C772" s="5"/>
      <c r="D772" s="292"/>
      <c r="E772" s="268"/>
      <c r="F772" s="262"/>
      <c r="G772" s="5"/>
      <c r="H772" s="5"/>
      <c r="I772" s="5"/>
      <c r="J772" s="5"/>
      <c r="K772" s="5"/>
      <c r="L772" s="140"/>
      <c r="M772" s="5"/>
      <c r="N772" s="5"/>
      <c r="O772" s="5"/>
      <c r="P772" s="5"/>
      <c r="Q772" s="5"/>
      <c r="R772" s="5"/>
      <c r="S772" s="5"/>
      <c r="T772" s="5"/>
      <c r="U772" s="5"/>
      <c r="V772" s="5"/>
      <c r="W772" s="5"/>
    </row>
    <row r="773" spans="1:23" ht="15.75" customHeight="1">
      <c r="A773" s="5"/>
      <c r="B773" s="5"/>
      <c r="C773" s="5"/>
      <c r="D773" s="292"/>
      <c r="E773" s="268"/>
      <c r="F773" s="262"/>
      <c r="G773" s="5"/>
      <c r="H773" s="5"/>
      <c r="I773" s="5"/>
      <c r="J773" s="5"/>
      <c r="K773" s="5"/>
      <c r="L773" s="140"/>
      <c r="M773" s="5"/>
      <c r="N773" s="5"/>
      <c r="O773" s="5"/>
      <c r="P773" s="5"/>
      <c r="Q773" s="5"/>
      <c r="R773" s="5"/>
      <c r="S773" s="5"/>
      <c r="T773" s="5"/>
      <c r="U773" s="5"/>
      <c r="V773" s="5"/>
      <c r="W773" s="5"/>
    </row>
    <row r="774" spans="1:23" ht="15.75" customHeight="1">
      <c r="A774" s="5"/>
      <c r="B774" s="5"/>
      <c r="C774" s="5"/>
      <c r="D774" s="292"/>
      <c r="E774" s="268"/>
      <c r="F774" s="262"/>
      <c r="G774" s="5"/>
      <c r="H774" s="5"/>
      <c r="I774" s="5"/>
      <c r="J774" s="5"/>
      <c r="K774" s="5"/>
      <c r="L774" s="140"/>
      <c r="M774" s="5"/>
      <c r="N774" s="5"/>
      <c r="O774" s="5"/>
      <c r="P774" s="5"/>
      <c r="Q774" s="5"/>
      <c r="R774" s="5"/>
      <c r="S774" s="5"/>
      <c r="T774" s="5"/>
      <c r="U774" s="5"/>
      <c r="V774" s="5"/>
      <c r="W774" s="5"/>
    </row>
    <row r="775" spans="1:23" ht="15.75" customHeight="1">
      <c r="A775" s="5"/>
      <c r="B775" s="5"/>
      <c r="C775" s="5"/>
      <c r="D775" s="292"/>
      <c r="E775" s="268"/>
      <c r="F775" s="262"/>
      <c r="G775" s="5"/>
      <c r="H775" s="5"/>
      <c r="I775" s="5"/>
      <c r="J775" s="5"/>
      <c r="K775" s="5"/>
      <c r="L775" s="140"/>
      <c r="M775" s="5"/>
      <c r="N775" s="5"/>
      <c r="O775" s="5"/>
      <c r="P775" s="5"/>
      <c r="Q775" s="5"/>
      <c r="R775" s="5"/>
      <c r="S775" s="5"/>
      <c r="T775" s="5"/>
      <c r="U775" s="5"/>
      <c r="V775" s="5"/>
      <c r="W775" s="5"/>
    </row>
    <row r="776" spans="1:23" ht="15.75" customHeight="1">
      <c r="A776" s="5"/>
      <c r="B776" s="5"/>
      <c r="C776" s="5"/>
      <c r="D776" s="292"/>
      <c r="E776" s="268"/>
      <c r="F776" s="262"/>
      <c r="G776" s="5"/>
      <c r="H776" s="5"/>
      <c r="I776" s="5"/>
      <c r="J776" s="5"/>
      <c r="K776" s="5"/>
      <c r="L776" s="140"/>
      <c r="M776" s="5"/>
      <c r="N776" s="5"/>
      <c r="O776" s="5"/>
      <c r="P776" s="5"/>
      <c r="Q776" s="5"/>
      <c r="R776" s="5"/>
      <c r="S776" s="5"/>
      <c r="T776" s="5"/>
      <c r="U776" s="5"/>
      <c r="V776" s="5"/>
      <c r="W776" s="5"/>
    </row>
    <row r="777" spans="1:23" ht="15.75" customHeight="1">
      <c r="A777" s="5"/>
      <c r="B777" s="5"/>
      <c r="C777" s="5"/>
      <c r="D777" s="292"/>
      <c r="E777" s="268"/>
      <c r="F777" s="262"/>
      <c r="G777" s="5"/>
      <c r="H777" s="5"/>
      <c r="I777" s="5"/>
      <c r="J777" s="5"/>
      <c r="K777" s="5"/>
      <c r="L777" s="140"/>
      <c r="M777" s="5"/>
      <c r="N777" s="5"/>
      <c r="O777" s="5"/>
      <c r="P777" s="5"/>
      <c r="Q777" s="5"/>
      <c r="R777" s="5"/>
      <c r="S777" s="5"/>
      <c r="T777" s="5"/>
      <c r="U777" s="5"/>
      <c r="V777" s="5"/>
      <c r="W777" s="5"/>
    </row>
    <row r="778" spans="1:23" ht="15.75" customHeight="1">
      <c r="A778" s="5"/>
      <c r="B778" s="5"/>
      <c r="C778" s="5"/>
      <c r="D778" s="292"/>
      <c r="E778" s="268"/>
      <c r="F778" s="262"/>
      <c r="G778" s="5"/>
      <c r="H778" s="5"/>
      <c r="I778" s="5"/>
      <c r="J778" s="5"/>
      <c r="K778" s="5"/>
      <c r="L778" s="140"/>
      <c r="M778" s="5"/>
      <c r="N778" s="5"/>
      <c r="O778" s="5"/>
      <c r="P778" s="5"/>
      <c r="Q778" s="5"/>
      <c r="R778" s="5"/>
      <c r="S778" s="5"/>
      <c r="T778" s="5"/>
      <c r="U778" s="5"/>
      <c r="V778" s="5"/>
      <c r="W778" s="5"/>
    </row>
    <row r="779" spans="1:23" ht="15.75" customHeight="1">
      <c r="A779" s="5"/>
      <c r="B779" s="5"/>
      <c r="C779" s="5"/>
      <c r="D779" s="292"/>
      <c r="E779" s="268"/>
      <c r="F779" s="262"/>
      <c r="G779" s="5"/>
      <c r="H779" s="5"/>
      <c r="I779" s="5"/>
      <c r="J779" s="5"/>
      <c r="K779" s="5"/>
      <c r="L779" s="140"/>
      <c r="M779" s="5"/>
      <c r="N779" s="5"/>
      <c r="O779" s="5"/>
      <c r="P779" s="5"/>
      <c r="Q779" s="5"/>
      <c r="R779" s="5"/>
      <c r="S779" s="5"/>
      <c r="T779" s="5"/>
      <c r="U779" s="5"/>
      <c r="V779" s="5"/>
      <c r="W779" s="5"/>
    </row>
    <row r="780" spans="1:23" ht="15.75" customHeight="1">
      <c r="A780" s="5"/>
      <c r="B780" s="5"/>
      <c r="C780" s="5"/>
      <c r="D780" s="292"/>
      <c r="E780" s="268"/>
      <c r="F780" s="262"/>
      <c r="G780" s="5"/>
      <c r="H780" s="5"/>
      <c r="I780" s="5"/>
      <c r="J780" s="5"/>
      <c r="K780" s="5"/>
      <c r="L780" s="140"/>
      <c r="M780" s="5"/>
      <c r="N780" s="5"/>
      <c r="O780" s="5"/>
      <c r="P780" s="5"/>
      <c r="Q780" s="5"/>
      <c r="R780" s="5"/>
      <c r="S780" s="5"/>
      <c r="T780" s="5"/>
      <c r="U780" s="5"/>
      <c r="V780" s="5"/>
      <c r="W780" s="5"/>
    </row>
    <row r="781" spans="1:23" ht="15.75" customHeight="1">
      <c r="A781" s="5"/>
      <c r="B781" s="5"/>
      <c r="C781" s="5"/>
      <c r="D781" s="292"/>
      <c r="E781" s="268"/>
      <c r="F781" s="262"/>
      <c r="G781" s="5"/>
      <c r="H781" s="5"/>
      <c r="I781" s="5"/>
      <c r="J781" s="5"/>
      <c r="K781" s="5"/>
      <c r="L781" s="140"/>
      <c r="M781" s="5"/>
      <c r="N781" s="5"/>
      <c r="O781" s="5"/>
      <c r="P781" s="5"/>
      <c r="Q781" s="5"/>
      <c r="R781" s="5"/>
      <c r="S781" s="5"/>
      <c r="T781" s="5"/>
      <c r="U781" s="5"/>
      <c r="V781" s="5"/>
      <c r="W781" s="5"/>
    </row>
    <row r="782" spans="1:23" ht="15.75" customHeight="1">
      <c r="A782" s="5"/>
      <c r="B782" s="5"/>
      <c r="C782" s="5"/>
      <c r="D782" s="292"/>
      <c r="E782" s="268"/>
      <c r="F782" s="262"/>
      <c r="G782" s="5"/>
      <c r="H782" s="5"/>
      <c r="I782" s="5"/>
      <c r="J782" s="5"/>
      <c r="K782" s="5"/>
      <c r="L782" s="140"/>
      <c r="M782" s="5"/>
      <c r="N782" s="5"/>
      <c r="O782" s="5"/>
      <c r="P782" s="5"/>
      <c r="Q782" s="5"/>
      <c r="R782" s="5"/>
      <c r="S782" s="5"/>
      <c r="T782" s="5"/>
      <c r="U782" s="5"/>
      <c r="V782" s="5"/>
      <c r="W782" s="5"/>
    </row>
    <row r="783" spans="1:23" ht="15.75" customHeight="1">
      <c r="A783" s="5"/>
      <c r="B783" s="5"/>
      <c r="C783" s="5"/>
      <c r="D783" s="292"/>
      <c r="E783" s="268"/>
      <c r="F783" s="262"/>
      <c r="G783" s="5"/>
      <c r="H783" s="5"/>
      <c r="I783" s="5"/>
      <c r="J783" s="5"/>
      <c r="K783" s="5"/>
      <c r="L783" s="140"/>
      <c r="M783" s="5"/>
      <c r="N783" s="5"/>
      <c r="O783" s="5"/>
      <c r="P783" s="5"/>
      <c r="Q783" s="5"/>
      <c r="R783" s="5"/>
      <c r="S783" s="5"/>
      <c r="T783" s="5"/>
      <c r="U783" s="5"/>
      <c r="V783" s="5"/>
      <c r="W783" s="5"/>
    </row>
    <row r="784" spans="1:23" ht="15.75" customHeight="1">
      <c r="A784" s="5"/>
      <c r="B784" s="5"/>
      <c r="C784" s="5"/>
      <c r="D784" s="292"/>
      <c r="E784" s="268"/>
      <c r="F784" s="262"/>
      <c r="G784" s="5"/>
      <c r="H784" s="5"/>
      <c r="I784" s="5"/>
      <c r="J784" s="5"/>
      <c r="K784" s="5"/>
      <c r="L784" s="140"/>
      <c r="M784" s="5"/>
      <c r="N784" s="5"/>
      <c r="O784" s="5"/>
      <c r="P784" s="5"/>
      <c r="Q784" s="5"/>
      <c r="R784" s="5"/>
      <c r="S784" s="5"/>
      <c r="T784" s="5"/>
      <c r="U784" s="5"/>
      <c r="V784" s="5"/>
      <c r="W784" s="5"/>
    </row>
    <row r="785" spans="1:23" ht="15.75" customHeight="1">
      <c r="A785" s="5"/>
      <c r="B785" s="5"/>
      <c r="C785" s="5"/>
      <c r="D785" s="292"/>
      <c r="E785" s="268"/>
      <c r="F785" s="262"/>
      <c r="G785" s="5"/>
      <c r="H785" s="5"/>
      <c r="I785" s="5"/>
      <c r="J785" s="5"/>
      <c r="K785" s="5"/>
      <c r="L785" s="140"/>
      <c r="M785" s="5"/>
      <c r="N785" s="5"/>
      <c r="O785" s="5"/>
      <c r="P785" s="5"/>
      <c r="Q785" s="5"/>
      <c r="R785" s="5"/>
      <c r="S785" s="5"/>
      <c r="T785" s="5"/>
      <c r="U785" s="5"/>
      <c r="V785" s="5"/>
      <c r="W785" s="5"/>
    </row>
    <row r="786" spans="1:23" ht="15.75" customHeight="1">
      <c r="A786" s="5"/>
      <c r="B786" s="5"/>
      <c r="C786" s="5"/>
      <c r="D786" s="292"/>
      <c r="E786" s="268"/>
      <c r="F786" s="262"/>
      <c r="G786" s="5"/>
      <c r="H786" s="5"/>
      <c r="I786" s="5"/>
      <c r="J786" s="5"/>
      <c r="K786" s="5"/>
      <c r="L786" s="140"/>
      <c r="M786" s="5"/>
      <c r="N786" s="5"/>
      <c r="O786" s="5"/>
      <c r="P786" s="5"/>
      <c r="Q786" s="5"/>
      <c r="R786" s="5"/>
      <c r="S786" s="5"/>
      <c r="T786" s="5"/>
      <c r="U786" s="5"/>
      <c r="V786" s="5"/>
      <c r="W786" s="5"/>
    </row>
    <row r="787" spans="1:23" ht="15.75" customHeight="1">
      <c r="A787" s="5"/>
      <c r="B787" s="5"/>
      <c r="C787" s="5"/>
      <c r="D787" s="292"/>
      <c r="E787" s="268"/>
      <c r="F787" s="262"/>
      <c r="G787" s="5"/>
      <c r="H787" s="5"/>
      <c r="I787" s="5"/>
      <c r="J787" s="5"/>
      <c r="K787" s="5"/>
      <c r="L787" s="140"/>
      <c r="M787" s="5"/>
      <c r="N787" s="5"/>
      <c r="O787" s="5"/>
      <c r="P787" s="5"/>
      <c r="Q787" s="5"/>
      <c r="R787" s="5"/>
      <c r="S787" s="5"/>
      <c r="T787" s="5"/>
      <c r="U787" s="5"/>
      <c r="V787" s="5"/>
      <c r="W787" s="5"/>
    </row>
    <row r="788" spans="1:23" ht="15.75" customHeight="1">
      <c r="A788" s="5"/>
      <c r="B788" s="5"/>
      <c r="C788" s="5"/>
      <c r="D788" s="292"/>
      <c r="E788" s="268"/>
      <c r="F788" s="262"/>
      <c r="G788" s="5"/>
      <c r="H788" s="5"/>
      <c r="I788" s="5"/>
      <c r="J788" s="5"/>
      <c r="K788" s="5"/>
      <c r="L788" s="140"/>
      <c r="M788" s="5"/>
      <c r="N788" s="5"/>
      <c r="O788" s="5"/>
      <c r="P788" s="5"/>
      <c r="Q788" s="5"/>
      <c r="R788" s="5"/>
      <c r="S788" s="5"/>
      <c r="T788" s="5"/>
      <c r="U788" s="5"/>
      <c r="V788" s="5"/>
      <c r="W788" s="5"/>
    </row>
    <row r="789" spans="1:23" ht="15.75" customHeight="1">
      <c r="A789" s="5"/>
      <c r="B789" s="5"/>
      <c r="C789" s="5"/>
      <c r="D789" s="292"/>
      <c r="E789" s="268"/>
      <c r="F789" s="262"/>
      <c r="G789" s="5"/>
      <c r="H789" s="5"/>
      <c r="I789" s="5"/>
      <c r="J789" s="5"/>
      <c r="K789" s="5"/>
      <c r="L789" s="140"/>
      <c r="M789" s="5"/>
      <c r="N789" s="5"/>
      <c r="O789" s="5"/>
      <c r="P789" s="5"/>
      <c r="Q789" s="5"/>
      <c r="R789" s="5"/>
      <c r="S789" s="5"/>
      <c r="T789" s="5"/>
      <c r="U789" s="5"/>
      <c r="V789" s="5"/>
      <c r="W789" s="5"/>
    </row>
    <row r="790" spans="1:23" ht="15.75" customHeight="1">
      <c r="A790" s="5"/>
      <c r="B790" s="5"/>
      <c r="C790" s="5"/>
      <c r="D790" s="292"/>
      <c r="E790" s="268"/>
      <c r="F790" s="262"/>
      <c r="G790" s="5"/>
      <c r="H790" s="5"/>
      <c r="I790" s="5"/>
      <c r="J790" s="5"/>
      <c r="K790" s="5"/>
      <c r="L790" s="140"/>
      <c r="M790" s="5"/>
      <c r="N790" s="5"/>
      <c r="O790" s="5"/>
      <c r="P790" s="5"/>
      <c r="Q790" s="5"/>
      <c r="R790" s="5"/>
      <c r="S790" s="5"/>
      <c r="T790" s="5"/>
      <c r="U790" s="5"/>
      <c r="V790" s="5"/>
      <c r="W790" s="5"/>
    </row>
    <row r="791" spans="1:23" ht="15.75" customHeight="1">
      <c r="A791" s="5"/>
      <c r="B791" s="5"/>
      <c r="C791" s="5"/>
      <c r="D791" s="292"/>
      <c r="E791" s="268"/>
      <c r="F791" s="262"/>
      <c r="G791" s="5"/>
      <c r="H791" s="5"/>
      <c r="I791" s="5"/>
      <c r="J791" s="5"/>
      <c r="K791" s="5"/>
      <c r="L791" s="140"/>
      <c r="M791" s="5"/>
      <c r="N791" s="5"/>
      <c r="O791" s="5"/>
      <c r="P791" s="5"/>
      <c r="Q791" s="5"/>
      <c r="R791" s="5"/>
      <c r="S791" s="5"/>
      <c r="T791" s="5"/>
      <c r="U791" s="5"/>
      <c r="V791" s="5"/>
      <c r="W791" s="5"/>
    </row>
    <row r="792" spans="1:23" ht="15.75" customHeight="1">
      <c r="A792" s="5"/>
      <c r="B792" s="5"/>
      <c r="C792" s="5"/>
      <c r="D792" s="292"/>
      <c r="E792" s="268"/>
      <c r="F792" s="262"/>
      <c r="G792" s="5"/>
      <c r="H792" s="5"/>
      <c r="I792" s="5"/>
      <c r="J792" s="5"/>
      <c r="K792" s="5"/>
      <c r="L792" s="140"/>
      <c r="M792" s="5"/>
      <c r="N792" s="5"/>
      <c r="O792" s="5"/>
      <c r="P792" s="5"/>
      <c r="Q792" s="5"/>
      <c r="R792" s="5"/>
      <c r="S792" s="5"/>
      <c r="T792" s="5"/>
      <c r="U792" s="5"/>
      <c r="V792" s="5"/>
      <c r="W792" s="5"/>
    </row>
    <row r="793" spans="1:23" ht="15.75" customHeight="1">
      <c r="A793" s="5"/>
      <c r="B793" s="5"/>
      <c r="C793" s="5"/>
      <c r="D793" s="292"/>
      <c r="E793" s="268"/>
      <c r="F793" s="262"/>
      <c r="G793" s="5"/>
      <c r="H793" s="5"/>
      <c r="I793" s="5"/>
      <c r="J793" s="5"/>
      <c r="K793" s="5"/>
      <c r="L793" s="140"/>
      <c r="M793" s="5"/>
      <c r="N793" s="5"/>
      <c r="O793" s="5"/>
      <c r="P793" s="5"/>
      <c r="Q793" s="5"/>
      <c r="R793" s="5"/>
      <c r="S793" s="5"/>
      <c r="T793" s="5"/>
      <c r="U793" s="5"/>
      <c r="V793" s="5"/>
      <c r="W793" s="5"/>
    </row>
    <row r="794" spans="1:23" ht="15.75" customHeight="1">
      <c r="A794" s="5"/>
      <c r="B794" s="5"/>
      <c r="C794" s="5"/>
      <c r="D794" s="292"/>
      <c r="E794" s="268"/>
      <c r="F794" s="262"/>
      <c r="G794" s="5"/>
      <c r="H794" s="5"/>
      <c r="I794" s="5"/>
      <c r="J794" s="5"/>
      <c r="K794" s="5"/>
      <c r="L794" s="140"/>
      <c r="M794" s="5"/>
      <c r="N794" s="5"/>
      <c r="O794" s="5"/>
      <c r="P794" s="5"/>
      <c r="Q794" s="5"/>
      <c r="R794" s="5"/>
      <c r="S794" s="5"/>
      <c r="T794" s="5"/>
      <c r="U794" s="5"/>
      <c r="V794" s="5"/>
      <c r="W794" s="5"/>
    </row>
    <row r="795" spans="1:23" ht="15.75" customHeight="1">
      <c r="A795" s="5"/>
      <c r="B795" s="5"/>
      <c r="C795" s="5"/>
      <c r="D795" s="292"/>
      <c r="E795" s="268"/>
      <c r="F795" s="262"/>
      <c r="G795" s="5"/>
      <c r="H795" s="5"/>
      <c r="I795" s="5"/>
      <c r="J795" s="5"/>
      <c r="K795" s="5"/>
      <c r="L795" s="140"/>
      <c r="M795" s="5"/>
      <c r="N795" s="5"/>
      <c r="O795" s="5"/>
      <c r="P795" s="5"/>
      <c r="Q795" s="5"/>
      <c r="R795" s="5"/>
      <c r="S795" s="5"/>
      <c r="T795" s="5"/>
      <c r="U795" s="5"/>
      <c r="V795" s="5"/>
      <c r="W795" s="5"/>
    </row>
    <row r="796" spans="1:23" ht="15.75" customHeight="1">
      <c r="A796" s="5"/>
      <c r="B796" s="5"/>
      <c r="C796" s="5"/>
      <c r="D796" s="292"/>
      <c r="E796" s="268"/>
      <c r="F796" s="262"/>
      <c r="G796" s="5"/>
      <c r="H796" s="5"/>
      <c r="I796" s="5"/>
      <c r="J796" s="5"/>
      <c r="K796" s="5"/>
      <c r="L796" s="140"/>
      <c r="M796" s="5"/>
      <c r="N796" s="5"/>
      <c r="O796" s="5"/>
      <c r="P796" s="5"/>
      <c r="Q796" s="5"/>
      <c r="R796" s="5"/>
      <c r="S796" s="5"/>
      <c r="T796" s="5"/>
      <c r="U796" s="5"/>
      <c r="V796" s="5"/>
      <c r="W796" s="5"/>
    </row>
    <row r="797" spans="1:23" ht="15.75" customHeight="1">
      <c r="A797" s="5"/>
      <c r="B797" s="5"/>
      <c r="C797" s="5"/>
      <c r="D797" s="292"/>
      <c r="E797" s="268"/>
      <c r="F797" s="262"/>
      <c r="G797" s="5"/>
      <c r="H797" s="5"/>
      <c r="I797" s="5"/>
      <c r="J797" s="5"/>
      <c r="K797" s="5"/>
      <c r="L797" s="140"/>
      <c r="M797" s="5"/>
      <c r="N797" s="5"/>
      <c r="O797" s="5"/>
      <c r="P797" s="5"/>
      <c r="Q797" s="5"/>
      <c r="R797" s="5"/>
      <c r="S797" s="5"/>
      <c r="T797" s="5"/>
      <c r="U797" s="5"/>
      <c r="V797" s="5"/>
      <c r="W797" s="5"/>
    </row>
    <row r="798" spans="1:23" ht="15.75" customHeight="1">
      <c r="A798" s="5"/>
      <c r="B798" s="5"/>
      <c r="C798" s="5"/>
      <c r="D798" s="292"/>
      <c r="E798" s="268"/>
      <c r="F798" s="262"/>
      <c r="G798" s="5"/>
      <c r="H798" s="5"/>
      <c r="I798" s="5"/>
      <c r="J798" s="5"/>
      <c r="K798" s="5"/>
      <c r="L798" s="140"/>
      <c r="M798" s="5"/>
      <c r="N798" s="5"/>
      <c r="O798" s="5"/>
      <c r="P798" s="5"/>
      <c r="Q798" s="5"/>
      <c r="R798" s="5"/>
      <c r="S798" s="5"/>
      <c r="T798" s="5"/>
      <c r="U798" s="5"/>
      <c r="V798" s="5"/>
      <c r="W798" s="5"/>
    </row>
    <row r="799" spans="1:23" ht="15.75" customHeight="1">
      <c r="A799" s="5"/>
      <c r="B799" s="5"/>
      <c r="C799" s="5"/>
      <c r="D799" s="292"/>
      <c r="E799" s="268"/>
      <c r="F799" s="262"/>
      <c r="G799" s="5"/>
      <c r="H799" s="5"/>
      <c r="I799" s="5"/>
      <c r="J799" s="5"/>
      <c r="K799" s="5"/>
      <c r="L799" s="140"/>
      <c r="M799" s="5"/>
      <c r="N799" s="5"/>
      <c r="O799" s="5"/>
      <c r="P799" s="5"/>
      <c r="Q799" s="5"/>
      <c r="R799" s="5"/>
      <c r="S799" s="5"/>
      <c r="T799" s="5"/>
      <c r="U799" s="5"/>
      <c r="V799" s="5"/>
      <c r="W799" s="5"/>
    </row>
    <row r="800" spans="1:23" ht="15.75" customHeight="1">
      <c r="A800" s="5"/>
      <c r="B800" s="5"/>
      <c r="C800" s="5"/>
      <c r="D800" s="292"/>
      <c r="E800" s="268"/>
      <c r="F800" s="262"/>
      <c r="G800" s="5"/>
      <c r="H800" s="5"/>
      <c r="I800" s="5"/>
      <c r="J800" s="5"/>
      <c r="K800" s="5"/>
      <c r="L800" s="140"/>
      <c r="M800" s="5"/>
      <c r="N800" s="5"/>
      <c r="O800" s="5"/>
      <c r="P800" s="5"/>
      <c r="Q800" s="5"/>
      <c r="R800" s="5"/>
      <c r="S800" s="5"/>
      <c r="T800" s="5"/>
      <c r="U800" s="5"/>
      <c r="V800" s="5"/>
      <c r="W800" s="5"/>
    </row>
    <row r="801" spans="1:23" ht="15.75" customHeight="1">
      <c r="A801" s="5"/>
      <c r="B801" s="5"/>
      <c r="C801" s="5"/>
      <c r="D801" s="292"/>
      <c r="E801" s="268"/>
      <c r="F801" s="262"/>
      <c r="G801" s="5"/>
      <c r="H801" s="5"/>
      <c r="I801" s="5"/>
      <c r="J801" s="5"/>
      <c r="K801" s="5"/>
      <c r="L801" s="140"/>
      <c r="M801" s="5"/>
      <c r="N801" s="5"/>
      <c r="O801" s="5"/>
      <c r="P801" s="5"/>
      <c r="Q801" s="5"/>
      <c r="R801" s="5"/>
      <c r="S801" s="5"/>
      <c r="T801" s="5"/>
      <c r="U801" s="5"/>
      <c r="V801" s="5"/>
      <c r="W801" s="5"/>
    </row>
    <row r="802" spans="1:23" ht="15.75" customHeight="1">
      <c r="A802" s="5"/>
      <c r="B802" s="5"/>
      <c r="C802" s="5"/>
      <c r="D802" s="292"/>
      <c r="E802" s="268"/>
      <c r="F802" s="262"/>
      <c r="G802" s="5"/>
      <c r="H802" s="5"/>
      <c r="I802" s="5"/>
      <c r="J802" s="5"/>
      <c r="K802" s="5"/>
      <c r="L802" s="140"/>
      <c r="M802" s="5"/>
      <c r="N802" s="5"/>
      <c r="O802" s="5"/>
      <c r="P802" s="5"/>
      <c r="Q802" s="5"/>
      <c r="R802" s="5"/>
      <c r="S802" s="5"/>
      <c r="T802" s="5"/>
      <c r="U802" s="5"/>
      <c r="V802" s="5"/>
      <c r="W802" s="5"/>
    </row>
    <row r="803" spans="1:23" ht="15.75" customHeight="1">
      <c r="A803" s="5"/>
      <c r="B803" s="5"/>
      <c r="C803" s="5"/>
      <c r="D803" s="292"/>
      <c r="E803" s="268"/>
      <c r="F803" s="262"/>
      <c r="G803" s="5"/>
      <c r="H803" s="5"/>
      <c r="I803" s="5"/>
      <c r="J803" s="5"/>
      <c r="K803" s="5"/>
      <c r="L803" s="140"/>
      <c r="M803" s="5"/>
      <c r="N803" s="5"/>
      <c r="O803" s="5"/>
      <c r="P803" s="5"/>
      <c r="Q803" s="5"/>
      <c r="R803" s="5"/>
      <c r="S803" s="5"/>
      <c r="T803" s="5"/>
      <c r="U803" s="5"/>
      <c r="V803" s="5"/>
      <c r="W803" s="5"/>
    </row>
    <row r="804" spans="1:23" ht="15.75" customHeight="1">
      <c r="A804" s="5"/>
      <c r="B804" s="5"/>
      <c r="C804" s="5"/>
      <c r="D804" s="292"/>
      <c r="E804" s="268"/>
      <c r="F804" s="262"/>
      <c r="G804" s="5"/>
      <c r="H804" s="5"/>
      <c r="I804" s="5"/>
      <c r="J804" s="5"/>
      <c r="K804" s="5"/>
      <c r="L804" s="140"/>
      <c r="M804" s="5"/>
      <c r="N804" s="5"/>
      <c r="O804" s="5"/>
      <c r="P804" s="5"/>
      <c r="Q804" s="5"/>
      <c r="R804" s="5"/>
      <c r="S804" s="5"/>
      <c r="T804" s="5"/>
      <c r="U804" s="5"/>
      <c r="V804" s="5"/>
      <c r="W804" s="5"/>
    </row>
    <row r="805" spans="1:23" ht="15.75" customHeight="1">
      <c r="A805" s="5"/>
      <c r="B805" s="5"/>
      <c r="C805" s="5"/>
      <c r="D805" s="292"/>
      <c r="E805" s="268"/>
      <c r="F805" s="262"/>
      <c r="G805" s="5"/>
      <c r="H805" s="5"/>
      <c r="I805" s="5"/>
      <c r="J805" s="5"/>
      <c r="K805" s="5"/>
      <c r="L805" s="140"/>
      <c r="M805" s="5"/>
      <c r="N805" s="5"/>
      <c r="O805" s="5"/>
      <c r="P805" s="5"/>
      <c r="Q805" s="5"/>
      <c r="R805" s="5"/>
      <c r="S805" s="5"/>
      <c r="T805" s="5"/>
      <c r="U805" s="5"/>
      <c r="V805" s="5"/>
      <c r="W805" s="5"/>
    </row>
    <row r="806" spans="1:23" ht="15.75" customHeight="1">
      <c r="A806" s="5"/>
      <c r="B806" s="5"/>
      <c r="C806" s="5"/>
      <c r="D806" s="292"/>
      <c r="E806" s="268"/>
      <c r="F806" s="262"/>
      <c r="G806" s="5"/>
      <c r="H806" s="5"/>
      <c r="I806" s="5"/>
      <c r="J806" s="5"/>
      <c r="K806" s="5"/>
      <c r="L806" s="140"/>
      <c r="M806" s="5"/>
      <c r="N806" s="5"/>
      <c r="O806" s="5"/>
      <c r="P806" s="5"/>
      <c r="Q806" s="5"/>
      <c r="R806" s="5"/>
      <c r="S806" s="5"/>
      <c r="T806" s="5"/>
      <c r="U806" s="5"/>
      <c r="V806" s="5"/>
      <c r="W806" s="5"/>
    </row>
    <row r="807" spans="1:23" ht="15.75" customHeight="1">
      <c r="A807" s="5"/>
      <c r="B807" s="5"/>
      <c r="C807" s="5"/>
      <c r="D807" s="292"/>
      <c r="E807" s="268"/>
      <c r="F807" s="262"/>
      <c r="G807" s="5"/>
      <c r="H807" s="5"/>
      <c r="I807" s="5"/>
      <c r="J807" s="5"/>
      <c r="K807" s="5"/>
      <c r="L807" s="140"/>
      <c r="M807" s="5"/>
      <c r="N807" s="5"/>
      <c r="O807" s="5"/>
      <c r="P807" s="5"/>
      <c r="Q807" s="5"/>
      <c r="R807" s="5"/>
      <c r="S807" s="5"/>
      <c r="T807" s="5"/>
      <c r="U807" s="5"/>
      <c r="V807" s="5"/>
      <c r="W807" s="5"/>
    </row>
    <row r="808" spans="1:23" ht="15.75" customHeight="1">
      <c r="A808" s="5"/>
      <c r="B808" s="5"/>
      <c r="C808" s="5"/>
      <c r="D808" s="292"/>
      <c r="E808" s="268"/>
      <c r="F808" s="262"/>
      <c r="G808" s="5"/>
      <c r="H808" s="5"/>
      <c r="I808" s="5"/>
      <c r="J808" s="5"/>
      <c r="K808" s="5"/>
      <c r="L808" s="140"/>
      <c r="M808" s="5"/>
      <c r="N808" s="5"/>
      <c r="O808" s="5"/>
      <c r="P808" s="5"/>
      <c r="Q808" s="5"/>
      <c r="R808" s="5"/>
      <c r="S808" s="5"/>
      <c r="T808" s="5"/>
      <c r="U808" s="5"/>
      <c r="V808" s="5"/>
      <c r="W808" s="5"/>
    </row>
    <row r="809" spans="1:23" ht="15.75" customHeight="1">
      <c r="A809" s="5"/>
      <c r="B809" s="5"/>
      <c r="C809" s="5"/>
      <c r="D809" s="292"/>
      <c r="E809" s="268"/>
      <c r="F809" s="262"/>
      <c r="G809" s="5"/>
      <c r="H809" s="5"/>
      <c r="I809" s="5"/>
      <c r="J809" s="5"/>
      <c r="K809" s="5"/>
      <c r="L809" s="140"/>
      <c r="M809" s="5"/>
      <c r="N809" s="5"/>
      <c r="O809" s="5"/>
      <c r="P809" s="5"/>
      <c r="Q809" s="5"/>
      <c r="R809" s="5"/>
      <c r="S809" s="5"/>
      <c r="T809" s="5"/>
      <c r="U809" s="5"/>
      <c r="V809" s="5"/>
      <c r="W809" s="5"/>
    </row>
    <row r="810" spans="1:23" ht="15.75" customHeight="1">
      <c r="A810" s="5"/>
      <c r="B810" s="5"/>
      <c r="C810" s="5"/>
      <c r="D810" s="292"/>
      <c r="E810" s="268"/>
      <c r="F810" s="262"/>
      <c r="G810" s="5"/>
      <c r="H810" s="5"/>
      <c r="I810" s="5"/>
      <c r="J810" s="5"/>
      <c r="K810" s="5"/>
      <c r="L810" s="140"/>
      <c r="M810" s="5"/>
      <c r="N810" s="5"/>
      <c r="O810" s="5"/>
      <c r="P810" s="5"/>
      <c r="Q810" s="5"/>
      <c r="R810" s="5"/>
      <c r="S810" s="5"/>
      <c r="T810" s="5"/>
      <c r="U810" s="5"/>
      <c r="V810" s="5"/>
      <c r="W810" s="5"/>
    </row>
    <row r="811" spans="1:23" ht="15.75" customHeight="1">
      <c r="A811" s="5"/>
      <c r="B811" s="5"/>
      <c r="C811" s="5"/>
      <c r="D811" s="292"/>
      <c r="E811" s="268"/>
      <c r="F811" s="262"/>
      <c r="G811" s="5"/>
      <c r="H811" s="5"/>
      <c r="I811" s="5"/>
      <c r="J811" s="5"/>
      <c r="K811" s="5"/>
      <c r="L811" s="140"/>
      <c r="M811" s="5"/>
      <c r="N811" s="5"/>
      <c r="O811" s="5"/>
      <c r="P811" s="5"/>
      <c r="Q811" s="5"/>
      <c r="R811" s="5"/>
      <c r="S811" s="5"/>
      <c r="T811" s="5"/>
      <c r="U811" s="5"/>
      <c r="V811" s="5"/>
      <c r="W811" s="5"/>
    </row>
    <row r="812" spans="1:23" ht="15.75" customHeight="1">
      <c r="A812" s="5"/>
      <c r="B812" s="5"/>
      <c r="C812" s="5"/>
      <c r="D812" s="292"/>
      <c r="E812" s="268"/>
      <c r="F812" s="262"/>
      <c r="G812" s="5"/>
      <c r="H812" s="5"/>
      <c r="I812" s="5"/>
      <c r="J812" s="5"/>
      <c r="K812" s="5"/>
      <c r="L812" s="140"/>
      <c r="M812" s="5"/>
      <c r="N812" s="5"/>
      <c r="O812" s="5"/>
      <c r="P812" s="5"/>
      <c r="Q812" s="5"/>
      <c r="R812" s="5"/>
      <c r="S812" s="5"/>
      <c r="T812" s="5"/>
      <c r="U812" s="5"/>
      <c r="V812" s="5"/>
      <c r="W812" s="5"/>
    </row>
    <row r="813" spans="1:23" ht="15.75" customHeight="1">
      <c r="A813" s="5"/>
      <c r="B813" s="5"/>
      <c r="C813" s="5"/>
      <c r="D813" s="292"/>
      <c r="E813" s="268"/>
      <c r="F813" s="262"/>
      <c r="G813" s="5"/>
      <c r="H813" s="5"/>
      <c r="I813" s="5"/>
      <c r="J813" s="5"/>
      <c r="K813" s="5"/>
      <c r="L813" s="140"/>
      <c r="M813" s="5"/>
      <c r="N813" s="5"/>
      <c r="O813" s="5"/>
      <c r="P813" s="5"/>
      <c r="Q813" s="5"/>
      <c r="R813" s="5"/>
      <c r="S813" s="5"/>
      <c r="T813" s="5"/>
      <c r="U813" s="5"/>
      <c r="V813" s="5"/>
      <c r="W813" s="5"/>
    </row>
    <row r="814" spans="1:23" ht="15.75" customHeight="1">
      <c r="A814" s="5"/>
      <c r="B814" s="5"/>
      <c r="C814" s="5"/>
      <c r="D814" s="292"/>
      <c r="E814" s="268"/>
      <c r="F814" s="262"/>
      <c r="G814" s="5"/>
      <c r="H814" s="5"/>
      <c r="I814" s="5"/>
      <c r="J814" s="5"/>
      <c r="K814" s="5"/>
      <c r="L814" s="140"/>
      <c r="M814" s="5"/>
      <c r="N814" s="5"/>
      <c r="O814" s="5"/>
      <c r="P814" s="5"/>
      <c r="Q814" s="5"/>
      <c r="R814" s="5"/>
      <c r="S814" s="5"/>
      <c r="T814" s="5"/>
      <c r="U814" s="5"/>
      <c r="V814" s="5"/>
      <c r="W814" s="5"/>
    </row>
    <row r="815" spans="1:23" ht="15.75" customHeight="1">
      <c r="A815" s="5"/>
      <c r="B815" s="5"/>
      <c r="C815" s="5"/>
      <c r="D815" s="292"/>
      <c r="E815" s="268"/>
      <c r="F815" s="262"/>
      <c r="G815" s="5"/>
      <c r="H815" s="5"/>
      <c r="I815" s="5"/>
      <c r="J815" s="5"/>
      <c r="K815" s="5"/>
      <c r="L815" s="140"/>
      <c r="M815" s="5"/>
      <c r="N815" s="5"/>
      <c r="O815" s="5"/>
      <c r="P815" s="5"/>
      <c r="Q815" s="5"/>
      <c r="R815" s="5"/>
      <c r="S815" s="5"/>
      <c r="T815" s="5"/>
      <c r="U815" s="5"/>
      <c r="V815" s="5"/>
      <c r="W815" s="5"/>
    </row>
    <row r="816" spans="1:23" ht="15.75" customHeight="1">
      <c r="A816" s="5"/>
      <c r="B816" s="5"/>
      <c r="C816" s="5"/>
      <c r="D816" s="292"/>
      <c r="E816" s="268"/>
      <c r="F816" s="262"/>
      <c r="G816" s="5"/>
      <c r="H816" s="5"/>
      <c r="I816" s="5"/>
      <c r="J816" s="5"/>
      <c r="K816" s="5"/>
      <c r="L816" s="140"/>
      <c r="M816" s="5"/>
      <c r="N816" s="5"/>
      <c r="O816" s="5"/>
      <c r="P816" s="5"/>
      <c r="Q816" s="5"/>
      <c r="R816" s="5"/>
      <c r="S816" s="5"/>
      <c r="T816" s="5"/>
      <c r="U816" s="5"/>
      <c r="V816" s="5"/>
      <c r="W816" s="5"/>
    </row>
    <row r="817" spans="1:23" ht="15.75" customHeight="1">
      <c r="A817" s="5"/>
      <c r="B817" s="5"/>
      <c r="C817" s="5"/>
      <c r="D817" s="292"/>
      <c r="E817" s="268"/>
      <c r="F817" s="262"/>
      <c r="G817" s="5"/>
      <c r="H817" s="5"/>
      <c r="I817" s="5"/>
      <c r="J817" s="5"/>
      <c r="K817" s="5"/>
      <c r="L817" s="140"/>
      <c r="M817" s="5"/>
      <c r="N817" s="5"/>
      <c r="O817" s="5"/>
      <c r="P817" s="5"/>
      <c r="Q817" s="5"/>
      <c r="R817" s="5"/>
      <c r="S817" s="5"/>
      <c r="T817" s="5"/>
      <c r="U817" s="5"/>
      <c r="V817" s="5"/>
      <c r="W817" s="5"/>
    </row>
    <row r="818" spans="1:23" ht="15.75" customHeight="1">
      <c r="A818" s="5"/>
      <c r="B818" s="5"/>
      <c r="C818" s="5"/>
      <c r="D818" s="292"/>
      <c r="E818" s="268"/>
      <c r="F818" s="262"/>
      <c r="G818" s="5"/>
      <c r="H818" s="5"/>
      <c r="I818" s="5"/>
      <c r="J818" s="5"/>
      <c r="K818" s="5"/>
      <c r="L818" s="140"/>
      <c r="M818" s="5"/>
      <c r="N818" s="5"/>
      <c r="O818" s="5"/>
      <c r="P818" s="5"/>
      <c r="Q818" s="5"/>
      <c r="R818" s="5"/>
      <c r="S818" s="5"/>
      <c r="T818" s="5"/>
      <c r="U818" s="5"/>
      <c r="V818" s="5"/>
      <c r="W818" s="5"/>
    </row>
    <row r="819" spans="1:23" ht="15.75" customHeight="1">
      <c r="A819" s="5"/>
      <c r="B819" s="5"/>
      <c r="C819" s="5"/>
      <c r="D819" s="292"/>
      <c r="E819" s="268"/>
      <c r="F819" s="262"/>
      <c r="G819" s="5"/>
      <c r="H819" s="5"/>
      <c r="I819" s="5"/>
      <c r="J819" s="5"/>
      <c r="K819" s="5"/>
      <c r="L819" s="140"/>
      <c r="M819" s="5"/>
      <c r="N819" s="5"/>
      <c r="O819" s="5"/>
      <c r="P819" s="5"/>
      <c r="Q819" s="5"/>
      <c r="R819" s="5"/>
      <c r="S819" s="5"/>
      <c r="T819" s="5"/>
      <c r="U819" s="5"/>
      <c r="V819" s="5"/>
      <c r="W819" s="5"/>
    </row>
    <row r="820" spans="1:23" ht="15.75" customHeight="1">
      <c r="A820" s="5"/>
      <c r="B820" s="5"/>
      <c r="C820" s="5"/>
      <c r="D820" s="292"/>
      <c r="E820" s="268"/>
      <c r="F820" s="262"/>
      <c r="G820" s="5"/>
      <c r="H820" s="5"/>
      <c r="I820" s="5"/>
      <c r="J820" s="5"/>
      <c r="K820" s="5"/>
      <c r="L820" s="140"/>
      <c r="M820" s="5"/>
      <c r="N820" s="5"/>
      <c r="O820" s="5"/>
      <c r="P820" s="5"/>
      <c r="Q820" s="5"/>
      <c r="R820" s="5"/>
      <c r="S820" s="5"/>
      <c r="T820" s="5"/>
      <c r="U820" s="5"/>
      <c r="V820" s="5"/>
      <c r="W820" s="5"/>
    </row>
    <row r="821" spans="1:23" ht="15.75" customHeight="1">
      <c r="A821" s="5"/>
      <c r="B821" s="5"/>
      <c r="C821" s="5"/>
      <c r="D821" s="292"/>
      <c r="E821" s="268"/>
      <c r="F821" s="262"/>
      <c r="G821" s="5"/>
      <c r="H821" s="5"/>
      <c r="I821" s="5"/>
      <c r="J821" s="5"/>
      <c r="K821" s="5"/>
      <c r="L821" s="140"/>
      <c r="M821" s="5"/>
      <c r="N821" s="5"/>
      <c r="O821" s="5"/>
      <c r="P821" s="5"/>
      <c r="Q821" s="5"/>
      <c r="R821" s="5"/>
      <c r="S821" s="5"/>
      <c r="T821" s="5"/>
      <c r="U821" s="5"/>
      <c r="V821" s="5"/>
      <c r="W821" s="5"/>
    </row>
    <row r="822" spans="1:23" ht="15.75" customHeight="1">
      <c r="A822" s="5"/>
      <c r="B822" s="5"/>
      <c r="C822" s="5"/>
      <c r="D822" s="292"/>
      <c r="E822" s="268"/>
      <c r="F822" s="262"/>
      <c r="G822" s="5"/>
      <c r="H822" s="5"/>
      <c r="I822" s="5"/>
      <c r="J822" s="5"/>
      <c r="K822" s="5"/>
      <c r="L822" s="140"/>
      <c r="M822" s="5"/>
      <c r="N822" s="5"/>
      <c r="O822" s="5"/>
      <c r="P822" s="5"/>
      <c r="Q822" s="5"/>
      <c r="R822" s="5"/>
      <c r="S822" s="5"/>
      <c r="T822" s="5"/>
      <c r="U822" s="5"/>
      <c r="V822" s="5"/>
      <c r="W822" s="5"/>
    </row>
    <row r="823" spans="1:23" ht="15.75" customHeight="1">
      <c r="A823" s="5"/>
      <c r="B823" s="5"/>
      <c r="C823" s="5"/>
      <c r="D823" s="292"/>
      <c r="E823" s="268"/>
      <c r="F823" s="262"/>
      <c r="G823" s="5"/>
      <c r="H823" s="5"/>
      <c r="I823" s="5"/>
      <c r="J823" s="5"/>
      <c r="K823" s="5"/>
      <c r="L823" s="140"/>
      <c r="M823" s="5"/>
      <c r="N823" s="5"/>
      <c r="O823" s="5"/>
      <c r="P823" s="5"/>
      <c r="Q823" s="5"/>
      <c r="R823" s="5"/>
      <c r="S823" s="5"/>
      <c r="T823" s="5"/>
      <c r="U823" s="5"/>
      <c r="V823" s="5"/>
      <c r="W823" s="5"/>
    </row>
    <row r="824" spans="1:23" ht="15.75" customHeight="1">
      <c r="A824" s="5"/>
      <c r="B824" s="5"/>
      <c r="C824" s="5"/>
      <c r="D824" s="292"/>
      <c r="E824" s="268"/>
      <c r="F824" s="262"/>
      <c r="G824" s="5"/>
      <c r="H824" s="5"/>
      <c r="I824" s="5"/>
      <c r="J824" s="5"/>
      <c r="K824" s="5"/>
      <c r="L824" s="140"/>
      <c r="M824" s="5"/>
      <c r="N824" s="5"/>
      <c r="O824" s="5"/>
      <c r="P824" s="5"/>
      <c r="Q824" s="5"/>
      <c r="R824" s="5"/>
      <c r="S824" s="5"/>
      <c r="T824" s="5"/>
      <c r="U824" s="5"/>
      <c r="V824" s="5"/>
      <c r="W824" s="5"/>
    </row>
    <row r="825" spans="1:23" ht="15.75" customHeight="1">
      <c r="A825" s="5"/>
      <c r="B825" s="5"/>
      <c r="C825" s="5"/>
      <c r="D825" s="292"/>
      <c r="E825" s="268"/>
      <c r="F825" s="262"/>
      <c r="G825" s="5"/>
      <c r="H825" s="5"/>
      <c r="I825" s="5"/>
      <c r="J825" s="5"/>
      <c r="K825" s="5"/>
      <c r="L825" s="140"/>
      <c r="M825" s="5"/>
      <c r="N825" s="5"/>
      <c r="O825" s="5"/>
      <c r="P825" s="5"/>
      <c r="Q825" s="5"/>
      <c r="R825" s="5"/>
      <c r="S825" s="5"/>
      <c r="T825" s="5"/>
      <c r="U825" s="5"/>
      <c r="V825" s="5"/>
      <c r="W825" s="5"/>
    </row>
    <row r="826" spans="1:23" ht="15.75" customHeight="1">
      <c r="A826" s="5"/>
      <c r="B826" s="5"/>
      <c r="C826" s="5"/>
      <c r="D826" s="292"/>
      <c r="E826" s="268"/>
      <c r="F826" s="262"/>
      <c r="G826" s="5"/>
      <c r="H826" s="5"/>
      <c r="I826" s="5"/>
      <c r="J826" s="5"/>
      <c r="K826" s="5"/>
      <c r="L826" s="140"/>
      <c r="M826" s="5"/>
      <c r="N826" s="5"/>
      <c r="O826" s="5"/>
      <c r="P826" s="5"/>
      <c r="Q826" s="5"/>
      <c r="R826" s="5"/>
      <c r="S826" s="5"/>
      <c r="T826" s="5"/>
      <c r="U826" s="5"/>
      <c r="V826" s="5"/>
      <c r="W826" s="5"/>
    </row>
    <row r="827" spans="1:23" ht="15.75" customHeight="1">
      <c r="A827" s="5"/>
      <c r="B827" s="5"/>
      <c r="C827" s="5"/>
      <c r="D827" s="292"/>
      <c r="E827" s="268"/>
      <c r="F827" s="262"/>
      <c r="G827" s="5"/>
      <c r="H827" s="5"/>
      <c r="I827" s="5"/>
      <c r="J827" s="5"/>
      <c r="K827" s="5"/>
      <c r="L827" s="140"/>
      <c r="M827" s="5"/>
      <c r="N827" s="5"/>
      <c r="O827" s="5"/>
      <c r="P827" s="5"/>
      <c r="Q827" s="5"/>
      <c r="R827" s="5"/>
      <c r="S827" s="5"/>
      <c r="T827" s="5"/>
      <c r="U827" s="5"/>
      <c r="V827" s="5"/>
      <c r="W827" s="5"/>
    </row>
    <row r="828" spans="1:23" ht="15.75" customHeight="1">
      <c r="A828" s="5"/>
      <c r="B828" s="5"/>
      <c r="C828" s="5"/>
      <c r="D828" s="292"/>
      <c r="E828" s="268"/>
      <c r="F828" s="262"/>
      <c r="G828" s="5"/>
      <c r="H828" s="5"/>
      <c r="I828" s="5"/>
      <c r="J828" s="5"/>
      <c r="K828" s="5"/>
      <c r="L828" s="140"/>
      <c r="M828" s="5"/>
      <c r="N828" s="5"/>
      <c r="O828" s="5"/>
      <c r="P828" s="5"/>
      <c r="Q828" s="5"/>
      <c r="R828" s="5"/>
      <c r="S828" s="5"/>
      <c r="T828" s="5"/>
      <c r="U828" s="5"/>
      <c r="V828" s="5"/>
      <c r="W828" s="5"/>
    </row>
    <row r="829" spans="1:23" ht="15.75" customHeight="1">
      <c r="A829" s="5"/>
      <c r="B829" s="5"/>
      <c r="C829" s="5"/>
      <c r="D829" s="292"/>
      <c r="E829" s="268"/>
      <c r="F829" s="262"/>
      <c r="G829" s="5"/>
      <c r="H829" s="5"/>
      <c r="I829" s="5"/>
      <c r="J829" s="5"/>
      <c r="K829" s="5"/>
      <c r="L829" s="140"/>
      <c r="M829" s="5"/>
      <c r="N829" s="5"/>
      <c r="O829" s="5"/>
      <c r="P829" s="5"/>
      <c r="Q829" s="5"/>
      <c r="R829" s="5"/>
      <c r="S829" s="5"/>
      <c r="T829" s="5"/>
      <c r="U829" s="5"/>
      <c r="V829" s="5"/>
      <c r="W829" s="5"/>
    </row>
    <row r="830" spans="1:23" ht="15.75" customHeight="1">
      <c r="A830" s="5"/>
      <c r="B830" s="5"/>
      <c r="C830" s="5"/>
      <c r="D830" s="292"/>
      <c r="E830" s="268"/>
      <c r="F830" s="262"/>
      <c r="G830" s="5"/>
      <c r="H830" s="5"/>
      <c r="I830" s="5"/>
      <c r="J830" s="5"/>
      <c r="K830" s="5"/>
      <c r="L830" s="140"/>
      <c r="M830" s="5"/>
      <c r="N830" s="5"/>
      <c r="O830" s="5"/>
      <c r="P830" s="5"/>
      <c r="Q830" s="5"/>
      <c r="R830" s="5"/>
      <c r="S830" s="5"/>
      <c r="T830" s="5"/>
      <c r="U830" s="5"/>
      <c r="V830" s="5"/>
      <c r="W830" s="5"/>
    </row>
    <row r="831" spans="1:23" ht="15.75" customHeight="1">
      <c r="A831" s="5"/>
      <c r="B831" s="5"/>
      <c r="C831" s="5"/>
      <c r="D831" s="292"/>
      <c r="E831" s="268"/>
      <c r="F831" s="262"/>
      <c r="G831" s="5"/>
      <c r="H831" s="5"/>
      <c r="I831" s="5"/>
      <c r="J831" s="5"/>
      <c r="K831" s="5"/>
      <c r="L831" s="140"/>
      <c r="M831" s="5"/>
      <c r="N831" s="5"/>
      <c r="O831" s="5"/>
      <c r="P831" s="5"/>
      <c r="Q831" s="5"/>
      <c r="R831" s="5"/>
      <c r="S831" s="5"/>
      <c r="T831" s="5"/>
      <c r="U831" s="5"/>
      <c r="V831" s="5"/>
      <c r="W831" s="5"/>
    </row>
    <row r="832" spans="1:23" ht="15.75" customHeight="1">
      <c r="A832" s="5"/>
      <c r="B832" s="5"/>
      <c r="C832" s="5"/>
      <c r="D832" s="292"/>
      <c r="E832" s="268"/>
      <c r="F832" s="262"/>
      <c r="G832" s="5"/>
      <c r="H832" s="5"/>
      <c r="I832" s="5"/>
      <c r="J832" s="5"/>
      <c r="K832" s="5"/>
      <c r="L832" s="140"/>
      <c r="M832" s="5"/>
      <c r="N832" s="5"/>
      <c r="O832" s="5"/>
      <c r="P832" s="5"/>
      <c r="Q832" s="5"/>
      <c r="R832" s="5"/>
      <c r="S832" s="5"/>
      <c r="T832" s="5"/>
      <c r="U832" s="5"/>
      <c r="V832" s="5"/>
      <c r="W832" s="5"/>
    </row>
    <row r="833" spans="1:23" ht="15.75" customHeight="1">
      <c r="A833" s="5"/>
      <c r="B833" s="5"/>
      <c r="C833" s="5"/>
      <c r="D833" s="292"/>
      <c r="E833" s="268"/>
      <c r="F833" s="262"/>
      <c r="G833" s="5"/>
      <c r="H833" s="5"/>
      <c r="I833" s="5"/>
      <c r="J833" s="5"/>
      <c r="K833" s="5"/>
      <c r="L833" s="140"/>
      <c r="M833" s="5"/>
      <c r="N833" s="5"/>
      <c r="O833" s="5"/>
      <c r="P833" s="5"/>
      <c r="Q833" s="5"/>
      <c r="R833" s="5"/>
      <c r="S833" s="5"/>
      <c r="T833" s="5"/>
      <c r="U833" s="5"/>
      <c r="V833" s="5"/>
      <c r="W833" s="5"/>
    </row>
    <row r="834" spans="1:23" ht="15.75" customHeight="1">
      <c r="A834" s="5"/>
      <c r="B834" s="5"/>
      <c r="C834" s="5"/>
      <c r="D834" s="292"/>
      <c r="E834" s="268"/>
      <c r="F834" s="262"/>
      <c r="G834" s="5"/>
      <c r="H834" s="5"/>
      <c r="I834" s="5"/>
      <c r="J834" s="5"/>
      <c r="K834" s="5"/>
      <c r="L834" s="140"/>
      <c r="M834" s="5"/>
      <c r="N834" s="5"/>
      <c r="O834" s="5"/>
      <c r="P834" s="5"/>
      <c r="Q834" s="5"/>
      <c r="R834" s="5"/>
      <c r="S834" s="5"/>
      <c r="T834" s="5"/>
      <c r="U834" s="5"/>
      <c r="V834" s="5"/>
      <c r="W834" s="5"/>
    </row>
    <row r="835" spans="1:23" ht="15.75" customHeight="1">
      <c r="A835" s="5"/>
      <c r="B835" s="5"/>
      <c r="C835" s="5"/>
      <c r="D835" s="292"/>
      <c r="E835" s="268"/>
      <c r="F835" s="262"/>
      <c r="G835" s="5"/>
      <c r="H835" s="5"/>
      <c r="I835" s="5"/>
      <c r="J835" s="5"/>
      <c r="K835" s="5"/>
      <c r="L835" s="140"/>
      <c r="M835" s="5"/>
      <c r="N835" s="5"/>
      <c r="O835" s="5"/>
      <c r="P835" s="5"/>
      <c r="Q835" s="5"/>
      <c r="R835" s="5"/>
      <c r="S835" s="5"/>
      <c r="T835" s="5"/>
      <c r="U835" s="5"/>
      <c r="V835" s="5"/>
      <c r="W835" s="5"/>
    </row>
    <row r="836" spans="1:23" ht="15.75" customHeight="1">
      <c r="A836" s="5"/>
      <c r="B836" s="5"/>
      <c r="C836" s="5"/>
      <c r="D836" s="292"/>
      <c r="E836" s="268"/>
      <c r="F836" s="262"/>
      <c r="G836" s="5"/>
      <c r="H836" s="5"/>
      <c r="I836" s="5"/>
      <c r="J836" s="5"/>
      <c r="K836" s="5"/>
      <c r="L836" s="140"/>
      <c r="M836" s="5"/>
      <c r="N836" s="5"/>
      <c r="O836" s="5"/>
      <c r="P836" s="5"/>
      <c r="Q836" s="5"/>
      <c r="R836" s="5"/>
      <c r="S836" s="5"/>
      <c r="T836" s="5"/>
      <c r="U836" s="5"/>
      <c r="V836" s="5"/>
      <c r="W836" s="5"/>
    </row>
    <row r="837" spans="1:23" ht="15.75" customHeight="1">
      <c r="A837" s="5"/>
      <c r="B837" s="5"/>
      <c r="C837" s="5"/>
      <c r="D837" s="292"/>
      <c r="E837" s="268"/>
      <c r="F837" s="262"/>
      <c r="G837" s="5"/>
      <c r="H837" s="5"/>
      <c r="I837" s="5"/>
      <c r="J837" s="5"/>
      <c r="K837" s="5"/>
      <c r="L837" s="140"/>
      <c r="M837" s="5"/>
      <c r="N837" s="5"/>
      <c r="O837" s="5"/>
      <c r="P837" s="5"/>
      <c r="Q837" s="5"/>
      <c r="R837" s="5"/>
      <c r="S837" s="5"/>
      <c r="T837" s="5"/>
      <c r="U837" s="5"/>
      <c r="V837" s="5"/>
      <c r="W837" s="5"/>
    </row>
    <row r="838" spans="1:23" ht="15.75" customHeight="1">
      <c r="A838" s="5"/>
      <c r="B838" s="5"/>
      <c r="C838" s="5"/>
      <c r="D838" s="292"/>
      <c r="E838" s="268"/>
      <c r="F838" s="262"/>
      <c r="G838" s="5"/>
      <c r="H838" s="5"/>
      <c r="I838" s="5"/>
      <c r="J838" s="5"/>
      <c r="K838" s="5"/>
      <c r="L838" s="140"/>
      <c r="M838" s="5"/>
      <c r="N838" s="5"/>
      <c r="O838" s="5"/>
      <c r="P838" s="5"/>
      <c r="Q838" s="5"/>
      <c r="R838" s="5"/>
      <c r="S838" s="5"/>
      <c r="T838" s="5"/>
      <c r="U838" s="5"/>
      <c r="V838" s="5"/>
      <c r="W838" s="5"/>
    </row>
    <row r="839" spans="1:23" ht="15.75" customHeight="1">
      <c r="A839" s="5"/>
      <c r="B839" s="5"/>
      <c r="C839" s="5"/>
      <c r="D839" s="292"/>
      <c r="E839" s="268"/>
      <c r="F839" s="262"/>
      <c r="G839" s="5"/>
      <c r="H839" s="5"/>
      <c r="I839" s="5"/>
      <c r="J839" s="5"/>
      <c r="K839" s="5"/>
      <c r="L839" s="140"/>
      <c r="M839" s="5"/>
      <c r="N839" s="5"/>
      <c r="O839" s="5"/>
      <c r="P839" s="5"/>
      <c r="Q839" s="5"/>
      <c r="R839" s="5"/>
      <c r="S839" s="5"/>
      <c r="T839" s="5"/>
      <c r="U839" s="5"/>
      <c r="V839" s="5"/>
      <c r="W839" s="5"/>
    </row>
    <row r="840" spans="1:23" ht="15.75" customHeight="1">
      <c r="A840" s="5"/>
      <c r="B840" s="5"/>
      <c r="C840" s="5"/>
      <c r="D840" s="292"/>
      <c r="E840" s="268"/>
      <c r="F840" s="262"/>
      <c r="G840" s="5"/>
      <c r="H840" s="5"/>
      <c r="I840" s="5"/>
      <c r="J840" s="5"/>
      <c r="K840" s="5"/>
      <c r="L840" s="140"/>
      <c r="M840" s="5"/>
      <c r="N840" s="5"/>
      <c r="O840" s="5"/>
      <c r="P840" s="5"/>
      <c r="Q840" s="5"/>
      <c r="R840" s="5"/>
      <c r="S840" s="5"/>
      <c r="T840" s="5"/>
      <c r="U840" s="5"/>
      <c r="V840" s="5"/>
      <c r="W840" s="5"/>
    </row>
    <row r="841" spans="1:23" ht="15.75" customHeight="1">
      <c r="A841" s="5"/>
      <c r="B841" s="5"/>
      <c r="C841" s="5"/>
      <c r="D841" s="292"/>
      <c r="E841" s="268"/>
      <c r="F841" s="262"/>
      <c r="G841" s="5"/>
      <c r="H841" s="5"/>
      <c r="I841" s="5"/>
      <c r="J841" s="5"/>
      <c r="K841" s="5"/>
      <c r="L841" s="140"/>
      <c r="M841" s="5"/>
      <c r="N841" s="5"/>
      <c r="O841" s="5"/>
      <c r="P841" s="5"/>
      <c r="Q841" s="5"/>
      <c r="R841" s="5"/>
      <c r="S841" s="5"/>
      <c r="T841" s="5"/>
      <c r="U841" s="5"/>
      <c r="V841" s="5"/>
      <c r="W841" s="5"/>
    </row>
    <row r="842" spans="1:23" ht="15.75" customHeight="1">
      <c r="A842" s="5"/>
      <c r="B842" s="5"/>
      <c r="C842" s="5"/>
      <c r="D842" s="292"/>
      <c r="E842" s="268"/>
      <c r="F842" s="262"/>
      <c r="G842" s="5"/>
      <c r="H842" s="5"/>
      <c r="I842" s="5"/>
      <c r="J842" s="5"/>
      <c r="K842" s="5"/>
      <c r="L842" s="140"/>
      <c r="M842" s="5"/>
      <c r="N842" s="5"/>
      <c r="O842" s="5"/>
      <c r="P842" s="5"/>
      <c r="Q842" s="5"/>
      <c r="R842" s="5"/>
      <c r="S842" s="5"/>
      <c r="T842" s="5"/>
      <c r="U842" s="5"/>
      <c r="V842" s="5"/>
      <c r="W842" s="5"/>
    </row>
    <row r="843" spans="1:23" ht="15.75" customHeight="1">
      <c r="A843" s="5"/>
      <c r="B843" s="5"/>
      <c r="C843" s="5"/>
      <c r="D843" s="292"/>
      <c r="E843" s="268"/>
      <c r="F843" s="262"/>
      <c r="G843" s="5"/>
      <c r="H843" s="5"/>
      <c r="I843" s="5"/>
      <c r="J843" s="5"/>
      <c r="K843" s="5"/>
      <c r="L843" s="140"/>
      <c r="M843" s="5"/>
      <c r="N843" s="5"/>
      <c r="O843" s="5"/>
      <c r="P843" s="5"/>
      <c r="Q843" s="5"/>
      <c r="R843" s="5"/>
      <c r="S843" s="5"/>
      <c r="T843" s="5"/>
      <c r="U843" s="5"/>
      <c r="V843" s="5"/>
      <c r="W843" s="5"/>
    </row>
    <row r="844" spans="1:23" ht="15.75" customHeight="1">
      <c r="A844" s="5"/>
      <c r="B844" s="5"/>
      <c r="C844" s="5"/>
      <c r="D844" s="292"/>
      <c r="E844" s="268"/>
      <c r="F844" s="262"/>
      <c r="G844" s="5"/>
      <c r="H844" s="5"/>
      <c r="I844" s="5"/>
      <c r="J844" s="5"/>
      <c r="K844" s="5"/>
      <c r="L844" s="140"/>
      <c r="M844" s="5"/>
      <c r="N844" s="5"/>
      <c r="O844" s="5"/>
      <c r="P844" s="5"/>
      <c r="Q844" s="5"/>
      <c r="R844" s="5"/>
      <c r="S844" s="5"/>
      <c r="T844" s="5"/>
      <c r="U844" s="5"/>
      <c r="V844" s="5"/>
      <c r="W844" s="5"/>
    </row>
    <row r="845" spans="1:23" ht="15.75" customHeight="1">
      <c r="A845" s="5"/>
      <c r="B845" s="5"/>
      <c r="C845" s="5"/>
      <c r="D845" s="292"/>
      <c r="E845" s="268"/>
      <c r="F845" s="262"/>
      <c r="G845" s="5"/>
      <c r="H845" s="5"/>
      <c r="I845" s="5"/>
      <c r="J845" s="5"/>
      <c r="K845" s="5"/>
      <c r="L845" s="140"/>
      <c r="M845" s="5"/>
      <c r="N845" s="5"/>
      <c r="O845" s="5"/>
      <c r="P845" s="5"/>
      <c r="Q845" s="5"/>
      <c r="R845" s="5"/>
      <c r="S845" s="5"/>
      <c r="T845" s="5"/>
      <c r="U845" s="5"/>
      <c r="V845" s="5"/>
      <c r="W845" s="5"/>
    </row>
    <row r="846" spans="1:23" ht="15.75" customHeight="1">
      <c r="A846" s="5"/>
      <c r="B846" s="5"/>
      <c r="C846" s="5"/>
      <c r="D846" s="292"/>
      <c r="E846" s="268"/>
      <c r="F846" s="262"/>
      <c r="G846" s="5"/>
      <c r="H846" s="5"/>
      <c r="I846" s="5"/>
      <c r="J846" s="5"/>
      <c r="K846" s="5"/>
      <c r="L846" s="140"/>
      <c r="M846" s="5"/>
      <c r="N846" s="5"/>
      <c r="O846" s="5"/>
      <c r="P846" s="5"/>
      <c r="Q846" s="5"/>
      <c r="R846" s="5"/>
      <c r="S846" s="5"/>
      <c r="T846" s="5"/>
      <c r="U846" s="5"/>
      <c r="V846" s="5"/>
      <c r="W846" s="5"/>
    </row>
    <row r="847" spans="1:23" ht="15.75" customHeight="1">
      <c r="A847" s="5"/>
      <c r="B847" s="5"/>
      <c r="C847" s="5"/>
      <c r="D847" s="292"/>
      <c r="E847" s="268"/>
      <c r="F847" s="262"/>
      <c r="G847" s="5"/>
      <c r="H847" s="5"/>
      <c r="I847" s="5"/>
      <c r="J847" s="5"/>
      <c r="K847" s="5"/>
      <c r="L847" s="140"/>
      <c r="M847" s="5"/>
      <c r="N847" s="5"/>
      <c r="O847" s="5"/>
      <c r="P847" s="5"/>
      <c r="Q847" s="5"/>
      <c r="R847" s="5"/>
      <c r="S847" s="5"/>
      <c r="T847" s="5"/>
      <c r="U847" s="5"/>
      <c r="V847" s="5"/>
      <c r="W847" s="5"/>
    </row>
    <row r="848" spans="1:23" ht="15.75" customHeight="1">
      <c r="A848" s="5"/>
      <c r="B848" s="5"/>
      <c r="C848" s="5"/>
      <c r="D848" s="292"/>
      <c r="E848" s="268"/>
      <c r="F848" s="262"/>
      <c r="G848" s="5"/>
      <c r="H848" s="5"/>
      <c r="I848" s="5"/>
      <c r="J848" s="5"/>
      <c r="K848" s="5"/>
      <c r="L848" s="140"/>
      <c r="M848" s="5"/>
      <c r="N848" s="5"/>
      <c r="O848" s="5"/>
      <c r="P848" s="5"/>
      <c r="Q848" s="5"/>
      <c r="R848" s="5"/>
      <c r="S848" s="5"/>
      <c r="T848" s="5"/>
      <c r="U848" s="5"/>
      <c r="V848" s="5"/>
      <c r="W848" s="5"/>
    </row>
    <row r="849" spans="1:23" ht="15.75" customHeight="1">
      <c r="A849" s="5"/>
      <c r="B849" s="5"/>
      <c r="C849" s="5"/>
      <c r="D849" s="292"/>
      <c r="E849" s="268"/>
      <c r="F849" s="262"/>
      <c r="G849" s="5"/>
      <c r="H849" s="5"/>
      <c r="I849" s="5"/>
      <c r="J849" s="5"/>
      <c r="K849" s="5"/>
      <c r="L849" s="140"/>
      <c r="M849" s="5"/>
      <c r="N849" s="5"/>
      <c r="O849" s="5"/>
      <c r="P849" s="5"/>
      <c r="Q849" s="5"/>
      <c r="R849" s="5"/>
      <c r="S849" s="5"/>
      <c r="T849" s="5"/>
      <c r="U849" s="5"/>
      <c r="V849" s="5"/>
      <c r="W849" s="5"/>
    </row>
    <row r="850" spans="1:23" ht="15.75" customHeight="1">
      <c r="A850" s="5"/>
      <c r="B850" s="5"/>
      <c r="C850" s="5"/>
      <c r="D850" s="292"/>
      <c r="E850" s="268"/>
      <c r="F850" s="262"/>
      <c r="G850" s="5"/>
      <c r="H850" s="5"/>
      <c r="I850" s="5"/>
      <c r="J850" s="5"/>
      <c r="K850" s="5"/>
      <c r="L850" s="140"/>
      <c r="M850" s="5"/>
      <c r="N850" s="5"/>
      <c r="O850" s="5"/>
      <c r="P850" s="5"/>
      <c r="Q850" s="5"/>
      <c r="R850" s="5"/>
      <c r="S850" s="5"/>
      <c r="T850" s="5"/>
      <c r="U850" s="5"/>
      <c r="V850" s="5"/>
      <c r="W850" s="5"/>
    </row>
    <row r="851" spans="1:23" ht="15.75" customHeight="1">
      <c r="A851" s="5"/>
      <c r="B851" s="5"/>
      <c r="C851" s="5"/>
      <c r="D851" s="292"/>
      <c r="E851" s="268"/>
      <c r="F851" s="262"/>
      <c r="G851" s="5"/>
      <c r="H851" s="5"/>
      <c r="I851" s="5"/>
      <c r="J851" s="5"/>
      <c r="K851" s="5"/>
      <c r="L851" s="140"/>
      <c r="M851" s="5"/>
      <c r="N851" s="5"/>
      <c r="O851" s="5"/>
      <c r="P851" s="5"/>
      <c r="Q851" s="5"/>
      <c r="R851" s="5"/>
      <c r="S851" s="5"/>
      <c r="T851" s="5"/>
      <c r="U851" s="5"/>
      <c r="V851" s="5"/>
      <c r="W851" s="5"/>
    </row>
    <row r="852" spans="1:23" ht="15.75" customHeight="1">
      <c r="A852" s="5"/>
      <c r="B852" s="5"/>
      <c r="C852" s="5"/>
      <c r="D852" s="292"/>
      <c r="E852" s="268"/>
      <c r="F852" s="262"/>
      <c r="G852" s="5"/>
      <c r="H852" s="5"/>
      <c r="I852" s="5"/>
      <c r="J852" s="5"/>
      <c r="K852" s="5"/>
      <c r="L852" s="140"/>
      <c r="M852" s="5"/>
      <c r="N852" s="5"/>
      <c r="O852" s="5"/>
      <c r="P852" s="5"/>
      <c r="Q852" s="5"/>
      <c r="R852" s="5"/>
      <c r="S852" s="5"/>
      <c r="T852" s="5"/>
      <c r="U852" s="5"/>
      <c r="V852" s="5"/>
      <c r="W852" s="5"/>
    </row>
    <row r="853" spans="1:23" ht="15.75" customHeight="1">
      <c r="A853" s="5"/>
      <c r="B853" s="5"/>
      <c r="C853" s="5"/>
      <c r="D853" s="292"/>
      <c r="E853" s="268"/>
      <c r="F853" s="262"/>
      <c r="G853" s="5"/>
      <c r="H853" s="5"/>
      <c r="I853" s="5"/>
      <c r="J853" s="5"/>
      <c r="K853" s="5"/>
      <c r="L853" s="140"/>
      <c r="M853" s="5"/>
      <c r="N853" s="5"/>
      <c r="O853" s="5"/>
      <c r="P853" s="5"/>
      <c r="Q853" s="5"/>
      <c r="R853" s="5"/>
      <c r="S853" s="5"/>
      <c r="T853" s="5"/>
      <c r="U853" s="5"/>
      <c r="V853" s="5"/>
      <c r="W853" s="5"/>
    </row>
    <row r="854" spans="1:23" ht="15.75" customHeight="1">
      <c r="A854" s="5"/>
      <c r="B854" s="5"/>
      <c r="C854" s="5"/>
      <c r="D854" s="292"/>
      <c r="E854" s="268"/>
      <c r="F854" s="262"/>
      <c r="G854" s="5"/>
      <c r="H854" s="5"/>
      <c r="I854" s="5"/>
      <c r="J854" s="5"/>
      <c r="K854" s="5"/>
      <c r="L854" s="140"/>
      <c r="M854" s="5"/>
      <c r="N854" s="5"/>
      <c r="O854" s="5"/>
      <c r="P854" s="5"/>
      <c r="Q854" s="5"/>
      <c r="R854" s="5"/>
      <c r="S854" s="5"/>
      <c r="T854" s="5"/>
      <c r="U854" s="5"/>
      <c r="V854" s="5"/>
      <c r="W854" s="5"/>
    </row>
    <row r="855" spans="1:23" ht="15.75" customHeight="1">
      <c r="A855" s="5"/>
      <c r="B855" s="5"/>
      <c r="C855" s="5"/>
      <c r="D855" s="292"/>
      <c r="E855" s="268"/>
      <c r="F855" s="262"/>
      <c r="G855" s="5"/>
      <c r="H855" s="5"/>
      <c r="I855" s="5"/>
      <c r="J855" s="5"/>
      <c r="K855" s="5"/>
      <c r="L855" s="140"/>
      <c r="M855" s="5"/>
      <c r="N855" s="5"/>
      <c r="O855" s="5"/>
      <c r="P855" s="5"/>
      <c r="Q855" s="5"/>
      <c r="R855" s="5"/>
      <c r="S855" s="5"/>
      <c r="T855" s="5"/>
      <c r="U855" s="5"/>
      <c r="V855" s="5"/>
      <c r="W855" s="5"/>
    </row>
    <row r="856" spans="1:23" ht="15.75" customHeight="1">
      <c r="A856" s="5"/>
      <c r="B856" s="5"/>
      <c r="C856" s="5"/>
      <c r="D856" s="292"/>
      <c r="E856" s="268"/>
      <c r="F856" s="262"/>
      <c r="G856" s="5"/>
      <c r="H856" s="5"/>
      <c r="I856" s="5"/>
      <c r="J856" s="5"/>
      <c r="K856" s="5"/>
      <c r="L856" s="140"/>
      <c r="M856" s="5"/>
      <c r="N856" s="5"/>
      <c r="O856" s="5"/>
      <c r="P856" s="5"/>
      <c r="Q856" s="5"/>
      <c r="R856" s="5"/>
      <c r="S856" s="5"/>
      <c r="T856" s="5"/>
      <c r="U856" s="5"/>
      <c r="V856" s="5"/>
      <c r="W856" s="5"/>
    </row>
    <row r="857" spans="1:23" ht="15.75" customHeight="1">
      <c r="A857" s="5"/>
      <c r="B857" s="5"/>
      <c r="C857" s="5"/>
      <c r="D857" s="292"/>
      <c r="E857" s="268"/>
      <c r="F857" s="262"/>
      <c r="G857" s="5"/>
      <c r="H857" s="5"/>
      <c r="I857" s="5"/>
      <c r="J857" s="5"/>
      <c r="K857" s="5"/>
      <c r="L857" s="140"/>
      <c r="M857" s="5"/>
      <c r="N857" s="5"/>
      <c r="O857" s="5"/>
      <c r="P857" s="5"/>
      <c r="Q857" s="5"/>
      <c r="R857" s="5"/>
      <c r="S857" s="5"/>
      <c r="T857" s="5"/>
      <c r="U857" s="5"/>
      <c r="V857" s="5"/>
      <c r="W857" s="5"/>
    </row>
    <row r="858" spans="1:23" ht="15.75" customHeight="1">
      <c r="A858" s="5"/>
      <c r="B858" s="5"/>
      <c r="C858" s="5"/>
      <c r="D858" s="292"/>
      <c r="E858" s="268"/>
      <c r="F858" s="262"/>
      <c r="G858" s="5"/>
      <c r="H858" s="5"/>
      <c r="I858" s="5"/>
      <c r="J858" s="5"/>
      <c r="K858" s="5"/>
      <c r="L858" s="140"/>
      <c r="M858" s="5"/>
      <c r="N858" s="5"/>
      <c r="O858" s="5"/>
      <c r="P858" s="5"/>
      <c r="Q858" s="5"/>
      <c r="R858" s="5"/>
      <c r="S858" s="5"/>
      <c r="T858" s="5"/>
      <c r="U858" s="5"/>
      <c r="V858" s="5"/>
      <c r="W858" s="5"/>
    </row>
    <row r="859" spans="1:23" ht="15.75" customHeight="1">
      <c r="A859" s="5"/>
      <c r="B859" s="5"/>
      <c r="C859" s="5"/>
      <c r="D859" s="292"/>
      <c r="E859" s="268"/>
      <c r="F859" s="262"/>
      <c r="G859" s="5"/>
      <c r="H859" s="5"/>
      <c r="I859" s="5"/>
      <c r="J859" s="5"/>
      <c r="K859" s="5"/>
      <c r="L859" s="140"/>
      <c r="M859" s="5"/>
      <c r="N859" s="5"/>
      <c r="O859" s="5"/>
      <c r="P859" s="5"/>
      <c r="Q859" s="5"/>
      <c r="R859" s="5"/>
      <c r="S859" s="5"/>
      <c r="T859" s="5"/>
      <c r="U859" s="5"/>
      <c r="V859" s="5"/>
      <c r="W859" s="5"/>
    </row>
    <row r="860" spans="1:23" ht="15.75" customHeight="1">
      <c r="A860" s="5"/>
      <c r="B860" s="5"/>
      <c r="C860" s="5"/>
      <c r="D860" s="292"/>
      <c r="E860" s="268"/>
      <c r="F860" s="262"/>
      <c r="G860" s="5"/>
      <c r="H860" s="5"/>
      <c r="I860" s="5"/>
      <c r="J860" s="5"/>
      <c r="K860" s="5"/>
      <c r="L860" s="140"/>
      <c r="M860" s="5"/>
      <c r="N860" s="5"/>
      <c r="O860" s="5"/>
      <c r="P860" s="5"/>
      <c r="Q860" s="5"/>
      <c r="R860" s="5"/>
      <c r="S860" s="5"/>
      <c r="T860" s="5"/>
      <c r="U860" s="5"/>
      <c r="V860" s="5"/>
      <c r="W860" s="5"/>
    </row>
    <row r="861" spans="1:23" ht="15.75" customHeight="1">
      <c r="A861" s="5"/>
      <c r="B861" s="5"/>
      <c r="C861" s="5"/>
      <c r="D861" s="292"/>
      <c r="E861" s="268"/>
      <c r="F861" s="262"/>
      <c r="G861" s="5"/>
      <c r="H861" s="5"/>
      <c r="I861" s="5"/>
      <c r="J861" s="5"/>
      <c r="K861" s="5"/>
      <c r="L861" s="140"/>
      <c r="M861" s="5"/>
      <c r="N861" s="5"/>
      <c r="O861" s="5"/>
      <c r="P861" s="5"/>
      <c r="Q861" s="5"/>
      <c r="R861" s="5"/>
      <c r="S861" s="5"/>
      <c r="T861" s="5"/>
      <c r="U861" s="5"/>
      <c r="V861" s="5"/>
      <c r="W861" s="5"/>
    </row>
    <row r="862" spans="1:23" ht="15.75" customHeight="1">
      <c r="A862" s="5"/>
      <c r="B862" s="5"/>
      <c r="C862" s="5"/>
      <c r="D862" s="292"/>
      <c r="E862" s="268"/>
      <c r="F862" s="262"/>
      <c r="G862" s="5"/>
      <c r="H862" s="5"/>
      <c r="I862" s="5"/>
      <c r="J862" s="5"/>
      <c r="K862" s="5"/>
      <c r="L862" s="140"/>
      <c r="M862" s="5"/>
      <c r="N862" s="5"/>
      <c r="O862" s="5"/>
      <c r="P862" s="5"/>
      <c r="Q862" s="5"/>
      <c r="R862" s="5"/>
      <c r="S862" s="5"/>
      <c r="T862" s="5"/>
      <c r="U862" s="5"/>
      <c r="V862" s="5"/>
      <c r="W862" s="5"/>
    </row>
    <row r="863" spans="1:23" ht="15.75" customHeight="1">
      <c r="A863" s="5"/>
      <c r="B863" s="5"/>
      <c r="C863" s="5"/>
      <c r="D863" s="292"/>
      <c r="E863" s="268"/>
      <c r="F863" s="262"/>
      <c r="G863" s="5"/>
      <c r="H863" s="5"/>
      <c r="I863" s="5"/>
      <c r="J863" s="5"/>
      <c r="K863" s="5"/>
      <c r="L863" s="140"/>
      <c r="M863" s="5"/>
      <c r="N863" s="5"/>
      <c r="O863" s="5"/>
      <c r="P863" s="5"/>
      <c r="Q863" s="5"/>
      <c r="R863" s="5"/>
      <c r="S863" s="5"/>
      <c r="T863" s="5"/>
      <c r="U863" s="5"/>
      <c r="V863" s="5"/>
      <c r="W863" s="5"/>
    </row>
    <row r="864" spans="1:23" ht="15.75" customHeight="1">
      <c r="A864" s="5"/>
      <c r="B864" s="5"/>
      <c r="C864" s="5"/>
      <c r="D864" s="292"/>
      <c r="E864" s="268"/>
      <c r="F864" s="262"/>
      <c r="G864" s="5"/>
      <c r="H864" s="5"/>
      <c r="I864" s="5"/>
      <c r="J864" s="5"/>
      <c r="K864" s="5"/>
      <c r="L864" s="140"/>
      <c r="M864" s="5"/>
      <c r="N864" s="5"/>
      <c r="O864" s="5"/>
      <c r="P864" s="5"/>
      <c r="Q864" s="5"/>
      <c r="R864" s="5"/>
      <c r="S864" s="5"/>
      <c r="T864" s="5"/>
      <c r="U864" s="5"/>
      <c r="V864" s="5"/>
      <c r="W864" s="5"/>
    </row>
    <row r="865" spans="1:23" ht="15.75" customHeight="1">
      <c r="A865" s="5"/>
      <c r="B865" s="5"/>
      <c r="C865" s="5"/>
      <c r="D865" s="292"/>
      <c r="E865" s="268"/>
      <c r="F865" s="262"/>
      <c r="G865" s="5"/>
      <c r="H865" s="5"/>
      <c r="I865" s="5"/>
      <c r="J865" s="5"/>
      <c r="K865" s="5"/>
      <c r="L865" s="140"/>
      <c r="M865" s="5"/>
      <c r="N865" s="5"/>
      <c r="O865" s="5"/>
      <c r="P865" s="5"/>
      <c r="Q865" s="5"/>
      <c r="R865" s="5"/>
      <c r="S865" s="5"/>
      <c r="T865" s="5"/>
      <c r="U865" s="5"/>
      <c r="V865" s="5"/>
      <c r="W865" s="5"/>
    </row>
    <row r="866" spans="1:23" ht="15.75" customHeight="1">
      <c r="A866" s="5"/>
      <c r="B866" s="5"/>
      <c r="C866" s="5"/>
      <c r="D866" s="292"/>
      <c r="E866" s="268"/>
      <c r="F866" s="262"/>
      <c r="G866" s="5"/>
      <c r="H866" s="5"/>
      <c r="I866" s="5"/>
      <c r="J866" s="5"/>
      <c r="K866" s="5"/>
      <c r="L866" s="140"/>
      <c r="M866" s="5"/>
      <c r="N866" s="5"/>
      <c r="O866" s="5"/>
      <c r="P866" s="5"/>
      <c r="Q866" s="5"/>
      <c r="R866" s="5"/>
      <c r="S866" s="5"/>
      <c r="T866" s="5"/>
      <c r="U866" s="5"/>
      <c r="V866" s="5"/>
      <c r="W866" s="5"/>
    </row>
    <row r="867" spans="1:23" ht="15.75" customHeight="1">
      <c r="A867" s="5"/>
      <c r="B867" s="5"/>
      <c r="C867" s="5"/>
      <c r="D867" s="292"/>
      <c r="E867" s="268"/>
      <c r="F867" s="262"/>
      <c r="G867" s="5"/>
      <c r="H867" s="5"/>
      <c r="I867" s="5"/>
      <c r="J867" s="5"/>
      <c r="K867" s="5"/>
      <c r="L867" s="140"/>
      <c r="M867" s="5"/>
      <c r="N867" s="5"/>
      <c r="O867" s="5"/>
      <c r="P867" s="5"/>
      <c r="Q867" s="5"/>
      <c r="R867" s="5"/>
      <c r="S867" s="5"/>
      <c r="T867" s="5"/>
      <c r="U867" s="5"/>
      <c r="V867" s="5"/>
      <c r="W867" s="5"/>
    </row>
    <row r="868" spans="1:23" ht="15.75" customHeight="1">
      <c r="A868" s="5"/>
      <c r="B868" s="5"/>
      <c r="C868" s="5"/>
      <c r="D868" s="292"/>
      <c r="E868" s="268"/>
      <c r="F868" s="262"/>
      <c r="G868" s="5"/>
      <c r="H868" s="5"/>
      <c r="I868" s="5"/>
      <c r="J868" s="5"/>
      <c r="K868" s="5"/>
      <c r="L868" s="140"/>
      <c r="M868" s="5"/>
      <c r="N868" s="5"/>
      <c r="O868" s="5"/>
      <c r="P868" s="5"/>
      <c r="Q868" s="5"/>
      <c r="R868" s="5"/>
      <c r="S868" s="5"/>
      <c r="T868" s="5"/>
      <c r="U868" s="5"/>
      <c r="V868" s="5"/>
      <c r="W868" s="5"/>
    </row>
    <row r="869" spans="1:23" ht="15.75" customHeight="1">
      <c r="A869" s="5"/>
      <c r="B869" s="5"/>
      <c r="C869" s="5"/>
      <c r="D869" s="292"/>
      <c r="E869" s="268"/>
      <c r="F869" s="262"/>
      <c r="G869" s="5"/>
      <c r="H869" s="5"/>
      <c r="I869" s="5"/>
      <c r="J869" s="5"/>
      <c r="K869" s="5"/>
      <c r="L869" s="140"/>
      <c r="M869" s="5"/>
      <c r="N869" s="5"/>
      <c r="O869" s="5"/>
      <c r="P869" s="5"/>
      <c r="Q869" s="5"/>
      <c r="R869" s="5"/>
      <c r="S869" s="5"/>
      <c r="T869" s="5"/>
      <c r="U869" s="5"/>
      <c r="V869" s="5"/>
      <c r="W869" s="5"/>
    </row>
    <row r="870" spans="1:23" ht="15.75" customHeight="1">
      <c r="A870" s="5"/>
      <c r="B870" s="5"/>
      <c r="C870" s="5"/>
      <c r="D870" s="292"/>
      <c r="E870" s="268"/>
      <c r="F870" s="262"/>
      <c r="G870" s="5"/>
      <c r="H870" s="5"/>
      <c r="I870" s="5"/>
      <c r="J870" s="5"/>
      <c r="K870" s="5"/>
      <c r="L870" s="140"/>
      <c r="M870" s="5"/>
      <c r="N870" s="5"/>
      <c r="O870" s="5"/>
      <c r="P870" s="5"/>
      <c r="Q870" s="5"/>
      <c r="R870" s="5"/>
      <c r="S870" s="5"/>
      <c r="T870" s="5"/>
      <c r="U870" s="5"/>
      <c r="V870" s="5"/>
      <c r="W870" s="5"/>
    </row>
    <row r="871" spans="1:23" ht="15.75" customHeight="1">
      <c r="A871" s="5"/>
      <c r="B871" s="5"/>
      <c r="C871" s="5"/>
      <c r="D871" s="292"/>
      <c r="E871" s="268"/>
      <c r="F871" s="262"/>
      <c r="G871" s="5"/>
      <c r="H871" s="5"/>
      <c r="I871" s="5"/>
      <c r="J871" s="5"/>
      <c r="K871" s="5"/>
      <c r="L871" s="140"/>
      <c r="M871" s="5"/>
      <c r="N871" s="5"/>
      <c r="O871" s="5"/>
      <c r="P871" s="5"/>
      <c r="Q871" s="5"/>
      <c r="R871" s="5"/>
      <c r="S871" s="5"/>
      <c r="T871" s="5"/>
      <c r="U871" s="5"/>
      <c r="V871" s="5"/>
      <c r="W871" s="5"/>
    </row>
    <row r="872" spans="1:23" ht="15.75" customHeight="1">
      <c r="A872" s="5"/>
      <c r="B872" s="5"/>
      <c r="C872" s="5"/>
      <c r="D872" s="292"/>
      <c r="E872" s="268"/>
      <c r="F872" s="262"/>
      <c r="G872" s="5"/>
      <c r="H872" s="5"/>
      <c r="I872" s="5"/>
      <c r="J872" s="5"/>
      <c r="K872" s="5"/>
      <c r="L872" s="140"/>
      <c r="M872" s="5"/>
      <c r="N872" s="5"/>
      <c r="O872" s="5"/>
      <c r="P872" s="5"/>
      <c r="Q872" s="5"/>
      <c r="R872" s="5"/>
      <c r="S872" s="5"/>
      <c r="T872" s="5"/>
      <c r="U872" s="5"/>
      <c r="V872" s="5"/>
      <c r="W872" s="5"/>
    </row>
    <row r="873" spans="1:23" ht="15.75" customHeight="1">
      <c r="A873" s="5"/>
      <c r="B873" s="5"/>
      <c r="C873" s="5"/>
      <c r="D873" s="292"/>
      <c r="E873" s="268"/>
      <c r="F873" s="262"/>
      <c r="G873" s="5"/>
      <c r="H873" s="5"/>
      <c r="I873" s="5"/>
      <c r="J873" s="5"/>
      <c r="K873" s="5"/>
      <c r="L873" s="140"/>
      <c r="M873" s="5"/>
      <c r="N873" s="5"/>
      <c r="O873" s="5"/>
      <c r="P873" s="5"/>
      <c r="Q873" s="5"/>
      <c r="R873" s="5"/>
      <c r="S873" s="5"/>
      <c r="T873" s="5"/>
      <c r="U873" s="5"/>
      <c r="V873" s="5"/>
      <c r="W873" s="5"/>
    </row>
    <row r="874" spans="1:23" ht="15.75" customHeight="1">
      <c r="A874" s="5"/>
      <c r="B874" s="5"/>
      <c r="C874" s="5"/>
      <c r="D874" s="292"/>
      <c r="E874" s="268"/>
      <c r="F874" s="262"/>
      <c r="G874" s="5"/>
      <c r="H874" s="5"/>
      <c r="I874" s="5"/>
      <c r="J874" s="5"/>
      <c r="K874" s="5"/>
      <c r="L874" s="140"/>
      <c r="M874" s="5"/>
      <c r="N874" s="5"/>
      <c r="O874" s="5"/>
      <c r="P874" s="5"/>
      <c r="Q874" s="5"/>
      <c r="R874" s="5"/>
      <c r="S874" s="5"/>
      <c r="T874" s="5"/>
      <c r="U874" s="5"/>
      <c r="V874" s="5"/>
      <c r="W874" s="5"/>
    </row>
    <row r="875" spans="1:23" ht="15.75" customHeight="1">
      <c r="A875" s="5"/>
      <c r="B875" s="5"/>
      <c r="C875" s="5"/>
      <c r="D875" s="292"/>
      <c r="E875" s="268"/>
      <c r="F875" s="262"/>
      <c r="G875" s="5"/>
      <c r="H875" s="5"/>
      <c r="I875" s="5"/>
      <c r="J875" s="5"/>
      <c r="K875" s="5"/>
      <c r="L875" s="140"/>
      <c r="M875" s="5"/>
      <c r="N875" s="5"/>
      <c r="O875" s="5"/>
      <c r="P875" s="5"/>
      <c r="Q875" s="5"/>
      <c r="R875" s="5"/>
      <c r="S875" s="5"/>
      <c r="T875" s="5"/>
      <c r="U875" s="5"/>
      <c r="V875" s="5"/>
      <c r="W875" s="5"/>
    </row>
    <row r="876" spans="1:23" ht="15.75" customHeight="1">
      <c r="A876" s="5"/>
      <c r="B876" s="5"/>
      <c r="C876" s="5"/>
      <c r="D876" s="292"/>
      <c r="E876" s="268"/>
      <c r="F876" s="262"/>
      <c r="G876" s="5"/>
      <c r="H876" s="5"/>
      <c r="I876" s="5"/>
      <c r="J876" s="5"/>
      <c r="K876" s="5"/>
      <c r="L876" s="140"/>
      <c r="M876" s="5"/>
      <c r="N876" s="5"/>
      <c r="O876" s="5"/>
      <c r="P876" s="5"/>
      <c r="Q876" s="5"/>
      <c r="R876" s="5"/>
      <c r="S876" s="5"/>
      <c r="T876" s="5"/>
      <c r="U876" s="5"/>
      <c r="V876" s="5"/>
      <c r="W876" s="5"/>
    </row>
    <row r="877" spans="1:23" ht="15.75" customHeight="1">
      <c r="A877" s="5"/>
      <c r="B877" s="5"/>
      <c r="C877" s="5"/>
      <c r="D877" s="292"/>
      <c r="E877" s="268"/>
      <c r="F877" s="262"/>
      <c r="G877" s="5"/>
      <c r="H877" s="5"/>
      <c r="I877" s="5"/>
      <c r="J877" s="5"/>
      <c r="K877" s="5"/>
      <c r="L877" s="140"/>
      <c r="M877" s="5"/>
      <c r="N877" s="5"/>
      <c r="O877" s="5"/>
      <c r="P877" s="5"/>
      <c r="Q877" s="5"/>
      <c r="R877" s="5"/>
      <c r="S877" s="5"/>
      <c r="T877" s="5"/>
      <c r="U877" s="5"/>
      <c r="V877" s="5"/>
      <c r="W877" s="5"/>
    </row>
    <row r="878" spans="1:23" ht="15.75" customHeight="1">
      <c r="A878" s="5"/>
      <c r="B878" s="5"/>
      <c r="C878" s="5"/>
      <c r="D878" s="292"/>
      <c r="E878" s="268"/>
      <c r="F878" s="262"/>
      <c r="G878" s="5"/>
      <c r="H878" s="5"/>
      <c r="I878" s="5"/>
      <c r="J878" s="5"/>
      <c r="K878" s="5"/>
      <c r="L878" s="140"/>
      <c r="M878" s="5"/>
      <c r="N878" s="5"/>
      <c r="O878" s="5"/>
      <c r="P878" s="5"/>
      <c r="Q878" s="5"/>
      <c r="R878" s="5"/>
      <c r="S878" s="5"/>
      <c r="T878" s="5"/>
      <c r="U878" s="5"/>
      <c r="V878" s="5"/>
      <c r="W878" s="5"/>
    </row>
    <row r="879" spans="1:23" ht="15.75" customHeight="1">
      <c r="A879" s="5"/>
      <c r="B879" s="5"/>
      <c r="C879" s="5"/>
      <c r="D879" s="292"/>
      <c r="E879" s="268"/>
      <c r="F879" s="262"/>
      <c r="G879" s="5"/>
      <c r="H879" s="5"/>
      <c r="I879" s="5"/>
      <c r="J879" s="5"/>
      <c r="K879" s="5"/>
      <c r="L879" s="140"/>
      <c r="M879" s="5"/>
      <c r="N879" s="5"/>
      <c r="O879" s="5"/>
      <c r="P879" s="5"/>
      <c r="Q879" s="5"/>
      <c r="R879" s="5"/>
      <c r="S879" s="5"/>
      <c r="T879" s="5"/>
      <c r="U879" s="5"/>
      <c r="V879" s="5"/>
      <c r="W879" s="5"/>
    </row>
    <row r="880" spans="1:23" ht="15.75" customHeight="1">
      <c r="A880" s="5"/>
      <c r="B880" s="5"/>
      <c r="C880" s="5"/>
      <c r="D880" s="292"/>
      <c r="E880" s="268"/>
      <c r="F880" s="262"/>
      <c r="G880" s="5"/>
      <c r="H880" s="5"/>
      <c r="I880" s="5"/>
      <c r="J880" s="5"/>
      <c r="K880" s="5"/>
      <c r="L880" s="140"/>
      <c r="M880" s="5"/>
      <c r="N880" s="5"/>
      <c r="O880" s="5"/>
      <c r="P880" s="5"/>
      <c r="Q880" s="5"/>
      <c r="R880" s="5"/>
      <c r="S880" s="5"/>
      <c r="T880" s="5"/>
      <c r="U880" s="5"/>
      <c r="V880" s="5"/>
      <c r="W880" s="5"/>
    </row>
    <row r="881" spans="1:23" ht="15.75" customHeight="1">
      <c r="A881" s="5"/>
      <c r="B881" s="5"/>
      <c r="C881" s="5"/>
      <c r="D881" s="292"/>
      <c r="E881" s="268"/>
      <c r="F881" s="262"/>
      <c r="G881" s="5"/>
      <c r="H881" s="5"/>
      <c r="I881" s="5"/>
      <c r="J881" s="5"/>
      <c r="K881" s="5"/>
      <c r="L881" s="140"/>
      <c r="M881" s="5"/>
      <c r="N881" s="5"/>
      <c r="O881" s="5"/>
      <c r="P881" s="5"/>
      <c r="Q881" s="5"/>
      <c r="R881" s="5"/>
      <c r="S881" s="5"/>
      <c r="T881" s="5"/>
      <c r="U881" s="5"/>
      <c r="V881" s="5"/>
      <c r="W881" s="5"/>
    </row>
    <row r="882" spans="1:23" ht="15.75" customHeight="1">
      <c r="A882" s="5"/>
      <c r="B882" s="5"/>
      <c r="C882" s="5"/>
      <c r="D882" s="292"/>
      <c r="E882" s="268"/>
      <c r="F882" s="262"/>
      <c r="G882" s="5"/>
      <c r="H882" s="5"/>
      <c r="I882" s="5"/>
      <c r="J882" s="5"/>
      <c r="K882" s="5"/>
      <c r="L882" s="140"/>
      <c r="M882" s="5"/>
      <c r="N882" s="5"/>
      <c r="O882" s="5"/>
      <c r="P882" s="5"/>
      <c r="Q882" s="5"/>
      <c r="R882" s="5"/>
      <c r="S882" s="5"/>
      <c r="T882" s="5"/>
      <c r="U882" s="5"/>
      <c r="V882" s="5"/>
      <c r="W882" s="5"/>
    </row>
    <row r="883" spans="1:23" ht="15.75" customHeight="1">
      <c r="A883" s="5"/>
      <c r="B883" s="5"/>
      <c r="C883" s="5"/>
      <c r="D883" s="292"/>
      <c r="E883" s="268"/>
      <c r="F883" s="262"/>
      <c r="G883" s="5"/>
      <c r="H883" s="5"/>
      <c r="I883" s="5"/>
      <c r="J883" s="5"/>
      <c r="K883" s="5"/>
      <c r="L883" s="140"/>
      <c r="M883" s="5"/>
      <c r="N883" s="5"/>
      <c r="O883" s="5"/>
      <c r="P883" s="5"/>
      <c r="Q883" s="5"/>
      <c r="R883" s="5"/>
      <c r="S883" s="5"/>
      <c r="T883" s="5"/>
      <c r="U883" s="5"/>
      <c r="V883" s="5"/>
      <c r="W883" s="5"/>
    </row>
    <row r="884" spans="1:23" ht="15.75" customHeight="1">
      <c r="A884" s="5"/>
      <c r="B884" s="5"/>
      <c r="C884" s="5"/>
      <c r="D884" s="292"/>
      <c r="E884" s="268"/>
      <c r="F884" s="262"/>
      <c r="G884" s="5"/>
      <c r="H884" s="5"/>
      <c r="I884" s="5"/>
      <c r="J884" s="5"/>
      <c r="K884" s="5"/>
      <c r="L884" s="140"/>
      <c r="M884" s="5"/>
      <c r="N884" s="5"/>
      <c r="O884" s="5"/>
      <c r="P884" s="5"/>
      <c r="Q884" s="5"/>
      <c r="R884" s="5"/>
      <c r="S884" s="5"/>
      <c r="T884" s="5"/>
      <c r="U884" s="5"/>
      <c r="V884" s="5"/>
      <c r="W884" s="5"/>
    </row>
    <row r="885" spans="1:23" ht="15.75" customHeight="1">
      <c r="A885" s="5"/>
      <c r="B885" s="5"/>
      <c r="C885" s="5"/>
      <c r="D885" s="292"/>
      <c r="E885" s="268"/>
      <c r="F885" s="262"/>
      <c r="G885" s="5"/>
      <c r="H885" s="5"/>
      <c r="I885" s="5"/>
      <c r="J885" s="5"/>
      <c r="K885" s="5"/>
      <c r="L885" s="140"/>
      <c r="M885" s="5"/>
      <c r="N885" s="5"/>
      <c r="O885" s="5"/>
      <c r="P885" s="5"/>
      <c r="Q885" s="5"/>
      <c r="R885" s="5"/>
      <c r="S885" s="5"/>
      <c r="T885" s="5"/>
      <c r="U885" s="5"/>
      <c r="V885" s="5"/>
      <c r="W885" s="5"/>
    </row>
    <row r="886" spans="1:23" ht="15.75" customHeight="1">
      <c r="A886" s="5"/>
      <c r="B886" s="5"/>
      <c r="C886" s="5"/>
      <c r="D886" s="292"/>
      <c r="E886" s="268"/>
      <c r="F886" s="262"/>
      <c r="G886" s="5"/>
      <c r="H886" s="5"/>
      <c r="I886" s="5"/>
      <c r="J886" s="5"/>
      <c r="K886" s="5"/>
      <c r="L886" s="140"/>
      <c r="M886" s="5"/>
      <c r="N886" s="5"/>
      <c r="O886" s="5"/>
      <c r="P886" s="5"/>
      <c r="Q886" s="5"/>
      <c r="R886" s="5"/>
      <c r="S886" s="5"/>
      <c r="T886" s="5"/>
      <c r="U886" s="5"/>
      <c r="V886" s="5"/>
      <c r="W886" s="5"/>
    </row>
    <row r="887" spans="1:23" ht="15.75" customHeight="1">
      <c r="A887" s="5"/>
      <c r="B887" s="5"/>
      <c r="C887" s="5"/>
      <c r="D887" s="292"/>
      <c r="E887" s="268"/>
      <c r="F887" s="262"/>
      <c r="G887" s="5"/>
      <c r="H887" s="5"/>
      <c r="I887" s="5"/>
      <c r="J887" s="5"/>
      <c r="K887" s="5"/>
      <c r="L887" s="140"/>
      <c r="M887" s="5"/>
      <c r="N887" s="5"/>
      <c r="O887" s="5"/>
      <c r="P887" s="5"/>
      <c r="Q887" s="5"/>
      <c r="R887" s="5"/>
      <c r="S887" s="5"/>
      <c r="T887" s="5"/>
      <c r="U887" s="5"/>
      <c r="V887" s="5"/>
      <c r="W887" s="5"/>
    </row>
    <row r="888" spans="1:23" ht="15.75" customHeight="1">
      <c r="A888" s="5"/>
      <c r="B888" s="5"/>
      <c r="C888" s="5"/>
      <c r="D888" s="292"/>
      <c r="E888" s="268"/>
      <c r="F888" s="262"/>
      <c r="G888" s="5"/>
      <c r="H888" s="5"/>
      <c r="I888" s="5"/>
      <c r="J888" s="5"/>
      <c r="K888" s="5"/>
      <c r="L888" s="140"/>
      <c r="M888" s="5"/>
      <c r="N888" s="5"/>
      <c r="O888" s="5"/>
      <c r="P888" s="5"/>
      <c r="Q888" s="5"/>
      <c r="R888" s="5"/>
      <c r="S888" s="5"/>
      <c r="T888" s="5"/>
      <c r="U888" s="5"/>
      <c r="V888" s="5"/>
      <c r="W888" s="5"/>
    </row>
    <row r="889" spans="1:23" ht="15.75" customHeight="1">
      <c r="A889" s="5"/>
      <c r="B889" s="5"/>
      <c r="C889" s="5"/>
      <c r="D889" s="292"/>
      <c r="E889" s="268"/>
      <c r="F889" s="262"/>
      <c r="G889" s="5"/>
      <c r="H889" s="5"/>
      <c r="I889" s="5"/>
      <c r="J889" s="5"/>
      <c r="K889" s="5"/>
      <c r="L889" s="140"/>
      <c r="M889" s="5"/>
      <c r="N889" s="5"/>
      <c r="O889" s="5"/>
      <c r="P889" s="5"/>
      <c r="Q889" s="5"/>
      <c r="R889" s="5"/>
      <c r="S889" s="5"/>
      <c r="T889" s="5"/>
      <c r="U889" s="5"/>
      <c r="V889" s="5"/>
      <c r="W889" s="5"/>
    </row>
    <row r="890" spans="1:23" ht="15.75" customHeight="1">
      <c r="A890" s="5"/>
      <c r="B890" s="5"/>
      <c r="C890" s="5"/>
      <c r="D890" s="292"/>
      <c r="E890" s="268"/>
      <c r="F890" s="262"/>
      <c r="G890" s="5"/>
      <c r="H890" s="5"/>
      <c r="I890" s="5"/>
      <c r="J890" s="5"/>
      <c r="K890" s="5"/>
      <c r="L890" s="140"/>
      <c r="M890" s="5"/>
      <c r="N890" s="5"/>
      <c r="O890" s="5"/>
      <c r="P890" s="5"/>
      <c r="Q890" s="5"/>
      <c r="R890" s="5"/>
      <c r="S890" s="5"/>
      <c r="T890" s="5"/>
      <c r="U890" s="5"/>
      <c r="V890" s="5"/>
      <c r="W890" s="5"/>
    </row>
    <row r="891" spans="1:23" ht="15.75" customHeight="1">
      <c r="A891" s="5"/>
      <c r="B891" s="5"/>
      <c r="C891" s="5"/>
      <c r="D891" s="292"/>
      <c r="E891" s="268"/>
      <c r="F891" s="262"/>
      <c r="G891" s="5"/>
      <c r="H891" s="5"/>
      <c r="I891" s="5"/>
      <c r="J891" s="5"/>
      <c r="K891" s="5"/>
      <c r="L891" s="140"/>
      <c r="M891" s="5"/>
      <c r="N891" s="5"/>
      <c r="O891" s="5"/>
      <c r="P891" s="5"/>
      <c r="Q891" s="5"/>
      <c r="R891" s="5"/>
      <c r="S891" s="5"/>
      <c r="T891" s="5"/>
      <c r="U891" s="5"/>
      <c r="V891" s="5"/>
      <c r="W891" s="5"/>
    </row>
    <row r="892" spans="1:23" ht="15.75" customHeight="1">
      <c r="A892" s="5"/>
      <c r="B892" s="5"/>
      <c r="C892" s="5"/>
      <c r="D892" s="292"/>
      <c r="E892" s="268"/>
      <c r="F892" s="262"/>
      <c r="G892" s="5"/>
      <c r="H892" s="5"/>
      <c r="I892" s="5"/>
      <c r="J892" s="5"/>
      <c r="K892" s="5"/>
      <c r="L892" s="140"/>
      <c r="M892" s="5"/>
      <c r="N892" s="5"/>
      <c r="O892" s="5"/>
      <c r="P892" s="5"/>
      <c r="Q892" s="5"/>
      <c r="R892" s="5"/>
      <c r="S892" s="5"/>
      <c r="T892" s="5"/>
      <c r="U892" s="5"/>
      <c r="V892" s="5"/>
      <c r="W892" s="5"/>
    </row>
    <row r="893" spans="1:23" ht="15.75" customHeight="1">
      <c r="A893" s="5"/>
      <c r="B893" s="5"/>
      <c r="C893" s="5"/>
      <c r="D893" s="292"/>
      <c r="E893" s="268"/>
      <c r="F893" s="262"/>
      <c r="G893" s="5"/>
      <c r="H893" s="5"/>
      <c r="I893" s="5"/>
      <c r="J893" s="5"/>
      <c r="K893" s="5"/>
      <c r="L893" s="140"/>
      <c r="M893" s="5"/>
      <c r="N893" s="5"/>
      <c r="O893" s="5"/>
      <c r="P893" s="5"/>
      <c r="Q893" s="5"/>
      <c r="R893" s="5"/>
      <c r="S893" s="5"/>
      <c r="T893" s="5"/>
      <c r="U893" s="5"/>
      <c r="V893" s="5"/>
      <c r="W893" s="5"/>
    </row>
    <row r="894" spans="1:23" ht="15.75" customHeight="1">
      <c r="A894" s="5"/>
      <c r="B894" s="5"/>
      <c r="C894" s="5"/>
      <c r="D894" s="292"/>
      <c r="E894" s="268"/>
      <c r="F894" s="262"/>
      <c r="G894" s="5"/>
      <c r="H894" s="5"/>
      <c r="I894" s="5"/>
      <c r="J894" s="5"/>
      <c r="K894" s="5"/>
      <c r="L894" s="140"/>
      <c r="M894" s="5"/>
      <c r="N894" s="5"/>
      <c r="O894" s="5"/>
      <c r="P894" s="5"/>
      <c r="Q894" s="5"/>
      <c r="R894" s="5"/>
      <c r="S894" s="5"/>
      <c r="T894" s="5"/>
      <c r="U894" s="5"/>
      <c r="V894" s="5"/>
      <c r="W894" s="5"/>
    </row>
    <row r="895" spans="1:23" ht="15.75" customHeight="1">
      <c r="A895" s="5"/>
      <c r="B895" s="5"/>
      <c r="C895" s="5"/>
      <c r="D895" s="292"/>
      <c r="E895" s="268"/>
      <c r="F895" s="262"/>
      <c r="G895" s="5"/>
      <c r="H895" s="5"/>
      <c r="I895" s="5"/>
      <c r="J895" s="5"/>
      <c r="K895" s="5"/>
      <c r="L895" s="140"/>
      <c r="M895" s="5"/>
      <c r="N895" s="5"/>
      <c r="O895" s="5"/>
      <c r="P895" s="5"/>
      <c r="Q895" s="5"/>
      <c r="R895" s="5"/>
      <c r="S895" s="5"/>
      <c r="T895" s="5"/>
      <c r="U895" s="5"/>
      <c r="V895" s="5"/>
      <c r="W895" s="5"/>
    </row>
    <row r="896" spans="1:23" ht="15.75" customHeight="1">
      <c r="A896" s="5"/>
      <c r="B896" s="5"/>
      <c r="C896" s="5"/>
      <c r="D896" s="292"/>
      <c r="E896" s="268"/>
      <c r="F896" s="262"/>
      <c r="G896" s="5"/>
      <c r="H896" s="5"/>
      <c r="I896" s="5"/>
      <c r="J896" s="5"/>
      <c r="K896" s="5"/>
      <c r="L896" s="140"/>
      <c r="M896" s="5"/>
      <c r="N896" s="5"/>
      <c r="O896" s="5"/>
      <c r="P896" s="5"/>
      <c r="Q896" s="5"/>
      <c r="R896" s="5"/>
      <c r="S896" s="5"/>
      <c r="T896" s="5"/>
      <c r="U896" s="5"/>
      <c r="V896" s="5"/>
      <c r="W896" s="5"/>
    </row>
    <row r="897" spans="1:23" ht="15.75" customHeight="1">
      <c r="A897" s="5"/>
      <c r="B897" s="5"/>
      <c r="C897" s="5"/>
      <c r="D897" s="292"/>
      <c r="E897" s="268"/>
      <c r="F897" s="262"/>
      <c r="G897" s="5"/>
      <c r="H897" s="5"/>
      <c r="I897" s="5"/>
      <c r="J897" s="5"/>
      <c r="K897" s="5"/>
      <c r="L897" s="140"/>
      <c r="M897" s="5"/>
      <c r="N897" s="5"/>
      <c r="O897" s="5"/>
      <c r="P897" s="5"/>
      <c r="Q897" s="5"/>
      <c r="R897" s="5"/>
      <c r="S897" s="5"/>
      <c r="T897" s="5"/>
      <c r="U897" s="5"/>
      <c r="V897" s="5"/>
      <c r="W897" s="5"/>
    </row>
    <row r="898" spans="1:23" ht="15.75" customHeight="1">
      <c r="A898" s="5"/>
      <c r="B898" s="5"/>
      <c r="C898" s="5"/>
      <c r="D898" s="292"/>
      <c r="E898" s="268"/>
      <c r="F898" s="262"/>
      <c r="G898" s="5"/>
      <c r="H898" s="5"/>
      <c r="I898" s="5"/>
      <c r="J898" s="5"/>
      <c r="K898" s="5"/>
      <c r="L898" s="140"/>
      <c r="M898" s="5"/>
      <c r="N898" s="5"/>
      <c r="O898" s="5"/>
      <c r="P898" s="5"/>
      <c r="Q898" s="5"/>
      <c r="R898" s="5"/>
      <c r="S898" s="5"/>
      <c r="T898" s="5"/>
      <c r="U898" s="5"/>
      <c r="V898" s="5"/>
      <c r="W898" s="5"/>
    </row>
    <row r="899" spans="1:23" ht="15.75" customHeight="1">
      <c r="A899" s="5"/>
      <c r="B899" s="5"/>
      <c r="C899" s="5"/>
      <c r="D899" s="292"/>
      <c r="E899" s="268"/>
      <c r="F899" s="262"/>
      <c r="G899" s="5"/>
      <c r="H899" s="5"/>
      <c r="I899" s="5"/>
      <c r="J899" s="5"/>
      <c r="K899" s="5"/>
      <c r="L899" s="140"/>
      <c r="M899" s="5"/>
      <c r="N899" s="5"/>
      <c r="O899" s="5"/>
      <c r="P899" s="5"/>
      <c r="Q899" s="5"/>
      <c r="R899" s="5"/>
      <c r="S899" s="5"/>
      <c r="T899" s="5"/>
      <c r="U899" s="5"/>
      <c r="V899" s="5"/>
      <c r="W899" s="5"/>
    </row>
    <row r="900" spans="1:23" ht="15.75" customHeight="1">
      <c r="A900" s="5"/>
      <c r="B900" s="5"/>
      <c r="C900" s="5"/>
      <c r="D900" s="292"/>
      <c r="E900" s="268"/>
      <c r="F900" s="262"/>
      <c r="G900" s="5"/>
      <c r="H900" s="5"/>
      <c r="I900" s="5"/>
      <c r="J900" s="5"/>
      <c r="K900" s="5"/>
      <c r="L900" s="140"/>
      <c r="M900" s="5"/>
      <c r="N900" s="5"/>
      <c r="O900" s="5"/>
      <c r="P900" s="5"/>
      <c r="Q900" s="5"/>
      <c r="R900" s="5"/>
      <c r="S900" s="5"/>
      <c r="T900" s="5"/>
      <c r="U900" s="5"/>
      <c r="V900" s="5"/>
      <c r="W900" s="5"/>
    </row>
    <row r="901" spans="1:23" ht="15.75" customHeight="1">
      <c r="A901" s="5"/>
      <c r="B901" s="5"/>
      <c r="C901" s="5"/>
      <c r="D901" s="292"/>
      <c r="E901" s="268"/>
      <c r="F901" s="262"/>
      <c r="G901" s="5"/>
      <c r="H901" s="5"/>
      <c r="I901" s="5"/>
      <c r="J901" s="5"/>
      <c r="K901" s="5"/>
      <c r="L901" s="140"/>
      <c r="M901" s="5"/>
      <c r="N901" s="5"/>
      <c r="O901" s="5"/>
      <c r="P901" s="5"/>
      <c r="Q901" s="5"/>
      <c r="R901" s="5"/>
      <c r="S901" s="5"/>
      <c r="T901" s="5"/>
      <c r="U901" s="5"/>
      <c r="V901" s="5"/>
      <c r="W901" s="5"/>
    </row>
    <row r="902" spans="1:23" ht="15.75" customHeight="1">
      <c r="A902" s="5"/>
      <c r="B902" s="5"/>
      <c r="C902" s="5"/>
      <c r="D902" s="292"/>
      <c r="E902" s="268"/>
      <c r="F902" s="262"/>
      <c r="G902" s="5"/>
      <c r="H902" s="5"/>
      <c r="I902" s="5"/>
      <c r="J902" s="5"/>
      <c r="K902" s="5"/>
      <c r="L902" s="140"/>
      <c r="M902" s="5"/>
      <c r="N902" s="5"/>
      <c r="O902" s="5"/>
      <c r="P902" s="5"/>
      <c r="Q902" s="5"/>
      <c r="R902" s="5"/>
      <c r="S902" s="5"/>
      <c r="T902" s="5"/>
      <c r="U902" s="5"/>
      <c r="V902" s="5"/>
      <c r="W902" s="5"/>
    </row>
    <row r="903" spans="1:23" ht="15.75" customHeight="1">
      <c r="A903" s="5"/>
      <c r="B903" s="5"/>
      <c r="C903" s="5"/>
      <c r="D903" s="292"/>
      <c r="E903" s="268"/>
      <c r="F903" s="262"/>
      <c r="G903" s="5"/>
      <c r="H903" s="5"/>
      <c r="I903" s="5"/>
      <c r="J903" s="5"/>
      <c r="K903" s="5"/>
      <c r="L903" s="140"/>
      <c r="M903" s="5"/>
      <c r="N903" s="5"/>
      <c r="O903" s="5"/>
      <c r="P903" s="5"/>
      <c r="Q903" s="5"/>
      <c r="R903" s="5"/>
      <c r="S903" s="5"/>
      <c r="T903" s="5"/>
      <c r="U903" s="5"/>
      <c r="V903" s="5"/>
      <c r="W903" s="5"/>
    </row>
    <row r="904" spans="1:23" ht="15.75" customHeight="1">
      <c r="A904" s="5"/>
      <c r="B904" s="5"/>
      <c r="C904" s="5"/>
      <c r="D904" s="292"/>
      <c r="E904" s="268"/>
      <c r="F904" s="262"/>
      <c r="G904" s="5"/>
      <c r="H904" s="5"/>
      <c r="I904" s="5"/>
      <c r="J904" s="5"/>
      <c r="K904" s="5"/>
      <c r="L904" s="140"/>
      <c r="M904" s="5"/>
      <c r="N904" s="5"/>
      <c r="O904" s="5"/>
      <c r="P904" s="5"/>
      <c r="Q904" s="5"/>
      <c r="R904" s="5"/>
      <c r="S904" s="5"/>
      <c r="T904" s="5"/>
      <c r="U904" s="5"/>
      <c r="V904" s="5"/>
      <c r="W904" s="5"/>
    </row>
    <row r="905" spans="1:23" ht="15.75" customHeight="1">
      <c r="A905" s="5"/>
      <c r="B905" s="5"/>
      <c r="C905" s="5"/>
      <c r="D905" s="292"/>
      <c r="E905" s="268"/>
      <c r="F905" s="262"/>
      <c r="G905" s="5"/>
      <c r="H905" s="5"/>
      <c r="I905" s="5"/>
      <c r="J905" s="5"/>
      <c r="K905" s="5"/>
      <c r="L905" s="140"/>
      <c r="M905" s="5"/>
      <c r="N905" s="5"/>
      <c r="O905" s="5"/>
      <c r="P905" s="5"/>
      <c r="Q905" s="5"/>
      <c r="R905" s="5"/>
      <c r="S905" s="5"/>
      <c r="T905" s="5"/>
      <c r="U905" s="5"/>
      <c r="V905" s="5"/>
      <c r="W905" s="5"/>
    </row>
    <row r="906" spans="1:23" ht="15.75" customHeight="1">
      <c r="A906" s="5"/>
      <c r="B906" s="5"/>
      <c r="C906" s="5"/>
      <c r="D906" s="292"/>
      <c r="E906" s="268"/>
      <c r="F906" s="262"/>
      <c r="G906" s="5"/>
      <c r="H906" s="5"/>
      <c r="I906" s="5"/>
      <c r="J906" s="5"/>
      <c r="K906" s="5"/>
      <c r="L906" s="140"/>
      <c r="M906" s="5"/>
      <c r="N906" s="5"/>
      <c r="O906" s="5"/>
      <c r="P906" s="5"/>
      <c r="Q906" s="5"/>
      <c r="R906" s="5"/>
      <c r="S906" s="5"/>
      <c r="T906" s="5"/>
      <c r="U906" s="5"/>
      <c r="V906" s="5"/>
      <c r="W906" s="5"/>
    </row>
    <row r="907" spans="1:23" ht="15.75" customHeight="1">
      <c r="A907" s="5"/>
      <c r="B907" s="5"/>
      <c r="C907" s="5"/>
      <c r="D907" s="292"/>
      <c r="E907" s="268"/>
      <c r="F907" s="262"/>
      <c r="G907" s="5"/>
      <c r="H907" s="5"/>
      <c r="I907" s="5"/>
      <c r="J907" s="5"/>
      <c r="K907" s="5"/>
      <c r="L907" s="140"/>
      <c r="M907" s="5"/>
      <c r="N907" s="5"/>
      <c r="O907" s="5"/>
      <c r="P907" s="5"/>
      <c r="Q907" s="5"/>
      <c r="R907" s="5"/>
      <c r="S907" s="5"/>
      <c r="T907" s="5"/>
      <c r="U907" s="5"/>
      <c r="V907" s="5"/>
      <c r="W907" s="5"/>
    </row>
    <row r="908" spans="1:23" ht="15.75" customHeight="1">
      <c r="A908" s="5"/>
      <c r="B908" s="5"/>
      <c r="C908" s="5"/>
      <c r="D908" s="292"/>
      <c r="E908" s="268"/>
      <c r="F908" s="262"/>
      <c r="G908" s="5"/>
      <c r="H908" s="5"/>
      <c r="I908" s="5"/>
      <c r="J908" s="5"/>
      <c r="K908" s="5"/>
      <c r="L908" s="140"/>
      <c r="M908" s="5"/>
      <c r="N908" s="5"/>
      <c r="O908" s="5"/>
      <c r="P908" s="5"/>
      <c r="Q908" s="5"/>
      <c r="R908" s="5"/>
      <c r="S908" s="5"/>
      <c r="T908" s="5"/>
      <c r="U908" s="5"/>
      <c r="V908" s="5"/>
      <c r="W908" s="5"/>
    </row>
    <row r="909" spans="1:23" ht="15.75" customHeight="1">
      <c r="A909" s="5"/>
      <c r="B909" s="5"/>
      <c r="C909" s="5"/>
      <c r="D909" s="292"/>
      <c r="E909" s="268"/>
      <c r="F909" s="262"/>
      <c r="G909" s="5"/>
      <c r="H909" s="5"/>
      <c r="I909" s="5"/>
      <c r="J909" s="5"/>
      <c r="K909" s="5"/>
      <c r="L909" s="140"/>
      <c r="M909" s="5"/>
      <c r="N909" s="5"/>
      <c r="O909" s="5"/>
      <c r="P909" s="5"/>
      <c r="Q909" s="5"/>
      <c r="R909" s="5"/>
      <c r="S909" s="5"/>
      <c r="T909" s="5"/>
      <c r="U909" s="5"/>
      <c r="V909" s="5"/>
      <c r="W909" s="5"/>
    </row>
    <row r="910" spans="1:23" ht="15.75" customHeight="1">
      <c r="A910" s="5"/>
      <c r="B910" s="5"/>
      <c r="C910" s="5"/>
      <c r="D910" s="292"/>
      <c r="E910" s="268"/>
      <c r="F910" s="262"/>
      <c r="G910" s="5"/>
      <c r="H910" s="5"/>
      <c r="I910" s="5"/>
      <c r="J910" s="5"/>
      <c r="K910" s="5"/>
      <c r="L910" s="140"/>
      <c r="M910" s="5"/>
      <c r="N910" s="5"/>
      <c r="O910" s="5"/>
      <c r="P910" s="5"/>
      <c r="Q910" s="5"/>
      <c r="R910" s="5"/>
      <c r="S910" s="5"/>
      <c r="T910" s="5"/>
      <c r="U910" s="5"/>
      <c r="V910" s="5"/>
      <c r="W910" s="5"/>
    </row>
    <row r="911" spans="1:23" ht="15.75" customHeight="1">
      <c r="A911" s="5"/>
      <c r="B911" s="5"/>
      <c r="C911" s="5"/>
      <c r="D911" s="292"/>
      <c r="E911" s="268"/>
      <c r="F911" s="262"/>
      <c r="G911" s="5"/>
      <c r="H911" s="5"/>
      <c r="I911" s="5"/>
      <c r="J911" s="5"/>
      <c r="K911" s="5"/>
      <c r="L911" s="140"/>
      <c r="M911" s="5"/>
      <c r="N911" s="5"/>
      <c r="O911" s="5"/>
      <c r="P911" s="5"/>
      <c r="Q911" s="5"/>
      <c r="R911" s="5"/>
      <c r="S911" s="5"/>
      <c r="T911" s="5"/>
      <c r="U911" s="5"/>
      <c r="V911" s="5"/>
      <c r="W911" s="5"/>
    </row>
    <row r="912" spans="1:23" ht="15.75" customHeight="1">
      <c r="A912" s="5"/>
      <c r="B912" s="5"/>
      <c r="C912" s="5"/>
      <c r="D912" s="292"/>
      <c r="E912" s="268"/>
      <c r="F912" s="262"/>
      <c r="G912" s="5"/>
      <c r="H912" s="5"/>
      <c r="I912" s="5"/>
      <c r="J912" s="5"/>
      <c r="K912" s="5"/>
      <c r="L912" s="140"/>
      <c r="M912" s="5"/>
      <c r="N912" s="5"/>
      <c r="O912" s="5"/>
      <c r="P912" s="5"/>
      <c r="Q912" s="5"/>
      <c r="R912" s="5"/>
      <c r="S912" s="5"/>
      <c r="T912" s="5"/>
      <c r="U912" s="5"/>
      <c r="V912" s="5"/>
      <c r="W912" s="5"/>
    </row>
    <row r="913" spans="1:23" ht="15.75" customHeight="1">
      <c r="A913" s="5"/>
      <c r="B913" s="5"/>
      <c r="C913" s="5"/>
      <c r="D913" s="292"/>
      <c r="E913" s="268"/>
      <c r="F913" s="262"/>
      <c r="G913" s="5"/>
      <c r="H913" s="5"/>
      <c r="I913" s="5"/>
      <c r="J913" s="5"/>
      <c r="K913" s="5"/>
      <c r="L913" s="140"/>
      <c r="M913" s="5"/>
      <c r="N913" s="5"/>
      <c r="O913" s="5"/>
      <c r="P913" s="5"/>
      <c r="Q913" s="5"/>
      <c r="R913" s="5"/>
      <c r="S913" s="5"/>
      <c r="T913" s="5"/>
      <c r="U913" s="5"/>
      <c r="V913" s="5"/>
      <c r="W913" s="5"/>
    </row>
    <row r="914" spans="1:23" ht="15.75" customHeight="1">
      <c r="A914" s="5"/>
      <c r="B914" s="5"/>
      <c r="C914" s="5"/>
      <c r="D914" s="292"/>
      <c r="E914" s="268"/>
      <c r="F914" s="262"/>
      <c r="G914" s="5"/>
      <c r="H914" s="5"/>
      <c r="I914" s="5"/>
      <c r="J914" s="5"/>
      <c r="K914" s="5"/>
      <c r="L914" s="140"/>
      <c r="M914" s="5"/>
      <c r="N914" s="5"/>
      <c r="O914" s="5"/>
      <c r="P914" s="5"/>
      <c r="Q914" s="5"/>
      <c r="R914" s="5"/>
      <c r="S914" s="5"/>
      <c r="T914" s="5"/>
      <c r="U914" s="5"/>
      <c r="V914" s="5"/>
      <c r="W914" s="5"/>
    </row>
    <row r="915" spans="1:23" ht="15.75" customHeight="1">
      <c r="A915" s="5"/>
      <c r="B915" s="5"/>
      <c r="C915" s="5"/>
      <c r="D915" s="292"/>
      <c r="E915" s="268"/>
      <c r="F915" s="262"/>
      <c r="G915" s="5"/>
      <c r="H915" s="5"/>
      <c r="I915" s="5"/>
      <c r="J915" s="5"/>
      <c r="K915" s="5"/>
      <c r="L915" s="140"/>
      <c r="M915" s="5"/>
      <c r="N915" s="5"/>
      <c r="O915" s="5"/>
      <c r="P915" s="5"/>
      <c r="Q915" s="5"/>
      <c r="R915" s="5"/>
      <c r="S915" s="5"/>
      <c r="T915" s="5"/>
      <c r="U915" s="5"/>
      <c r="V915" s="5"/>
      <c r="W915" s="5"/>
    </row>
    <row r="916" spans="1:23" ht="15.75" customHeight="1">
      <c r="A916" s="5"/>
      <c r="B916" s="5"/>
      <c r="C916" s="5"/>
      <c r="D916" s="292"/>
      <c r="E916" s="268"/>
      <c r="F916" s="262"/>
      <c r="G916" s="5"/>
      <c r="H916" s="5"/>
      <c r="I916" s="5"/>
      <c r="J916" s="5"/>
      <c r="K916" s="5"/>
      <c r="L916" s="140"/>
      <c r="M916" s="5"/>
      <c r="N916" s="5"/>
      <c r="O916" s="5"/>
      <c r="P916" s="5"/>
      <c r="Q916" s="5"/>
      <c r="R916" s="5"/>
      <c r="S916" s="5"/>
      <c r="T916" s="5"/>
      <c r="U916" s="5"/>
      <c r="V916" s="5"/>
      <c r="W916" s="5"/>
    </row>
    <row r="917" spans="1:23" ht="15.75" customHeight="1">
      <c r="A917" s="5"/>
      <c r="B917" s="5"/>
      <c r="C917" s="5"/>
      <c r="D917" s="292"/>
      <c r="E917" s="268"/>
      <c r="F917" s="262"/>
      <c r="G917" s="5"/>
      <c r="H917" s="5"/>
      <c r="I917" s="5"/>
      <c r="J917" s="5"/>
      <c r="K917" s="5"/>
      <c r="L917" s="140"/>
      <c r="M917" s="5"/>
      <c r="N917" s="5"/>
      <c r="O917" s="5"/>
      <c r="P917" s="5"/>
      <c r="Q917" s="5"/>
      <c r="R917" s="5"/>
      <c r="S917" s="5"/>
      <c r="T917" s="5"/>
      <c r="U917" s="5"/>
      <c r="V917" s="5"/>
      <c r="W917" s="5"/>
    </row>
    <row r="918" spans="1:23" ht="15.75" customHeight="1">
      <c r="A918" s="5"/>
      <c r="B918" s="5"/>
      <c r="C918" s="5"/>
      <c r="D918" s="292"/>
      <c r="E918" s="268"/>
      <c r="F918" s="262"/>
      <c r="G918" s="5"/>
      <c r="H918" s="5"/>
      <c r="I918" s="5"/>
      <c r="J918" s="5"/>
      <c r="K918" s="5"/>
      <c r="L918" s="140"/>
      <c r="M918" s="5"/>
      <c r="N918" s="5"/>
      <c r="O918" s="5"/>
      <c r="P918" s="5"/>
      <c r="Q918" s="5"/>
      <c r="R918" s="5"/>
      <c r="S918" s="5"/>
      <c r="T918" s="5"/>
      <c r="U918" s="5"/>
      <c r="V918" s="5"/>
      <c r="W918" s="5"/>
    </row>
    <row r="919" spans="1:23" ht="15.75" customHeight="1">
      <c r="A919" s="5"/>
      <c r="B919" s="5"/>
      <c r="C919" s="5"/>
      <c r="D919" s="292"/>
      <c r="E919" s="268"/>
      <c r="F919" s="262"/>
      <c r="G919" s="5"/>
      <c r="H919" s="5"/>
      <c r="I919" s="5"/>
      <c r="J919" s="5"/>
      <c r="K919" s="5"/>
      <c r="L919" s="140"/>
      <c r="M919" s="5"/>
      <c r="N919" s="5"/>
      <c r="O919" s="5"/>
      <c r="P919" s="5"/>
      <c r="Q919" s="5"/>
      <c r="R919" s="5"/>
      <c r="S919" s="5"/>
      <c r="T919" s="5"/>
      <c r="U919" s="5"/>
      <c r="V919" s="5"/>
      <c r="W919" s="5"/>
    </row>
    <row r="920" spans="1:23" ht="15.75" customHeight="1">
      <c r="A920" s="5"/>
      <c r="B920" s="5"/>
      <c r="C920" s="5"/>
      <c r="D920" s="292"/>
      <c r="E920" s="268"/>
      <c r="F920" s="262"/>
      <c r="G920" s="5"/>
      <c r="H920" s="5"/>
      <c r="I920" s="5"/>
      <c r="J920" s="5"/>
      <c r="K920" s="5"/>
      <c r="L920" s="140"/>
      <c r="M920" s="5"/>
      <c r="N920" s="5"/>
      <c r="O920" s="5"/>
      <c r="P920" s="5"/>
      <c r="Q920" s="5"/>
      <c r="R920" s="5"/>
      <c r="S920" s="5"/>
      <c r="T920" s="5"/>
      <c r="U920" s="5"/>
      <c r="V920" s="5"/>
      <c r="W920" s="5"/>
    </row>
    <row r="921" spans="1:23" ht="15.75" customHeight="1">
      <c r="A921" s="5"/>
      <c r="B921" s="5"/>
      <c r="C921" s="5"/>
      <c r="D921" s="292"/>
      <c r="E921" s="268"/>
      <c r="F921" s="262"/>
      <c r="G921" s="5"/>
      <c r="H921" s="5"/>
      <c r="I921" s="5"/>
      <c r="J921" s="5"/>
      <c r="K921" s="5"/>
      <c r="L921" s="140"/>
      <c r="M921" s="5"/>
      <c r="N921" s="5"/>
      <c r="O921" s="5"/>
      <c r="P921" s="5"/>
      <c r="Q921" s="5"/>
      <c r="R921" s="5"/>
      <c r="S921" s="5"/>
      <c r="T921" s="5"/>
      <c r="U921" s="5"/>
      <c r="V921" s="5"/>
      <c r="W921" s="5"/>
    </row>
    <row r="922" spans="1:23" ht="15.75" customHeight="1">
      <c r="A922" s="5"/>
      <c r="B922" s="5"/>
      <c r="C922" s="5"/>
      <c r="D922" s="292"/>
      <c r="E922" s="268"/>
      <c r="F922" s="262"/>
      <c r="G922" s="5"/>
      <c r="H922" s="5"/>
      <c r="I922" s="5"/>
      <c r="J922" s="5"/>
      <c r="K922" s="5"/>
      <c r="L922" s="140"/>
      <c r="M922" s="5"/>
      <c r="N922" s="5"/>
      <c r="O922" s="5"/>
      <c r="P922" s="5"/>
      <c r="Q922" s="5"/>
      <c r="R922" s="5"/>
      <c r="S922" s="5"/>
      <c r="T922" s="5"/>
      <c r="U922" s="5"/>
      <c r="V922" s="5"/>
      <c r="W922" s="5"/>
    </row>
    <row r="923" spans="1:23" ht="15.75" customHeight="1">
      <c r="A923" s="5"/>
      <c r="B923" s="5"/>
      <c r="C923" s="5"/>
      <c r="D923" s="292"/>
      <c r="E923" s="268"/>
      <c r="F923" s="262"/>
      <c r="G923" s="5"/>
      <c r="H923" s="5"/>
      <c r="I923" s="5"/>
      <c r="J923" s="5"/>
      <c r="K923" s="5"/>
      <c r="L923" s="140"/>
      <c r="M923" s="5"/>
      <c r="N923" s="5"/>
      <c r="O923" s="5"/>
      <c r="P923" s="5"/>
      <c r="Q923" s="5"/>
      <c r="R923" s="5"/>
      <c r="S923" s="5"/>
      <c r="T923" s="5"/>
      <c r="U923" s="5"/>
      <c r="V923" s="5"/>
      <c r="W923" s="5"/>
    </row>
    <row r="924" spans="1:23" ht="15.75" customHeight="1">
      <c r="A924" s="5"/>
      <c r="B924" s="5"/>
      <c r="C924" s="5"/>
      <c r="D924" s="292"/>
      <c r="E924" s="268"/>
      <c r="F924" s="262"/>
      <c r="G924" s="5"/>
      <c r="H924" s="5"/>
      <c r="I924" s="5"/>
      <c r="J924" s="5"/>
      <c r="K924" s="5"/>
      <c r="L924" s="140"/>
      <c r="M924" s="5"/>
      <c r="N924" s="5"/>
      <c r="O924" s="5"/>
      <c r="P924" s="5"/>
      <c r="Q924" s="5"/>
      <c r="R924" s="5"/>
      <c r="S924" s="5"/>
      <c r="T924" s="5"/>
      <c r="U924" s="5"/>
      <c r="V924" s="5"/>
      <c r="W924" s="5"/>
    </row>
    <row r="925" spans="1:23" ht="15.75" customHeight="1">
      <c r="A925" s="5"/>
      <c r="B925" s="5"/>
      <c r="C925" s="5"/>
      <c r="D925" s="292"/>
      <c r="E925" s="268"/>
      <c r="F925" s="262"/>
      <c r="G925" s="5"/>
      <c r="H925" s="5"/>
      <c r="I925" s="5"/>
      <c r="J925" s="5"/>
      <c r="K925" s="5"/>
      <c r="L925" s="140"/>
      <c r="M925" s="5"/>
      <c r="N925" s="5"/>
      <c r="O925" s="5"/>
      <c r="P925" s="5"/>
      <c r="Q925" s="5"/>
      <c r="R925" s="5"/>
      <c r="S925" s="5"/>
      <c r="T925" s="5"/>
      <c r="U925" s="5"/>
      <c r="V925" s="5"/>
      <c r="W925" s="5"/>
    </row>
    <row r="926" spans="1:23" ht="15.75" customHeight="1">
      <c r="A926" s="5"/>
      <c r="B926" s="5"/>
      <c r="C926" s="5"/>
      <c r="D926" s="292"/>
      <c r="E926" s="268"/>
      <c r="F926" s="262"/>
      <c r="G926" s="5"/>
      <c r="H926" s="5"/>
      <c r="I926" s="5"/>
      <c r="J926" s="5"/>
      <c r="K926" s="5"/>
      <c r="L926" s="140"/>
      <c r="M926" s="5"/>
      <c r="N926" s="5"/>
      <c r="O926" s="5"/>
      <c r="P926" s="5"/>
      <c r="Q926" s="5"/>
      <c r="R926" s="5"/>
      <c r="S926" s="5"/>
      <c r="T926" s="5"/>
      <c r="U926" s="5"/>
      <c r="V926" s="5"/>
      <c r="W926" s="5"/>
    </row>
    <row r="927" spans="1:23" ht="15.75" customHeight="1">
      <c r="A927" s="5"/>
      <c r="B927" s="5"/>
      <c r="C927" s="5"/>
      <c r="D927" s="292"/>
      <c r="E927" s="268"/>
      <c r="F927" s="262"/>
      <c r="G927" s="5"/>
      <c r="H927" s="5"/>
      <c r="I927" s="5"/>
      <c r="J927" s="5"/>
      <c r="K927" s="5"/>
      <c r="L927" s="140"/>
      <c r="M927" s="5"/>
      <c r="N927" s="5"/>
      <c r="O927" s="5"/>
      <c r="P927" s="5"/>
      <c r="Q927" s="5"/>
      <c r="R927" s="5"/>
      <c r="S927" s="5"/>
      <c r="T927" s="5"/>
      <c r="U927" s="5"/>
      <c r="V927" s="5"/>
      <c r="W927" s="5"/>
    </row>
    <row r="928" spans="1:23" ht="15.75" customHeight="1">
      <c r="A928" s="5"/>
      <c r="B928" s="5"/>
      <c r="C928" s="5"/>
      <c r="D928" s="292"/>
      <c r="E928" s="268"/>
      <c r="F928" s="262"/>
      <c r="G928" s="5"/>
      <c r="H928" s="5"/>
      <c r="I928" s="5"/>
      <c r="J928" s="5"/>
      <c r="K928" s="5"/>
      <c r="L928" s="140"/>
      <c r="M928" s="5"/>
      <c r="N928" s="5"/>
      <c r="O928" s="5"/>
      <c r="P928" s="5"/>
      <c r="Q928" s="5"/>
      <c r="R928" s="5"/>
      <c r="S928" s="5"/>
      <c r="T928" s="5"/>
      <c r="U928" s="5"/>
      <c r="V928" s="5"/>
      <c r="W928" s="5"/>
    </row>
    <row r="929" spans="1:23" ht="15.75" customHeight="1">
      <c r="A929" s="5"/>
      <c r="B929" s="5"/>
      <c r="C929" s="5"/>
      <c r="D929" s="292"/>
      <c r="E929" s="268"/>
      <c r="F929" s="262"/>
      <c r="G929" s="5"/>
      <c r="H929" s="5"/>
      <c r="I929" s="5"/>
      <c r="J929" s="5"/>
      <c r="K929" s="5"/>
      <c r="L929" s="140"/>
      <c r="M929" s="5"/>
      <c r="N929" s="5"/>
      <c r="O929" s="5"/>
      <c r="P929" s="5"/>
      <c r="Q929" s="5"/>
      <c r="R929" s="5"/>
      <c r="S929" s="5"/>
      <c r="T929" s="5"/>
      <c r="U929" s="5"/>
      <c r="V929" s="5"/>
      <c r="W929" s="5"/>
    </row>
    <row r="930" spans="1:23" ht="15.75" customHeight="1">
      <c r="A930" s="5"/>
      <c r="B930" s="5"/>
      <c r="C930" s="5"/>
      <c r="D930" s="292"/>
      <c r="E930" s="268"/>
      <c r="F930" s="262"/>
      <c r="G930" s="5"/>
      <c r="H930" s="5"/>
      <c r="I930" s="5"/>
      <c r="J930" s="5"/>
      <c r="K930" s="5"/>
      <c r="L930" s="140"/>
      <c r="M930" s="5"/>
      <c r="N930" s="5"/>
      <c r="O930" s="5"/>
      <c r="P930" s="5"/>
      <c r="Q930" s="5"/>
      <c r="R930" s="5"/>
      <c r="S930" s="5"/>
      <c r="T930" s="5"/>
      <c r="U930" s="5"/>
      <c r="V930" s="5"/>
      <c r="W930" s="5"/>
    </row>
    <row r="931" spans="1:23" ht="15.75" customHeight="1">
      <c r="A931" s="5"/>
      <c r="B931" s="5"/>
      <c r="C931" s="5"/>
      <c r="D931" s="292"/>
      <c r="E931" s="268"/>
      <c r="F931" s="262"/>
      <c r="G931" s="5"/>
      <c r="H931" s="5"/>
      <c r="I931" s="5"/>
      <c r="J931" s="5"/>
      <c r="K931" s="5"/>
      <c r="L931" s="140"/>
      <c r="M931" s="5"/>
      <c r="N931" s="5"/>
      <c r="O931" s="5"/>
      <c r="P931" s="5"/>
      <c r="Q931" s="5"/>
      <c r="R931" s="5"/>
      <c r="S931" s="5"/>
      <c r="T931" s="5"/>
      <c r="U931" s="5"/>
      <c r="V931" s="5"/>
      <c r="W931" s="5"/>
    </row>
    <row r="932" spans="1:23" ht="15.75" customHeight="1">
      <c r="A932" s="5"/>
      <c r="B932" s="5"/>
      <c r="C932" s="5"/>
      <c r="D932" s="292"/>
      <c r="E932" s="268"/>
      <c r="F932" s="262"/>
      <c r="G932" s="5"/>
      <c r="H932" s="5"/>
      <c r="I932" s="5"/>
      <c r="J932" s="5"/>
      <c r="K932" s="5"/>
      <c r="L932" s="140"/>
      <c r="M932" s="5"/>
      <c r="N932" s="5"/>
      <c r="O932" s="5"/>
      <c r="P932" s="5"/>
      <c r="Q932" s="5"/>
      <c r="R932" s="5"/>
      <c r="S932" s="5"/>
      <c r="T932" s="5"/>
      <c r="U932" s="5"/>
      <c r="V932" s="5"/>
      <c r="W932" s="5"/>
    </row>
    <row r="933" spans="1:23" ht="15.75" customHeight="1">
      <c r="A933" s="5"/>
      <c r="B933" s="5"/>
      <c r="C933" s="5"/>
      <c r="D933" s="292"/>
      <c r="E933" s="268"/>
      <c r="F933" s="262"/>
      <c r="G933" s="5"/>
      <c r="H933" s="5"/>
      <c r="I933" s="5"/>
      <c r="J933" s="5"/>
      <c r="K933" s="5"/>
      <c r="L933" s="140"/>
      <c r="M933" s="5"/>
      <c r="N933" s="5"/>
      <c r="O933" s="5"/>
      <c r="P933" s="5"/>
      <c r="Q933" s="5"/>
      <c r="R933" s="5"/>
      <c r="S933" s="5"/>
      <c r="T933" s="5"/>
      <c r="U933" s="5"/>
      <c r="V933" s="5"/>
      <c r="W933" s="5"/>
    </row>
    <row r="934" spans="1:23" ht="15.75" customHeight="1">
      <c r="A934" s="5"/>
      <c r="B934" s="5"/>
      <c r="C934" s="5"/>
      <c r="D934" s="292"/>
      <c r="E934" s="268"/>
      <c r="F934" s="262"/>
      <c r="G934" s="5"/>
      <c r="H934" s="5"/>
      <c r="I934" s="5"/>
      <c r="J934" s="5"/>
      <c r="K934" s="5"/>
      <c r="L934" s="140"/>
      <c r="M934" s="5"/>
      <c r="N934" s="5"/>
      <c r="O934" s="5"/>
      <c r="P934" s="5"/>
      <c r="Q934" s="5"/>
      <c r="R934" s="5"/>
      <c r="S934" s="5"/>
      <c r="T934" s="5"/>
      <c r="U934" s="5"/>
      <c r="V934" s="5"/>
      <c r="W934" s="5"/>
    </row>
    <row r="935" spans="1:23" ht="15.75" customHeight="1">
      <c r="A935" s="5"/>
      <c r="B935" s="5"/>
      <c r="C935" s="5"/>
      <c r="D935" s="292"/>
      <c r="E935" s="268"/>
      <c r="F935" s="262"/>
      <c r="G935" s="5"/>
      <c r="H935" s="5"/>
      <c r="I935" s="5"/>
      <c r="J935" s="5"/>
      <c r="K935" s="5"/>
      <c r="L935" s="140"/>
      <c r="M935" s="5"/>
      <c r="N935" s="5"/>
      <c r="O935" s="5"/>
      <c r="P935" s="5"/>
      <c r="Q935" s="5"/>
      <c r="R935" s="5"/>
      <c r="S935" s="5"/>
      <c r="T935" s="5"/>
      <c r="U935" s="5"/>
      <c r="V935" s="5"/>
      <c r="W935" s="5"/>
    </row>
    <row r="936" spans="1:23" ht="15.75" customHeight="1">
      <c r="A936" s="5"/>
      <c r="B936" s="5"/>
      <c r="C936" s="5"/>
      <c r="D936" s="292"/>
      <c r="E936" s="268"/>
      <c r="F936" s="262"/>
      <c r="G936" s="5"/>
      <c r="H936" s="5"/>
      <c r="I936" s="5"/>
      <c r="J936" s="5"/>
      <c r="K936" s="5"/>
      <c r="L936" s="140"/>
      <c r="M936" s="5"/>
      <c r="N936" s="5"/>
      <c r="O936" s="5"/>
      <c r="P936" s="5"/>
      <c r="Q936" s="5"/>
      <c r="R936" s="5"/>
      <c r="S936" s="5"/>
      <c r="T936" s="5"/>
      <c r="U936" s="5"/>
      <c r="V936" s="5"/>
      <c r="W936" s="5"/>
    </row>
    <row r="937" spans="1:23" ht="15.75" customHeight="1">
      <c r="A937" s="5"/>
      <c r="B937" s="5"/>
      <c r="C937" s="5"/>
      <c r="D937" s="292"/>
      <c r="E937" s="268"/>
      <c r="F937" s="262"/>
      <c r="G937" s="5"/>
      <c r="H937" s="5"/>
      <c r="I937" s="5"/>
      <c r="J937" s="5"/>
      <c r="K937" s="5"/>
      <c r="L937" s="140"/>
      <c r="M937" s="5"/>
      <c r="N937" s="5"/>
      <c r="O937" s="5"/>
      <c r="P937" s="5"/>
      <c r="Q937" s="5"/>
      <c r="R937" s="5"/>
      <c r="S937" s="5"/>
      <c r="T937" s="5"/>
      <c r="U937" s="5"/>
      <c r="V937" s="5"/>
      <c r="W937" s="5"/>
    </row>
    <row r="938" spans="1:23" ht="15.75" customHeight="1">
      <c r="A938" s="5"/>
      <c r="B938" s="5"/>
      <c r="C938" s="5"/>
      <c r="D938" s="292"/>
      <c r="E938" s="268"/>
      <c r="F938" s="262"/>
      <c r="G938" s="5"/>
      <c r="H938" s="5"/>
      <c r="I938" s="5"/>
      <c r="J938" s="5"/>
      <c r="K938" s="5"/>
      <c r="L938" s="140"/>
      <c r="M938" s="5"/>
      <c r="N938" s="5"/>
      <c r="O938" s="5"/>
      <c r="P938" s="5"/>
      <c r="Q938" s="5"/>
      <c r="R938" s="5"/>
      <c r="S938" s="5"/>
      <c r="T938" s="5"/>
      <c r="U938" s="5"/>
      <c r="V938" s="5"/>
      <c r="W938" s="5"/>
    </row>
    <row r="939" spans="1:23" ht="15.75" customHeight="1">
      <c r="A939" s="5"/>
      <c r="B939" s="5"/>
      <c r="C939" s="5"/>
      <c r="D939" s="292"/>
      <c r="E939" s="268"/>
      <c r="F939" s="262"/>
      <c r="G939" s="5"/>
      <c r="H939" s="5"/>
      <c r="I939" s="5"/>
      <c r="J939" s="5"/>
      <c r="K939" s="5"/>
      <c r="L939" s="140"/>
      <c r="M939" s="5"/>
      <c r="N939" s="5"/>
      <c r="O939" s="5"/>
      <c r="P939" s="5"/>
      <c r="Q939" s="5"/>
      <c r="R939" s="5"/>
      <c r="S939" s="5"/>
      <c r="T939" s="5"/>
      <c r="U939" s="5"/>
      <c r="V939" s="5"/>
      <c r="W939" s="5"/>
    </row>
    <row r="940" spans="1:23" ht="15.75" customHeight="1">
      <c r="A940" s="5"/>
      <c r="B940" s="5"/>
      <c r="C940" s="5"/>
      <c r="D940" s="292"/>
      <c r="E940" s="268"/>
      <c r="F940" s="262"/>
      <c r="G940" s="5"/>
      <c r="H940" s="5"/>
      <c r="I940" s="5"/>
      <c r="J940" s="5"/>
      <c r="K940" s="5"/>
      <c r="L940" s="140"/>
      <c r="M940" s="5"/>
      <c r="N940" s="5"/>
      <c r="O940" s="5"/>
      <c r="P940" s="5"/>
      <c r="Q940" s="5"/>
      <c r="R940" s="5"/>
      <c r="S940" s="5"/>
      <c r="T940" s="5"/>
      <c r="U940" s="5"/>
      <c r="V940" s="5"/>
      <c r="W940" s="5"/>
    </row>
    <row r="941" spans="1:23" ht="15.75" customHeight="1">
      <c r="A941" s="5"/>
      <c r="B941" s="5"/>
      <c r="C941" s="5"/>
      <c r="D941" s="292"/>
      <c r="E941" s="268"/>
      <c r="F941" s="262"/>
      <c r="G941" s="5"/>
      <c r="H941" s="5"/>
      <c r="I941" s="5"/>
      <c r="J941" s="5"/>
      <c r="K941" s="5"/>
      <c r="L941" s="140"/>
      <c r="M941" s="5"/>
      <c r="N941" s="5"/>
      <c r="O941" s="5"/>
      <c r="P941" s="5"/>
      <c r="Q941" s="5"/>
      <c r="R941" s="5"/>
      <c r="S941" s="5"/>
      <c r="T941" s="5"/>
      <c r="U941" s="5"/>
      <c r="V941" s="5"/>
      <c r="W941" s="5"/>
    </row>
    <row r="942" spans="1:23" ht="15.75" customHeight="1">
      <c r="A942" s="5"/>
      <c r="B942" s="5"/>
      <c r="C942" s="5"/>
      <c r="D942" s="292"/>
      <c r="E942" s="268"/>
      <c r="F942" s="262"/>
      <c r="G942" s="5"/>
      <c r="H942" s="5"/>
      <c r="I942" s="5"/>
      <c r="J942" s="5"/>
      <c r="K942" s="5"/>
      <c r="L942" s="140"/>
      <c r="M942" s="5"/>
      <c r="N942" s="5"/>
      <c r="O942" s="5"/>
      <c r="P942" s="5"/>
      <c r="Q942" s="5"/>
      <c r="R942" s="5"/>
      <c r="S942" s="5"/>
      <c r="T942" s="5"/>
      <c r="U942" s="5"/>
      <c r="V942" s="5"/>
      <c r="W942" s="5"/>
    </row>
    <row r="943" spans="1:23" ht="15.75" customHeight="1">
      <c r="A943" s="5"/>
      <c r="B943" s="5"/>
      <c r="C943" s="5"/>
      <c r="D943" s="292"/>
      <c r="E943" s="268"/>
      <c r="F943" s="262"/>
      <c r="G943" s="5"/>
      <c r="H943" s="5"/>
      <c r="I943" s="5"/>
      <c r="J943" s="5"/>
      <c r="K943" s="5"/>
      <c r="L943" s="140"/>
      <c r="M943" s="5"/>
      <c r="N943" s="5"/>
      <c r="O943" s="5"/>
      <c r="P943" s="5"/>
      <c r="Q943" s="5"/>
      <c r="R943" s="5"/>
      <c r="S943" s="5"/>
      <c r="T943" s="5"/>
      <c r="U943" s="5"/>
      <c r="V943" s="5"/>
      <c r="W943" s="5"/>
    </row>
    <row r="944" spans="1:23" ht="15.75" customHeight="1">
      <c r="A944" s="5"/>
      <c r="B944" s="5"/>
      <c r="C944" s="5"/>
      <c r="D944" s="292"/>
      <c r="E944" s="268"/>
      <c r="F944" s="262"/>
      <c r="G944" s="5"/>
      <c r="H944" s="5"/>
      <c r="I944" s="5"/>
      <c r="J944" s="5"/>
      <c r="K944" s="5"/>
      <c r="L944" s="140"/>
      <c r="M944" s="5"/>
      <c r="N944" s="5"/>
      <c r="O944" s="5"/>
      <c r="P944" s="5"/>
      <c r="Q944" s="5"/>
      <c r="R944" s="5"/>
      <c r="S944" s="5"/>
      <c r="T944" s="5"/>
      <c r="U944" s="5"/>
      <c r="V944" s="5"/>
      <c r="W944" s="5"/>
    </row>
    <row r="945" spans="1:23" ht="15.75" customHeight="1">
      <c r="A945" s="5"/>
      <c r="B945" s="5"/>
      <c r="C945" s="5"/>
      <c r="D945" s="292"/>
      <c r="E945" s="268"/>
      <c r="F945" s="262"/>
      <c r="G945" s="5"/>
      <c r="H945" s="5"/>
      <c r="I945" s="5"/>
      <c r="J945" s="5"/>
      <c r="K945" s="5"/>
      <c r="L945" s="140"/>
      <c r="M945" s="5"/>
      <c r="N945" s="5"/>
      <c r="O945" s="5"/>
      <c r="P945" s="5"/>
      <c r="Q945" s="5"/>
      <c r="R945" s="5"/>
      <c r="S945" s="5"/>
      <c r="T945" s="5"/>
      <c r="U945" s="5"/>
      <c r="V945" s="5"/>
      <c r="W945" s="5"/>
    </row>
    <row r="946" spans="1:23" ht="15.75" customHeight="1">
      <c r="A946" s="5"/>
      <c r="B946" s="5"/>
      <c r="C946" s="5"/>
      <c r="D946" s="292"/>
      <c r="E946" s="268"/>
      <c r="F946" s="262"/>
      <c r="G946" s="5"/>
      <c r="H946" s="5"/>
      <c r="I946" s="5"/>
      <c r="J946" s="5"/>
      <c r="K946" s="5"/>
      <c r="L946" s="140"/>
      <c r="M946" s="5"/>
      <c r="N946" s="5"/>
      <c r="O946" s="5"/>
      <c r="P946" s="5"/>
      <c r="Q946" s="5"/>
      <c r="R946" s="5"/>
      <c r="S946" s="5"/>
      <c r="T946" s="5"/>
      <c r="U946" s="5"/>
      <c r="V946" s="5"/>
      <c r="W946" s="5"/>
    </row>
    <row r="947" spans="1:23" ht="15.75" customHeight="1">
      <c r="A947" s="5"/>
      <c r="B947" s="5"/>
      <c r="C947" s="5"/>
      <c r="D947" s="292"/>
      <c r="E947" s="268"/>
      <c r="F947" s="262"/>
      <c r="G947" s="5"/>
      <c r="H947" s="5"/>
      <c r="I947" s="5"/>
      <c r="J947" s="5"/>
      <c r="K947" s="5"/>
      <c r="L947" s="140"/>
      <c r="M947" s="5"/>
      <c r="N947" s="5"/>
      <c r="O947" s="5"/>
      <c r="P947" s="5"/>
      <c r="Q947" s="5"/>
      <c r="R947" s="5"/>
      <c r="S947" s="5"/>
      <c r="T947" s="5"/>
      <c r="U947" s="5"/>
      <c r="V947" s="5"/>
      <c r="W947" s="5"/>
    </row>
    <row r="948" spans="1:23" ht="15.75" customHeight="1">
      <c r="A948" s="5"/>
      <c r="B948" s="5"/>
      <c r="C948" s="5"/>
      <c r="D948" s="292"/>
      <c r="E948" s="268"/>
      <c r="F948" s="262"/>
      <c r="G948" s="5"/>
      <c r="H948" s="5"/>
      <c r="I948" s="5"/>
      <c r="J948" s="5"/>
      <c r="K948" s="5"/>
      <c r="L948" s="140"/>
      <c r="M948" s="5"/>
      <c r="N948" s="5"/>
      <c r="O948" s="5"/>
      <c r="P948" s="5"/>
      <c r="Q948" s="5"/>
      <c r="R948" s="5"/>
      <c r="S948" s="5"/>
      <c r="T948" s="5"/>
      <c r="U948" s="5"/>
      <c r="V948" s="5"/>
      <c r="W948" s="5"/>
    </row>
    <row r="949" spans="1:23" ht="15.75" customHeight="1">
      <c r="A949" s="5"/>
      <c r="B949" s="5"/>
      <c r="C949" s="5"/>
      <c r="D949" s="292"/>
      <c r="E949" s="268"/>
      <c r="F949" s="262"/>
      <c r="G949" s="5"/>
      <c r="H949" s="5"/>
      <c r="I949" s="5"/>
      <c r="J949" s="5"/>
      <c r="K949" s="5"/>
      <c r="L949" s="140"/>
      <c r="M949" s="5"/>
      <c r="N949" s="5"/>
      <c r="O949" s="5"/>
      <c r="P949" s="5"/>
      <c r="Q949" s="5"/>
      <c r="R949" s="5"/>
      <c r="S949" s="5"/>
      <c r="T949" s="5"/>
      <c r="U949" s="5"/>
      <c r="V949" s="5"/>
      <c r="W949" s="5"/>
    </row>
    <row r="950" spans="1:23" ht="15.75" customHeight="1">
      <c r="A950" s="5"/>
      <c r="B950" s="5"/>
      <c r="C950" s="5"/>
      <c r="D950" s="292"/>
      <c r="E950" s="268"/>
      <c r="F950" s="262"/>
      <c r="G950" s="5"/>
      <c r="H950" s="5"/>
      <c r="I950" s="5"/>
      <c r="J950" s="5"/>
      <c r="K950" s="5"/>
      <c r="L950" s="140"/>
      <c r="M950" s="5"/>
      <c r="N950" s="5"/>
      <c r="O950" s="5"/>
      <c r="P950" s="5"/>
      <c r="Q950" s="5"/>
      <c r="R950" s="5"/>
      <c r="S950" s="5"/>
      <c r="T950" s="5"/>
      <c r="U950" s="5"/>
      <c r="V950" s="5"/>
      <c r="W950" s="5"/>
    </row>
    <row r="951" spans="1:23" ht="15.75" customHeight="1">
      <c r="A951" s="5"/>
      <c r="B951" s="5"/>
      <c r="C951" s="5"/>
      <c r="D951" s="292"/>
      <c r="E951" s="268"/>
      <c r="F951" s="262"/>
      <c r="G951" s="5"/>
      <c r="H951" s="5"/>
      <c r="I951" s="5"/>
      <c r="J951" s="5"/>
      <c r="K951" s="5"/>
      <c r="L951" s="140"/>
      <c r="M951" s="5"/>
      <c r="N951" s="5"/>
      <c r="O951" s="5"/>
      <c r="P951" s="5"/>
      <c r="Q951" s="5"/>
      <c r="R951" s="5"/>
      <c r="S951" s="5"/>
      <c r="T951" s="5"/>
      <c r="U951" s="5"/>
      <c r="V951" s="5"/>
      <c r="W951" s="5"/>
    </row>
    <row r="952" spans="1:23" ht="15.75" customHeight="1">
      <c r="A952" s="5"/>
      <c r="B952" s="5"/>
      <c r="C952" s="5"/>
      <c r="D952" s="292"/>
      <c r="E952" s="268"/>
      <c r="F952" s="262"/>
      <c r="G952" s="5"/>
      <c r="H952" s="5"/>
      <c r="I952" s="5"/>
      <c r="J952" s="5"/>
      <c r="K952" s="5"/>
      <c r="L952" s="140"/>
      <c r="M952" s="5"/>
      <c r="N952" s="5"/>
      <c r="O952" s="5"/>
      <c r="P952" s="5"/>
      <c r="Q952" s="5"/>
      <c r="R952" s="5"/>
      <c r="S952" s="5"/>
      <c r="T952" s="5"/>
      <c r="U952" s="5"/>
      <c r="V952" s="5"/>
      <c r="W952" s="5"/>
    </row>
    <row r="953" spans="1:23" ht="15.75" customHeight="1">
      <c r="A953" s="5"/>
      <c r="B953" s="5"/>
      <c r="C953" s="5"/>
      <c r="D953" s="292"/>
      <c r="E953" s="268"/>
      <c r="F953" s="262"/>
      <c r="G953" s="5"/>
      <c r="H953" s="5"/>
      <c r="I953" s="5"/>
      <c r="J953" s="5"/>
      <c r="K953" s="5"/>
      <c r="L953" s="140"/>
      <c r="M953" s="5"/>
      <c r="N953" s="5"/>
      <c r="O953" s="5"/>
      <c r="P953" s="5"/>
      <c r="Q953" s="5"/>
      <c r="R953" s="5"/>
      <c r="S953" s="5"/>
      <c r="T953" s="5"/>
      <c r="U953" s="5"/>
      <c r="V953" s="5"/>
      <c r="W953" s="5"/>
    </row>
    <row r="954" spans="1:23" ht="15.75" customHeight="1">
      <c r="A954" s="5"/>
      <c r="B954" s="5"/>
      <c r="C954" s="5"/>
      <c r="D954" s="292"/>
      <c r="E954" s="268"/>
      <c r="F954" s="262"/>
      <c r="G954" s="5"/>
      <c r="H954" s="5"/>
      <c r="I954" s="5"/>
      <c r="J954" s="5"/>
      <c r="K954" s="5"/>
      <c r="L954" s="140"/>
      <c r="M954" s="5"/>
      <c r="N954" s="5"/>
      <c r="O954" s="5"/>
      <c r="P954" s="5"/>
      <c r="Q954" s="5"/>
      <c r="R954" s="5"/>
      <c r="S954" s="5"/>
      <c r="T954" s="5"/>
      <c r="U954" s="5"/>
      <c r="V954" s="5"/>
      <c r="W954" s="5"/>
    </row>
    <row r="955" spans="1:23" ht="15.75" customHeight="1">
      <c r="A955" s="5"/>
      <c r="B955" s="5"/>
      <c r="C955" s="5"/>
      <c r="D955" s="292"/>
      <c r="E955" s="268"/>
      <c r="F955" s="262"/>
      <c r="G955" s="5"/>
      <c r="H955" s="5"/>
      <c r="I955" s="5"/>
      <c r="J955" s="5"/>
      <c r="K955" s="5"/>
      <c r="L955" s="140"/>
      <c r="M955" s="5"/>
      <c r="N955" s="5"/>
      <c r="O955" s="5"/>
      <c r="P955" s="5"/>
      <c r="Q955" s="5"/>
      <c r="R955" s="5"/>
      <c r="S955" s="5"/>
      <c r="T955" s="5"/>
      <c r="U955" s="5"/>
      <c r="V955" s="5"/>
      <c r="W955" s="5"/>
    </row>
    <row r="956" spans="1:23" ht="15.75" customHeight="1">
      <c r="A956" s="5"/>
      <c r="B956" s="5"/>
      <c r="C956" s="5"/>
      <c r="D956" s="292"/>
      <c r="E956" s="268"/>
      <c r="F956" s="262"/>
      <c r="G956" s="5"/>
      <c r="H956" s="5"/>
      <c r="I956" s="5"/>
      <c r="J956" s="5"/>
      <c r="K956" s="5"/>
      <c r="L956" s="140"/>
      <c r="M956" s="5"/>
      <c r="N956" s="5"/>
      <c r="O956" s="5"/>
      <c r="P956" s="5"/>
      <c r="Q956" s="5"/>
      <c r="R956" s="5"/>
      <c r="S956" s="5"/>
      <c r="T956" s="5"/>
      <c r="U956" s="5"/>
      <c r="V956" s="5"/>
      <c r="W956" s="5"/>
    </row>
    <row r="957" spans="1:23" ht="15.75" customHeight="1">
      <c r="A957" s="5"/>
      <c r="B957" s="5"/>
      <c r="C957" s="5"/>
      <c r="D957" s="292"/>
      <c r="E957" s="268"/>
      <c r="F957" s="262"/>
      <c r="G957" s="5"/>
      <c r="H957" s="5"/>
      <c r="I957" s="5"/>
      <c r="J957" s="5"/>
      <c r="K957" s="5"/>
      <c r="L957" s="140"/>
      <c r="M957" s="5"/>
      <c r="N957" s="5"/>
      <c r="O957" s="5"/>
      <c r="P957" s="5"/>
      <c r="Q957" s="5"/>
      <c r="R957" s="5"/>
      <c r="S957" s="5"/>
      <c r="T957" s="5"/>
      <c r="U957" s="5"/>
      <c r="V957" s="5"/>
      <c r="W957" s="5"/>
    </row>
    <row r="958" spans="1:23" ht="15.75" customHeight="1">
      <c r="A958" s="5"/>
      <c r="B958" s="5"/>
      <c r="C958" s="5"/>
      <c r="D958" s="292"/>
      <c r="E958" s="268"/>
      <c r="F958" s="262"/>
      <c r="G958" s="5"/>
      <c r="H958" s="5"/>
      <c r="I958" s="5"/>
      <c r="J958" s="5"/>
      <c r="K958" s="5"/>
      <c r="L958" s="140"/>
      <c r="M958" s="5"/>
      <c r="N958" s="5"/>
      <c r="O958" s="5"/>
      <c r="P958" s="5"/>
      <c r="Q958" s="5"/>
      <c r="R958" s="5"/>
      <c r="S958" s="5"/>
      <c r="T958" s="5"/>
      <c r="U958" s="5"/>
      <c r="V958" s="5"/>
      <c r="W958" s="5"/>
    </row>
    <row r="959" spans="1:23" ht="15.75" customHeight="1">
      <c r="A959" s="5"/>
      <c r="B959" s="5"/>
      <c r="C959" s="5"/>
      <c r="D959" s="292"/>
      <c r="E959" s="268"/>
      <c r="F959" s="262"/>
      <c r="G959" s="5"/>
      <c r="H959" s="5"/>
      <c r="I959" s="5"/>
      <c r="J959" s="5"/>
      <c r="K959" s="5"/>
      <c r="L959" s="140"/>
      <c r="M959" s="5"/>
      <c r="N959" s="5"/>
      <c r="O959" s="5"/>
      <c r="P959" s="5"/>
      <c r="Q959" s="5"/>
      <c r="R959" s="5"/>
      <c r="S959" s="5"/>
      <c r="T959" s="5"/>
      <c r="U959" s="5"/>
      <c r="V959" s="5"/>
      <c r="W959" s="5"/>
    </row>
    <row r="960" spans="1:23" ht="15.75" customHeight="1">
      <c r="A960" s="5"/>
      <c r="B960" s="5"/>
      <c r="C960" s="5"/>
      <c r="D960" s="292"/>
      <c r="E960" s="268"/>
      <c r="F960" s="262"/>
      <c r="G960" s="5"/>
      <c r="H960" s="5"/>
      <c r="I960" s="5"/>
      <c r="J960" s="5"/>
      <c r="K960" s="5"/>
      <c r="L960" s="140"/>
      <c r="M960" s="5"/>
      <c r="N960" s="5"/>
      <c r="O960" s="5"/>
      <c r="P960" s="5"/>
      <c r="Q960" s="5"/>
      <c r="R960" s="5"/>
      <c r="S960" s="5"/>
      <c r="T960" s="5"/>
      <c r="U960" s="5"/>
      <c r="V960" s="5"/>
      <c r="W960" s="5"/>
    </row>
    <row r="961" spans="1:23" ht="15.75" customHeight="1">
      <c r="A961" s="5"/>
      <c r="B961" s="5"/>
      <c r="C961" s="5"/>
      <c r="D961" s="292"/>
      <c r="E961" s="268"/>
      <c r="F961" s="262"/>
      <c r="G961" s="5"/>
      <c r="H961" s="5"/>
      <c r="I961" s="5"/>
      <c r="J961" s="5"/>
      <c r="K961" s="5"/>
      <c r="L961" s="140"/>
      <c r="M961" s="5"/>
      <c r="N961" s="5"/>
      <c r="O961" s="5"/>
      <c r="P961" s="5"/>
      <c r="Q961" s="5"/>
      <c r="R961" s="5"/>
      <c r="S961" s="5"/>
      <c r="T961" s="5"/>
      <c r="U961" s="5"/>
      <c r="V961" s="5"/>
      <c r="W961" s="5"/>
    </row>
    <row r="962" spans="1:23" ht="15.75" customHeight="1">
      <c r="A962" s="5"/>
      <c r="B962" s="5"/>
      <c r="C962" s="5"/>
      <c r="D962" s="292"/>
      <c r="E962" s="268"/>
      <c r="F962" s="262"/>
      <c r="G962" s="5"/>
      <c r="H962" s="5"/>
      <c r="I962" s="5"/>
      <c r="J962" s="5"/>
      <c r="K962" s="5"/>
      <c r="L962" s="140"/>
      <c r="M962" s="5"/>
      <c r="N962" s="5"/>
      <c r="O962" s="5"/>
      <c r="P962" s="5"/>
      <c r="Q962" s="5"/>
      <c r="R962" s="5"/>
      <c r="S962" s="5"/>
      <c r="T962" s="5"/>
      <c r="U962" s="5"/>
      <c r="V962" s="5"/>
      <c r="W962" s="5"/>
    </row>
    <row r="963" spans="1:23" ht="15.75" customHeight="1">
      <c r="A963" s="5"/>
      <c r="B963" s="5"/>
      <c r="C963" s="5"/>
      <c r="D963" s="292"/>
      <c r="E963" s="268"/>
      <c r="F963" s="262"/>
      <c r="G963" s="5"/>
      <c r="H963" s="5"/>
      <c r="I963" s="5"/>
      <c r="J963" s="5"/>
      <c r="K963" s="5"/>
      <c r="L963" s="140"/>
      <c r="M963" s="5"/>
      <c r="N963" s="5"/>
      <c r="O963" s="5"/>
      <c r="P963" s="5"/>
      <c r="Q963" s="5"/>
      <c r="R963" s="5"/>
      <c r="S963" s="5"/>
      <c r="T963" s="5"/>
      <c r="U963" s="5"/>
      <c r="V963" s="5"/>
      <c r="W963" s="5"/>
    </row>
    <row r="964" spans="1:23" ht="15.75" customHeight="1">
      <c r="A964" s="5"/>
      <c r="B964" s="5"/>
      <c r="C964" s="5"/>
      <c r="D964" s="292"/>
      <c r="E964" s="268"/>
      <c r="F964" s="262"/>
      <c r="G964" s="5"/>
      <c r="H964" s="5"/>
      <c r="I964" s="5"/>
      <c r="J964" s="5"/>
      <c r="K964" s="5"/>
      <c r="L964" s="140"/>
      <c r="M964" s="5"/>
      <c r="N964" s="5"/>
      <c r="O964" s="5"/>
      <c r="P964" s="5"/>
      <c r="Q964" s="5"/>
      <c r="R964" s="5"/>
      <c r="S964" s="5"/>
      <c r="T964" s="5"/>
      <c r="U964" s="5"/>
      <c r="V964" s="5"/>
      <c r="W964" s="5"/>
    </row>
    <row r="965" spans="1:23" ht="15.75" customHeight="1">
      <c r="A965" s="5"/>
      <c r="B965" s="5"/>
      <c r="C965" s="5"/>
      <c r="D965" s="292"/>
      <c r="E965" s="268"/>
      <c r="F965" s="262"/>
      <c r="G965" s="5"/>
      <c r="H965" s="5"/>
      <c r="I965" s="5"/>
      <c r="J965" s="5"/>
      <c r="K965" s="5"/>
      <c r="L965" s="140"/>
      <c r="M965" s="5"/>
      <c r="N965" s="5"/>
      <c r="O965" s="5"/>
      <c r="P965" s="5"/>
      <c r="Q965" s="5"/>
      <c r="R965" s="5"/>
      <c r="S965" s="5"/>
      <c r="T965" s="5"/>
      <c r="U965" s="5"/>
      <c r="V965" s="5"/>
      <c r="W965" s="5"/>
    </row>
    <row r="966" spans="1:23" ht="15.75" customHeight="1">
      <c r="A966" s="5"/>
      <c r="B966" s="5"/>
      <c r="C966" s="5"/>
      <c r="D966" s="292"/>
      <c r="E966" s="268"/>
      <c r="F966" s="262"/>
      <c r="G966" s="5"/>
      <c r="H966" s="5"/>
      <c r="I966" s="5"/>
      <c r="J966" s="5"/>
      <c r="K966" s="5"/>
      <c r="L966" s="140"/>
      <c r="M966" s="5"/>
      <c r="N966" s="5"/>
      <c r="O966" s="5"/>
      <c r="P966" s="5"/>
      <c r="Q966" s="5"/>
      <c r="R966" s="5"/>
      <c r="S966" s="5"/>
      <c r="T966" s="5"/>
      <c r="U966" s="5"/>
      <c r="V966" s="5"/>
      <c r="W966" s="5"/>
    </row>
    <row r="967" spans="1:23" ht="15.75" customHeight="1">
      <c r="A967" s="5"/>
      <c r="B967" s="5"/>
      <c r="C967" s="5"/>
      <c r="D967" s="292"/>
      <c r="E967" s="268"/>
      <c r="F967" s="262"/>
      <c r="G967" s="5"/>
      <c r="H967" s="5"/>
      <c r="I967" s="5"/>
      <c r="J967" s="5"/>
      <c r="K967" s="5"/>
      <c r="L967" s="140"/>
      <c r="M967" s="5"/>
      <c r="N967" s="5"/>
      <c r="O967" s="5"/>
      <c r="P967" s="5"/>
      <c r="Q967" s="5"/>
      <c r="R967" s="5"/>
      <c r="S967" s="5"/>
      <c r="T967" s="5"/>
      <c r="U967" s="5"/>
      <c r="V967" s="5"/>
      <c r="W967" s="5"/>
    </row>
    <row r="968" spans="1:23" ht="15.75" customHeight="1">
      <c r="A968" s="5"/>
      <c r="B968" s="5"/>
      <c r="C968" s="5"/>
      <c r="D968" s="292"/>
      <c r="E968" s="268"/>
      <c r="F968" s="262"/>
      <c r="G968" s="5"/>
      <c r="H968" s="5"/>
      <c r="I968" s="5"/>
      <c r="J968" s="5"/>
      <c r="K968" s="5"/>
      <c r="L968" s="140"/>
      <c r="M968" s="5"/>
      <c r="N968" s="5"/>
      <c r="O968" s="5"/>
      <c r="P968" s="5"/>
      <c r="Q968" s="5"/>
      <c r="R968" s="5"/>
      <c r="S968" s="5"/>
      <c r="T968" s="5"/>
      <c r="U968" s="5"/>
      <c r="V968" s="5"/>
      <c r="W968" s="5"/>
    </row>
    <row r="969" spans="1:23" ht="15.75" customHeight="1">
      <c r="A969" s="5"/>
      <c r="B969" s="5"/>
      <c r="C969" s="5"/>
      <c r="D969" s="292"/>
      <c r="E969" s="268"/>
      <c r="F969" s="262"/>
      <c r="G969" s="5"/>
      <c r="H969" s="5"/>
      <c r="I969" s="5"/>
      <c r="J969" s="5"/>
      <c r="K969" s="5"/>
      <c r="L969" s="140"/>
      <c r="M969" s="5"/>
      <c r="N969" s="5"/>
      <c r="O969" s="5"/>
      <c r="P969" s="5"/>
      <c r="Q969" s="5"/>
      <c r="R969" s="5"/>
      <c r="S969" s="5"/>
      <c r="T969" s="5"/>
      <c r="U969" s="5"/>
      <c r="V969" s="5"/>
      <c r="W969" s="5"/>
    </row>
    <row r="970" spans="1:23" ht="15.75" customHeight="1">
      <c r="A970" s="5"/>
      <c r="B970" s="5"/>
      <c r="C970" s="5"/>
      <c r="D970" s="292"/>
      <c r="E970" s="268"/>
      <c r="F970" s="262"/>
      <c r="G970" s="5"/>
      <c r="H970" s="5"/>
      <c r="I970" s="5"/>
      <c r="J970" s="5"/>
      <c r="K970" s="5"/>
      <c r="L970" s="140"/>
      <c r="M970" s="5"/>
      <c r="N970" s="5"/>
      <c r="O970" s="5"/>
      <c r="P970" s="5"/>
      <c r="Q970" s="5"/>
      <c r="R970" s="5"/>
      <c r="S970" s="5"/>
      <c r="T970" s="5"/>
      <c r="U970" s="5"/>
      <c r="V970" s="5"/>
      <c r="W970" s="5"/>
    </row>
    <row r="971" spans="1:23" ht="15.75" customHeight="1">
      <c r="A971" s="5"/>
      <c r="B971" s="5"/>
      <c r="C971" s="5"/>
      <c r="D971" s="292"/>
      <c r="E971" s="268"/>
      <c r="F971" s="262"/>
      <c r="G971" s="5"/>
      <c r="H971" s="5"/>
      <c r="I971" s="5"/>
      <c r="J971" s="5"/>
      <c r="K971" s="5"/>
      <c r="L971" s="140"/>
      <c r="M971" s="5"/>
      <c r="N971" s="5"/>
      <c r="O971" s="5"/>
      <c r="P971" s="5"/>
      <c r="Q971" s="5"/>
      <c r="R971" s="5"/>
      <c r="S971" s="5"/>
      <c r="T971" s="5"/>
      <c r="U971" s="5"/>
      <c r="V971" s="5"/>
      <c r="W971" s="5"/>
    </row>
    <row r="972" spans="1:23" ht="15.75" customHeight="1">
      <c r="A972" s="5"/>
      <c r="B972" s="5"/>
      <c r="C972" s="5"/>
      <c r="D972" s="292"/>
      <c r="E972" s="268"/>
      <c r="F972" s="262"/>
      <c r="G972" s="5"/>
      <c r="H972" s="5"/>
      <c r="I972" s="5"/>
      <c r="J972" s="5"/>
      <c r="K972" s="5"/>
      <c r="L972" s="140"/>
      <c r="M972" s="5"/>
      <c r="N972" s="5"/>
      <c r="O972" s="5"/>
      <c r="P972" s="5"/>
      <c r="Q972" s="5"/>
      <c r="R972" s="5"/>
      <c r="S972" s="5"/>
      <c r="T972" s="5"/>
      <c r="U972" s="5"/>
      <c r="V972" s="5"/>
      <c r="W972" s="5"/>
    </row>
    <row r="973" spans="1:23" ht="15.75" customHeight="1">
      <c r="A973" s="5"/>
      <c r="B973" s="5"/>
      <c r="C973" s="5"/>
      <c r="D973" s="292"/>
      <c r="E973" s="268"/>
      <c r="F973" s="262"/>
      <c r="G973" s="5"/>
      <c r="H973" s="5"/>
      <c r="I973" s="5"/>
      <c r="J973" s="5"/>
      <c r="K973" s="5"/>
      <c r="L973" s="140"/>
      <c r="M973" s="5"/>
      <c r="N973" s="5"/>
      <c r="O973" s="5"/>
      <c r="P973" s="5"/>
      <c r="Q973" s="5"/>
      <c r="R973" s="5"/>
      <c r="S973" s="5"/>
      <c r="T973" s="5"/>
      <c r="U973" s="5"/>
      <c r="V973" s="5"/>
      <c r="W973" s="5"/>
    </row>
    <row r="974" spans="1:23" ht="15.75" customHeight="1">
      <c r="A974" s="5"/>
      <c r="B974" s="5"/>
      <c r="C974" s="5"/>
      <c r="D974" s="292"/>
      <c r="E974" s="268"/>
      <c r="F974" s="262"/>
      <c r="G974" s="5"/>
      <c r="H974" s="5"/>
      <c r="I974" s="5"/>
      <c r="J974" s="5"/>
      <c r="K974" s="5"/>
      <c r="L974" s="140"/>
      <c r="M974" s="5"/>
      <c r="N974" s="5"/>
      <c r="O974" s="5"/>
      <c r="P974" s="5"/>
      <c r="Q974" s="5"/>
      <c r="R974" s="5"/>
      <c r="S974" s="5"/>
      <c r="T974" s="5"/>
      <c r="U974" s="5"/>
      <c r="V974" s="5"/>
      <c r="W974" s="5"/>
    </row>
    <row r="975" spans="1:23" ht="15.75" customHeight="1">
      <c r="A975" s="5"/>
      <c r="B975" s="5"/>
      <c r="C975" s="5"/>
      <c r="D975" s="292"/>
      <c r="E975" s="268"/>
      <c r="F975" s="262"/>
      <c r="G975" s="5"/>
      <c r="H975" s="5"/>
      <c r="I975" s="5"/>
      <c r="J975" s="5"/>
      <c r="K975" s="5"/>
      <c r="L975" s="140"/>
      <c r="M975" s="5"/>
      <c r="N975" s="5"/>
      <c r="O975" s="5"/>
      <c r="P975" s="5"/>
      <c r="Q975" s="5"/>
      <c r="R975" s="5"/>
      <c r="S975" s="5"/>
      <c r="T975" s="5"/>
      <c r="U975" s="5"/>
      <c r="V975" s="5"/>
      <c r="W975" s="5"/>
    </row>
    <row r="976" spans="1:23" ht="15.75" customHeight="1">
      <c r="A976" s="5"/>
      <c r="B976" s="5"/>
      <c r="C976" s="5"/>
      <c r="D976" s="292"/>
      <c r="E976" s="268"/>
      <c r="F976" s="262"/>
      <c r="G976" s="5"/>
      <c r="H976" s="5"/>
      <c r="I976" s="5"/>
      <c r="J976" s="5"/>
      <c r="K976" s="5"/>
      <c r="L976" s="140"/>
      <c r="M976" s="5"/>
      <c r="N976" s="5"/>
      <c r="O976" s="5"/>
      <c r="P976" s="5"/>
      <c r="Q976" s="5"/>
      <c r="R976" s="5"/>
      <c r="S976" s="5"/>
      <c r="T976" s="5"/>
      <c r="U976" s="5"/>
      <c r="V976" s="5"/>
      <c r="W976" s="5"/>
    </row>
    <row r="977" spans="1:23" ht="15.75" customHeight="1">
      <c r="A977" s="5"/>
      <c r="B977" s="5"/>
      <c r="C977" s="5"/>
      <c r="D977" s="292"/>
      <c r="E977" s="268"/>
      <c r="F977" s="262"/>
      <c r="G977" s="5"/>
      <c r="H977" s="5"/>
      <c r="I977" s="5"/>
      <c r="J977" s="5"/>
      <c r="K977" s="5"/>
      <c r="L977" s="140"/>
      <c r="M977" s="5"/>
      <c r="N977" s="5"/>
      <c r="O977" s="5"/>
      <c r="P977" s="5"/>
      <c r="Q977" s="5"/>
      <c r="R977" s="5"/>
      <c r="S977" s="5"/>
      <c r="T977" s="5"/>
      <c r="U977" s="5"/>
      <c r="V977" s="5"/>
      <c r="W977" s="5"/>
    </row>
    <row r="978" spans="1:23" ht="15.75" customHeight="1">
      <c r="A978" s="5"/>
      <c r="B978" s="5"/>
      <c r="C978" s="5"/>
      <c r="D978" s="292"/>
      <c r="E978" s="268"/>
      <c r="F978" s="262"/>
      <c r="G978" s="5"/>
      <c r="H978" s="5"/>
      <c r="I978" s="5"/>
      <c r="J978" s="5"/>
      <c r="K978" s="5"/>
      <c r="L978" s="140"/>
      <c r="M978" s="5"/>
      <c r="N978" s="5"/>
      <c r="O978" s="5"/>
      <c r="P978" s="5"/>
      <c r="Q978" s="5"/>
      <c r="R978" s="5"/>
      <c r="S978" s="5"/>
      <c r="T978" s="5"/>
      <c r="U978" s="5"/>
      <c r="V978" s="5"/>
      <c r="W978" s="5"/>
    </row>
    <row r="979" spans="1:23" ht="15.75" customHeight="1">
      <c r="A979" s="5"/>
      <c r="B979" s="5"/>
      <c r="C979" s="5"/>
      <c r="D979" s="292"/>
      <c r="E979" s="268"/>
      <c r="F979" s="262"/>
      <c r="G979" s="5"/>
      <c r="H979" s="5"/>
      <c r="I979" s="5"/>
      <c r="J979" s="5"/>
      <c r="K979" s="5"/>
      <c r="L979" s="140"/>
      <c r="M979" s="5"/>
      <c r="N979" s="5"/>
      <c r="O979" s="5"/>
      <c r="P979" s="5"/>
      <c r="Q979" s="5"/>
      <c r="R979" s="5"/>
      <c r="S979" s="5"/>
      <c r="T979" s="5"/>
      <c r="U979" s="5"/>
      <c r="V979" s="5"/>
      <c r="W979" s="5"/>
    </row>
    <row r="980" spans="1:23" ht="15.75" customHeight="1">
      <c r="A980" s="5"/>
      <c r="B980" s="5"/>
      <c r="C980" s="5"/>
      <c r="D980" s="292"/>
      <c r="E980" s="268"/>
      <c r="F980" s="262"/>
      <c r="G980" s="5"/>
      <c r="H980" s="5"/>
      <c r="I980" s="5"/>
      <c r="J980" s="5"/>
      <c r="K980" s="5"/>
      <c r="L980" s="140"/>
      <c r="M980" s="5"/>
      <c r="N980" s="5"/>
      <c r="O980" s="5"/>
      <c r="P980" s="5"/>
      <c r="Q980" s="5"/>
      <c r="R980" s="5"/>
      <c r="S980" s="5"/>
      <c r="T980" s="5"/>
      <c r="U980" s="5"/>
      <c r="V980" s="5"/>
      <c r="W980" s="5"/>
    </row>
    <row r="981" spans="1:23" ht="15.75" customHeight="1">
      <c r="A981" s="5"/>
      <c r="B981" s="5"/>
      <c r="C981" s="5"/>
      <c r="D981" s="292"/>
      <c r="E981" s="268"/>
      <c r="F981" s="262"/>
      <c r="G981" s="5"/>
      <c r="H981" s="5"/>
      <c r="I981" s="5"/>
      <c r="J981" s="5"/>
      <c r="K981" s="5"/>
      <c r="L981" s="140"/>
      <c r="M981" s="5"/>
      <c r="N981" s="5"/>
      <c r="O981" s="5"/>
      <c r="P981" s="5"/>
      <c r="Q981" s="5"/>
      <c r="R981" s="5"/>
      <c r="S981" s="5"/>
      <c r="T981" s="5"/>
      <c r="U981" s="5"/>
      <c r="V981" s="5"/>
      <c r="W981" s="5"/>
    </row>
    <row r="982" spans="1:23" ht="15.75" customHeight="1">
      <c r="A982" s="5"/>
      <c r="B982" s="5"/>
      <c r="C982" s="5"/>
      <c r="D982" s="292"/>
      <c r="E982" s="268"/>
      <c r="F982" s="262"/>
      <c r="G982" s="5"/>
      <c r="H982" s="5"/>
      <c r="I982" s="5"/>
      <c r="J982" s="5"/>
      <c r="K982" s="5"/>
      <c r="L982" s="140"/>
      <c r="M982" s="5"/>
      <c r="N982" s="5"/>
      <c r="O982" s="5"/>
      <c r="P982" s="5"/>
      <c r="Q982" s="5"/>
      <c r="R982" s="5"/>
      <c r="S982" s="5"/>
      <c r="T982" s="5"/>
      <c r="U982" s="5"/>
      <c r="V982" s="5"/>
      <c r="W982" s="5"/>
    </row>
    <row r="983" spans="1:23" ht="15.75" customHeight="1">
      <c r="A983" s="5"/>
      <c r="B983" s="5"/>
      <c r="C983" s="5"/>
      <c r="D983" s="292"/>
      <c r="E983" s="268"/>
      <c r="F983" s="262"/>
      <c r="G983" s="5"/>
      <c r="H983" s="5"/>
      <c r="I983" s="5"/>
      <c r="J983" s="5"/>
      <c r="K983" s="5"/>
      <c r="L983" s="140"/>
      <c r="M983" s="5"/>
      <c r="N983" s="5"/>
      <c r="O983" s="5"/>
      <c r="P983" s="5"/>
      <c r="Q983" s="5"/>
      <c r="R983" s="5"/>
      <c r="S983" s="5"/>
      <c r="T983" s="5"/>
      <c r="U983" s="5"/>
      <c r="V983" s="5"/>
      <c r="W983" s="5"/>
    </row>
    <row r="984" spans="1:23" ht="15.75" customHeight="1">
      <c r="A984" s="5"/>
      <c r="B984" s="5"/>
      <c r="C984" s="5"/>
      <c r="D984" s="292"/>
      <c r="E984" s="268"/>
      <c r="F984" s="262"/>
      <c r="G984" s="5"/>
      <c r="H984" s="5"/>
      <c r="I984" s="5"/>
      <c r="J984" s="5"/>
      <c r="K984" s="5"/>
      <c r="L984" s="140"/>
      <c r="M984" s="5"/>
      <c r="N984" s="5"/>
      <c r="O984" s="5"/>
      <c r="P984" s="5"/>
      <c r="Q984" s="5"/>
      <c r="R984" s="5"/>
      <c r="S984" s="5"/>
      <c r="T984" s="5"/>
      <c r="U984" s="5"/>
      <c r="V984" s="5"/>
      <c r="W984" s="5"/>
    </row>
    <row r="985" spans="1:23" ht="15.75" customHeight="1">
      <c r="A985" s="5"/>
      <c r="B985" s="5"/>
      <c r="C985" s="5"/>
      <c r="D985" s="292"/>
      <c r="E985" s="268"/>
      <c r="F985" s="262"/>
      <c r="G985" s="5"/>
      <c r="H985" s="5"/>
      <c r="I985" s="5"/>
      <c r="J985" s="5"/>
      <c r="K985" s="5"/>
      <c r="L985" s="140"/>
      <c r="M985" s="5"/>
      <c r="N985" s="5"/>
      <c r="O985" s="5"/>
      <c r="P985" s="5"/>
      <c r="Q985" s="5"/>
      <c r="R985" s="5"/>
      <c r="S985" s="5"/>
      <c r="T985" s="5"/>
      <c r="U985" s="5"/>
      <c r="V985" s="5"/>
      <c r="W985" s="5"/>
    </row>
    <row r="986" spans="1:23" ht="15.75" customHeight="1">
      <c r="A986" s="5"/>
      <c r="B986" s="5"/>
      <c r="C986" s="5"/>
      <c r="D986" s="292"/>
      <c r="E986" s="268"/>
      <c r="F986" s="262"/>
      <c r="G986" s="5"/>
      <c r="H986" s="5"/>
      <c r="I986" s="5"/>
      <c r="J986" s="5"/>
      <c r="K986" s="5"/>
      <c r="L986" s="140"/>
      <c r="M986" s="5"/>
      <c r="N986" s="5"/>
      <c r="O986" s="5"/>
      <c r="P986" s="5"/>
      <c r="Q986" s="5"/>
      <c r="R986" s="5"/>
      <c r="S986" s="5"/>
      <c r="T986" s="5"/>
      <c r="U986" s="5"/>
      <c r="V986" s="5"/>
      <c r="W986" s="5"/>
    </row>
    <row r="987" spans="1:23" ht="15.75" customHeight="1">
      <c r="A987" s="5"/>
      <c r="B987" s="5"/>
      <c r="C987" s="5"/>
      <c r="D987" s="292"/>
      <c r="E987" s="268"/>
      <c r="F987" s="262"/>
      <c r="G987" s="5"/>
      <c r="H987" s="5"/>
      <c r="I987" s="5"/>
      <c r="J987" s="5"/>
      <c r="K987" s="5"/>
      <c r="L987" s="140"/>
      <c r="M987" s="5"/>
      <c r="N987" s="5"/>
      <c r="O987" s="5"/>
      <c r="P987" s="5"/>
      <c r="Q987" s="5"/>
      <c r="R987" s="5"/>
      <c r="S987" s="5"/>
      <c r="T987" s="5"/>
      <c r="U987" s="5"/>
      <c r="V987" s="5"/>
      <c r="W987" s="5"/>
    </row>
    <row r="988" spans="1:23" ht="15.75" customHeight="1">
      <c r="A988" s="5"/>
      <c r="B988" s="5"/>
      <c r="C988" s="5"/>
      <c r="D988" s="292"/>
      <c r="E988" s="268"/>
      <c r="F988" s="262"/>
      <c r="G988" s="5"/>
      <c r="H988" s="5"/>
      <c r="I988" s="5"/>
      <c r="J988" s="5"/>
      <c r="K988" s="5"/>
      <c r="L988" s="140"/>
      <c r="M988" s="5"/>
      <c r="N988" s="5"/>
      <c r="O988" s="5"/>
      <c r="P988" s="5"/>
      <c r="Q988" s="5"/>
      <c r="R988" s="5"/>
      <c r="S988" s="5"/>
      <c r="T988" s="5"/>
      <c r="U988" s="5"/>
      <c r="V988" s="5"/>
      <c r="W988" s="5"/>
    </row>
    <row r="989" spans="1:23" ht="15.75" customHeight="1">
      <c r="A989" s="5"/>
      <c r="B989" s="5"/>
      <c r="C989" s="5"/>
      <c r="D989" s="292"/>
      <c r="E989" s="268"/>
      <c r="F989" s="262"/>
      <c r="G989" s="5"/>
      <c r="H989" s="5"/>
      <c r="I989" s="5"/>
      <c r="J989" s="5"/>
      <c r="K989" s="5"/>
      <c r="L989" s="140"/>
      <c r="M989" s="5"/>
      <c r="N989" s="5"/>
      <c r="O989" s="5"/>
      <c r="P989" s="5"/>
      <c r="Q989" s="5"/>
      <c r="R989" s="5"/>
      <c r="S989" s="5"/>
      <c r="T989" s="5"/>
      <c r="U989" s="5"/>
      <c r="V989" s="5"/>
      <c r="W989" s="5"/>
    </row>
    <row r="990" spans="1:23" ht="15.75" customHeight="1">
      <c r="A990" s="5"/>
      <c r="B990" s="5"/>
      <c r="C990" s="5"/>
      <c r="D990" s="292"/>
      <c r="E990" s="268"/>
      <c r="F990" s="262"/>
      <c r="G990" s="5"/>
      <c r="H990" s="5"/>
      <c r="I990" s="5"/>
      <c r="J990" s="5"/>
      <c r="K990" s="5"/>
      <c r="L990" s="140"/>
      <c r="M990" s="5"/>
      <c r="N990" s="5"/>
      <c r="O990" s="5"/>
      <c r="P990" s="5"/>
      <c r="Q990" s="5"/>
      <c r="R990" s="5"/>
      <c r="S990" s="5"/>
      <c r="T990" s="5"/>
      <c r="U990" s="5"/>
      <c r="V990" s="5"/>
      <c r="W990" s="5"/>
    </row>
    <row r="991" spans="1:23" ht="15.75" customHeight="1">
      <c r="A991" s="5"/>
      <c r="B991" s="5"/>
      <c r="C991" s="5"/>
      <c r="D991" s="292"/>
      <c r="E991" s="268"/>
      <c r="F991" s="262"/>
      <c r="G991" s="5"/>
      <c r="H991" s="5"/>
      <c r="I991" s="5"/>
      <c r="J991" s="5"/>
      <c r="K991" s="5"/>
      <c r="L991" s="140"/>
      <c r="M991" s="5"/>
      <c r="N991" s="5"/>
      <c r="O991" s="5"/>
      <c r="P991" s="5"/>
      <c r="Q991" s="5"/>
      <c r="R991" s="5"/>
      <c r="S991" s="5"/>
      <c r="T991" s="5"/>
      <c r="U991" s="5"/>
      <c r="V991" s="5"/>
      <c r="W991" s="5"/>
    </row>
    <row r="992" spans="1:23" ht="15.75" customHeight="1">
      <c r="A992" s="5"/>
      <c r="B992" s="5"/>
      <c r="C992" s="5"/>
      <c r="D992" s="292"/>
      <c r="E992" s="268"/>
      <c r="F992" s="262"/>
      <c r="G992" s="5"/>
      <c r="H992" s="5"/>
      <c r="I992" s="5"/>
      <c r="J992" s="5"/>
      <c r="K992" s="5"/>
      <c r="L992" s="140"/>
      <c r="M992" s="5"/>
      <c r="N992" s="5"/>
      <c r="O992" s="5"/>
      <c r="P992" s="5"/>
      <c r="Q992" s="5"/>
      <c r="R992" s="5"/>
      <c r="S992" s="5"/>
      <c r="T992" s="5"/>
      <c r="U992" s="5"/>
      <c r="V992" s="5"/>
      <c r="W992" s="5"/>
    </row>
    <row r="993" spans="1:23" ht="15.75" customHeight="1">
      <c r="A993" s="5"/>
      <c r="B993" s="5"/>
      <c r="C993" s="5"/>
      <c r="D993" s="292"/>
      <c r="E993" s="268"/>
      <c r="F993" s="262"/>
      <c r="G993" s="5"/>
      <c r="H993" s="5"/>
      <c r="I993" s="5"/>
      <c r="J993" s="5"/>
      <c r="K993" s="5"/>
      <c r="L993" s="140"/>
      <c r="M993" s="5"/>
      <c r="N993" s="5"/>
      <c r="O993" s="5"/>
      <c r="P993" s="5"/>
      <c r="Q993" s="5"/>
      <c r="R993" s="5"/>
      <c r="S993" s="5"/>
      <c r="T993" s="5"/>
      <c r="U993" s="5"/>
      <c r="V993" s="5"/>
      <c r="W993" s="5"/>
    </row>
    <row r="994" spans="1:23" ht="15.75" customHeight="1">
      <c r="A994" s="5"/>
      <c r="B994" s="5"/>
      <c r="C994" s="5"/>
      <c r="D994" s="292"/>
      <c r="E994" s="268"/>
      <c r="F994" s="262"/>
      <c r="G994" s="5"/>
      <c r="H994" s="5"/>
      <c r="I994" s="5"/>
      <c r="J994" s="5"/>
      <c r="K994" s="5"/>
      <c r="L994" s="140"/>
      <c r="M994" s="5"/>
      <c r="N994" s="5"/>
      <c r="O994" s="5"/>
      <c r="P994" s="5"/>
      <c r="Q994" s="5"/>
      <c r="R994" s="5"/>
      <c r="S994" s="5"/>
      <c r="T994" s="5"/>
      <c r="U994" s="5"/>
      <c r="V994" s="5"/>
      <c r="W994" s="5"/>
    </row>
    <row r="995" spans="1:23" ht="15.75" customHeight="1">
      <c r="A995" s="5"/>
      <c r="B995" s="5"/>
      <c r="C995" s="5"/>
      <c r="D995" s="292"/>
      <c r="E995" s="268"/>
      <c r="F995" s="262"/>
      <c r="G995" s="5"/>
      <c r="H995" s="5"/>
      <c r="I995" s="5"/>
      <c r="J995" s="5"/>
      <c r="K995" s="5"/>
      <c r="L995" s="140"/>
      <c r="M995" s="5"/>
      <c r="N995" s="5"/>
      <c r="O995" s="5"/>
      <c r="P995" s="5"/>
      <c r="Q995" s="5"/>
      <c r="R995" s="5"/>
      <c r="S995" s="5"/>
      <c r="T995" s="5"/>
      <c r="U995" s="5"/>
      <c r="V995" s="5"/>
      <c r="W995" s="5"/>
    </row>
    <row r="996" spans="1:23" ht="15.75" customHeight="1">
      <c r="A996" s="5"/>
      <c r="B996" s="5"/>
      <c r="C996" s="5"/>
      <c r="D996" s="292"/>
      <c r="E996" s="268"/>
      <c r="F996" s="262"/>
      <c r="G996" s="5"/>
      <c r="H996" s="5"/>
      <c r="I996" s="5"/>
      <c r="J996" s="5"/>
      <c r="K996" s="5"/>
      <c r="L996" s="140"/>
      <c r="M996" s="5"/>
      <c r="N996" s="5"/>
      <c r="O996" s="5"/>
      <c r="P996" s="5"/>
      <c r="Q996" s="5"/>
      <c r="R996" s="5"/>
      <c r="S996" s="5"/>
      <c r="T996" s="5"/>
      <c r="U996" s="5"/>
      <c r="V996" s="5"/>
      <c r="W996" s="5"/>
    </row>
    <row r="997" spans="1:23" ht="15.75" customHeight="1">
      <c r="A997" s="5"/>
      <c r="B997" s="5"/>
      <c r="C997" s="5"/>
      <c r="D997" s="292"/>
      <c r="E997" s="268"/>
      <c r="F997" s="262"/>
      <c r="G997" s="5"/>
      <c r="H997" s="5"/>
      <c r="I997" s="5"/>
      <c r="J997" s="5"/>
      <c r="K997" s="5"/>
      <c r="L997" s="140"/>
      <c r="M997" s="5"/>
      <c r="N997" s="5"/>
      <c r="O997" s="5"/>
      <c r="P997" s="5"/>
      <c r="Q997" s="5"/>
      <c r="R997" s="5"/>
      <c r="S997" s="5"/>
      <c r="T997" s="5"/>
      <c r="U997" s="5"/>
      <c r="V997" s="5"/>
      <c r="W997" s="5"/>
    </row>
    <row r="998" spans="1:23" ht="15.75" customHeight="1">
      <c r="A998" s="5"/>
      <c r="B998" s="5"/>
      <c r="C998" s="5"/>
      <c r="D998" s="292"/>
      <c r="E998" s="268"/>
      <c r="F998" s="262"/>
      <c r="G998" s="5"/>
      <c r="H998" s="5"/>
      <c r="I998" s="5"/>
      <c r="J998" s="5"/>
      <c r="K998" s="5"/>
      <c r="L998" s="140"/>
      <c r="M998" s="5"/>
      <c r="N998" s="5"/>
      <c r="O998" s="5"/>
      <c r="P998" s="5"/>
      <c r="Q998" s="5"/>
      <c r="R998" s="5"/>
      <c r="S998" s="5"/>
      <c r="T998" s="5"/>
      <c r="U998" s="5"/>
      <c r="V998" s="5"/>
      <c r="W998" s="5"/>
    </row>
    <row r="999" spans="1:23" ht="15.75" customHeight="1">
      <c r="A999" s="5"/>
      <c r="B999" s="5"/>
      <c r="C999" s="5"/>
      <c r="D999" s="292"/>
      <c r="E999" s="268"/>
      <c r="F999" s="262"/>
      <c r="G999" s="5"/>
      <c r="H999" s="5"/>
      <c r="I999" s="5"/>
      <c r="J999" s="5"/>
      <c r="K999" s="5"/>
      <c r="L999" s="140"/>
      <c r="M999" s="5"/>
      <c r="N999" s="5"/>
      <c r="O999" s="5"/>
      <c r="P999" s="5"/>
      <c r="Q999" s="5"/>
      <c r="R999" s="5"/>
      <c r="S999" s="5"/>
      <c r="T999" s="5"/>
      <c r="U999" s="5"/>
      <c r="V999" s="5"/>
      <c r="W999" s="5"/>
    </row>
    <row r="1000" spans="1:23" ht="15.75" customHeight="1">
      <c r="A1000" s="5"/>
      <c r="B1000" s="5"/>
      <c r="C1000" s="5"/>
      <c r="D1000" s="292"/>
      <c r="E1000" s="268"/>
      <c r="F1000" s="262"/>
      <c r="G1000" s="5"/>
      <c r="H1000" s="5"/>
      <c r="I1000" s="5"/>
      <c r="J1000" s="5"/>
      <c r="K1000" s="5"/>
      <c r="L1000" s="140"/>
      <c r="M1000" s="5"/>
      <c r="N1000" s="5"/>
      <c r="O1000" s="5"/>
      <c r="P1000" s="5"/>
      <c r="Q1000" s="5"/>
      <c r="R1000" s="5"/>
      <c r="S1000" s="5"/>
      <c r="T1000" s="5"/>
      <c r="U1000" s="5"/>
      <c r="V1000" s="5"/>
      <c r="W1000" s="5"/>
    </row>
    <row r="1001" spans="1:23" ht="15.75" customHeight="1">
      <c r="A1001" s="5"/>
      <c r="B1001" s="5"/>
      <c r="C1001" s="5"/>
      <c r="D1001" s="292"/>
      <c r="E1001" s="268"/>
      <c r="F1001" s="262"/>
      <c r="G1001" s="5"/>
      <c r="H1001" s="5"/>
      <c r="I1001" s="5"/>
      <c r="J1001" s="5"/>
      <c r="K1001" s="5"/>
      <c r="L1001" s="140"/>
      <c r="M1001" s="5"/>
      <c r="N1001" s="5"/>
      <c r="O1001" s="5"/>
      <c r="P1001" s="5"/>
      <c r="Q1001" s="5"/>
      <c r="R1001" s="5"/>
      <c r="S1001" s="5"/>
      <c r="T1001" s="5"/>
      <c r="U1001" s="5"/>
      <c r="V1001" s="5"/>
      <c r="W1001" s="5"/>
    </row>
    <row r="1002" spans="1:23" ht="15" customHeight="1">
      <c r="B1002" s="5"/>
      <c r="C1002" s="5"/>
      <c r="D1002" s="292"/>
      <c r="E1002" s="268"/>
      <c r="F1002" s="262"/>
      <c r="G1002" s="5"/>
      <c r="H1002" s="5"/>
      <c r="I1002" s="5"/>
      <c r="J1002" s="5"/>
      <c r="K1002" s="5"/>
      <c r="L1002" s="140"/>
      <c r="M1002" s="5"/>
      <c r="N1002" s="5"/>
      <c r="O1002" s="5"/>
      <c r="P1002" s="5"/>
      <c r="Q1002" s="5"/>
      <c r="R1002" s="5"/>
      <c r="S1002" s="5"/>
      <c r="T1002" s="5"/>
      <c r="U1002" s="5"/>
      <c r="V1002" s="5"/>
      <c r="W1002" s="5"/>
    </row>
    <row r="1003" spans="1:23" ht="15" customHeight="1">
      <c r="C1003" s="5"/>
      <c r="D1003" s="292"/>
    </row>
    <row r="1004" spans="1:23" ht="15" customHeight="1">
      <c r="C1004" s="5"/>
      <c r="D1004" s="292"/>
    </row>
    <row r="1005" spans="1:23" ht="15" customHeight="1">
      <c r="C1005" s="5"/>
      <c r="D1005" s="292"/>
    </row>
  </sheetData>
  <autoFilter ref="B1:B1005"/>
  <mergeCells count="19">
    <mergeCell ref="BO3:CQ3"/>
    <mergeCell ref="A1:A4"/>
    <mergeCell ref="B1:B4"/>
    <mergeCell ref="C1:C4"/>
    <mergeCell ref="E3:AI3"/>
    <mergeCell ref="AJ3:BN3"/>
    <mergeCell ref="AJ2:BN2"/>
    <mergeCell ref="E1:BN1"/>
    <mergeCell ref="E2:AI2"/>
    <mergeCell ref="BO2:CR2"/>
    <mergeCell ref="D1:D4"/>
    <mergeCell ref="IS2:JV2"/>
    <mergeCell ref="JX2:LA2"/>
    <mergeCell ref="LC2:MF2"/>
    <mergeCell ref="CT2:DW2"/>
    <mergeCell ref="DY2:FB2"/>
    <mergeCell ref="FD2:GG2"/>
    <mergeCell ref="GI2:HL2"/>
    <mergeCell ref="HN2:IQ2"/>
  </mergeCells>
  <phoneticPr fontId="13"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9"/>
  </sheetPr>
  <dimension ref="A1:T1006"/>
  <sheetViews>
    <sheetView tabSelected="1" topLeftCell="A16" zoomScale="70" zoomScaleNormal="70" workbookViewId="0">
      <selection activeCell="N37" sqref="N37"/>
    </sheetView>
  </sheetViews>
  <sheetFormatPr defaultRowHeight="49.5" customHeight="1"/>
  <cols>
    <col min="1" max="1" width="6.85546875" style="16" customWidth="1"/>
    <col min="2" max="2" width="18.85546875" style="16" hidden="1" customWidth="1"/>
    <col min="3" max="3" width="80.7109375" style="376" customWidth="1"/>
    <col min="4" max="4" width="18.7109375" style="376" customWidth="1"/>
    <col min="5" max="5" width="14.7109375" style="375" customWidth="1"/>
    <col min="6" max="6" width="16.42578125" style="376" customWidth="1"/>
    <col min="7" max="7" width="17.85546875" style="376" bestFit="1" customWidth="1"/>
    <col min="8" max="8" width="18.5703125" style="376" customWidth="1"/>
    <col min="9" max="9" width="11.28515625" style="332" bestFit="1" customWidth="1"/>
    <col min="10" max="10" width="62.7109375" style="345" customWidth="1"/>
    <col min="11" max="12" width="9.140625" style="322"/>
    <col min="13" max="13" width="13.5703125" style="322" customWidth="1"/>
    <col min="14" max="14" width="16.28515625" style="322" customWidth="1"/>
    <col min="15" max="15" width="10.85546875" style="322" bestFit="1" customWidth="1"/>
    <col min="16" max="19" width="9.140625" style="322"/>
    <col min="20" max="20" width="12.140625" style="322" customWidth="1"/>
    <col min="21" max="16384" width="9.140625" style="322"/>
  </cols>
  <sheetData>
    <row r="1" spans="1:14" ht="49.5" customHeight="1">
      <c r="A1" s="432" t="s">
        <v>0</v>
      </c>
      <c r="B1" s="432" t="s">
        <v>1</v>
      </c>
      <c r="C1" s="435" t="s">
        <v>2</v>
      </c>
      <c r="D1" s="445" t="s">
        <v>682</v>
      </c>
      <c r="E1" s="446"/>
      <c r="F1" s="446"/>
      <c r="G1" s="446"/>
      <c r="H1" s="447"/>
    </row>
    <row r="2" spans="1:14" ht="49.5" customHeight="1">
      <c r="A2" s="433"/>
      <c r="B2" s="433"/>
      <c r="C2" s="436"/>
      <c r="D2" s="444" t="s">
        <v>362</v>
      </c>
      <c r="E2" s="444"/>
      <c r="F2" s="444"/>
      <c r="G2" s="444"/>
      <c r="H2" s="444"/>
    </row>
    <row r="3" spans="1:14" ht="49.5" customHeight="1">
      <c r="A3" s="433"/>
      <c r="B3" s="433"/>
      <c r="C3" s="436"/>
      <c r="D3" s="444"/>
      <c r="E3" s="444"/>
      <c r="F3" s="444"/>
      <c r="G3" s="444"/>
      <c r="H3" s="444"/>
    </row>
    <row r="4" spans="1:14" ht="49.5" customHeight="1">
      <c r="A4" s="434"/>
      <c r="B4" s="434"/>
      <c r="C4" s="437"/>
      <c r="D4" s="238" t="s">
        <v>363</v>
      </c>
      <c r="E4" s="240" t="s">
        <v>245</v>
      </c>
      <c r="F4" s="239" t="s">
        <v>243</v>
      </c>
      <c r="G4" s="35" t="s">
        <v>244</v>
      </c>
      <c r="H4" s="35" t="s">
        <v>254</v>
      </c>
    </row>
    <row r="5" spans="1:14" ht="49.5" customHeight="1">
      <c r="A5" s="269">
        <v>1</v>
      </c>
      <c r="B5" s="438" t="s">
        <v>6</v>
      </c>
      <c r="C5" s="346" t="s">
        <v>100</v>
      </c>
      <c r="D5" s="270" t="s">
        <v>397</v>
      </c>
      <c r="E5" s="350">
        <v>11141000</v>
      </c>
      <c r="F5" s="351"/>
      <c r="G5" s="352"/>
      <c r="H5" s="271"/>
      <c r="I5" s="336">
        <v>45946</v>
      </c>
      <c r="J5" s="380" t="s">
        <v>686</v>
      </c>
      <c r="N5" s="324"/>
    </row>
    <row r="6" spans="1:14" ht="49.5" customHeight="1">
      <c r="A6" s="269">
        <f t="shared" ref="A6:A67" si="0">A5+1</f>
        <v>2</v>
      </c>
      <c r="B6" s="439"/>
      <c r="C6" s="347" t="s">
        <v>101</v>
      </c>
      <c r="D6" s="353"/>
      <c r="E6" s="354"/>
      <c r="F6" s="355"/>
      <c r="G6" s="356"/>
      <c r="H6" s="309"/>
      <c r="I6" s="336"/>
    </row>
    <row r="7" spans="1:14" ht="49.5" customHeight="1">
      <c r="A7" s="269">
        <f t="shared" si="0"/>
        <v>3</v>
      </c>
      <c r="B7" s="438" t="s">
        <v>9</v>
      </c>
      <c r="C7" s="346" t="s">
        <v>102</v>
      </c>
      <c r="D7" s="357" t="s">
        <v>544</v>
      </c>
      <c r="E7" s="350">
        <v>6709000</v>
      </c>
      <c r="F7" s="351"/>
      <c r="G7" s="352"/>
      <c r="H7" s="271"/>
      <c r="I7" s="336">
        <v>45946</v>
      </c>
      <c r="J7" s="153" t="s">
        <v>687</v>
      </c>
      <c r="M7" s="324"/>
    </row>
    <row r="8" spans="1:14" ht="49.5" customHeight="1">
      <c r="A8" s="269">
        <f t="shared" si="0"/>
        <v>4</v>
      </c>
      <c r="B8" s="443"/>
      <c r="C8" s="347" t="s">
        <v>129</v>
      </c>
      <c r="D8" s="270" t="s">
        <v>387</v>
      </c>
      <c r="E8" s="358">
        <v>6969000</v>
      </c>
      <c r="F8" s="351"/>
      <c r="G8" s="352"/>
      <c r="H8" s="271"/>
      <c r="I8" s="336">
        <v>45946</v>
      </c>
      <c r="J8" s="323" t="s">
        <v>688</v>
      </c>
    </row>
    <row r="9" spans="1:14" ht="49.5" customHeight="1">
      <c r="A9" s="269">
        <f t="shared" si="0"/>
        <v>5</v>
      </c>
      <c r="B9" s="439"/>
      <c r="C9" s="347" t="s">
        <v>104</v>
      </c>
      <c r="D9" s="270" t="s">
        <v>389</v>
      </c>
      <c r="E9" s="358">
        <v>1273000</v>
      </c>
      <c r="F9" s="351"/>
      <c r="G9" s="352"/>
      <c r="H9" s="271"/>
      <c r="I9" s="336">
        <v>45946</v>
      </c>
      <c r="J9" s="153" t="s">
        <v>689</v>
      </c>
    </row>
    <row r="10" spans="1:14" ht="49.5" customHeight="1">
      <c r="A10" s="269">
        <f>A9+1</f>
        <v>6</v>
      </c>
      <c r="B10" s="438" t="s">
        <v>13</v>
      </c>
      <c r="C10" s="347" t="s">
        <v>105</v>
      </c>
      <c r="D10" s="270" t="s">
        <v>557</v>
      </c>
      <c r="E10" s="350">
        <v>12114000</v>
      </c>
      <c r="F10" s="351"/>
      <c r="G10" s="352"/>
      <c r="H10" s="271"/>
      <c r="I10" s="336">
        <v>45946</v>
      </c>
      <c r="J10" s="323" t="s">
        <v>690</v>
      </c>
    </row>
    <row r="11" spans="1:14" ht="49.5" customHeight="1">
      <c r="A11" s="269">
        <f t="shared" si="0"/>
        <v>7</v>
      </c>
      <c r="B11" s="443"/>
      <c r="C11" s="346" t="s">
        <v>106</v>
      </c>
      <c r="D11" s="293" t="s">
        <v>396</v>
      </c>
      <c r="E11" s="359">
        <v>5704000</v>
      </c>
      <c r="F11" s="351"/>
      <c r="G11" s="352"/>
      <c r="H11" s="271"/>
      <c r="I11" s="336">
        <v>45946</v>
      </c>
      <c r="J11" s="153" t="s">
        <v>874</v>
      </c>
    </row>
    <row r="12" spans="1:14" ht="49.5" customHeight="1">
      <c r="A12" s="269">
        <f t="shared" si="0"/>
        <v>8</v>
      </c>
      <c r="B12" s="439"/>
      <c r="C12" s="347" t="s">
        <v>107</v>
      </c>
      <c r="D12" s="270" t="s">
        <v>404</v>
      </c>
      <c r="E12" s="358">
        <v>28599000</v>
      </c>
      <c r="F12" s="351"/>
      <c r="G12" s="352"/>
      <c r="H12" s="271"/>
      <c r="I12" s="336">
        <v>45946</v>
      </c>
      <c r="J12" s="323" t="s">
        <v>691</v>
      </c>
      <c r="M12" s="324"/>
    </row>
    <row r="13" spans="1:14" ht="49.5" customHeight="1">
      <c r="A13" s="269">
        <f t="shared" si="0"/>
        <v>9</v>
      </c>
      <c r="B13" s="272" t="s">
        <v>17</v>
      </c>
      <c r="C13" s="347" t="s">
        <v>108</v>
      </c>
      <c r="D13" s="308" t="s">
        <v>403</v>
      </c>
      <c r="E13" s="360"/>
      <c r="F13" s="355"/>
      <c r="G13" s="356"/>
      <c r="H13" s="309"/>
      <c r="I13" s="336"/>
      <c r="J13" s="322"/>
    </row>
    <row r="14" spans="1:14" ht="49.5" customHeight="1">
      <c r="A14" s="269">
        <f t="shared" si="0"/>
        <v>10</v>
      </c>
      <c r="B14" s="272" t="s">
        <v>19</v>
      </c>
      <c r="C14" s="347" t="s">
        <v>109</v>
      </c>
      <c r="D14" s="270" t="s">
        <v>559</v>
      </c>
      <c r="E14" s="358">
        <v>3384000</v>
      </c>
      <c r="F14" s="351"/>
      <c r="G14" s="352"/>
      <c r="H14" s="271"/>
      <c r="I14" s="336">
        <v>45946</v>
      </c>
      <c r="J14" s="153" t="s">
        <v>692</v>
      </c>
    </row>
    <row r="15" spans="1:14" ht="49.5" customHeight="1">
      <c r="A15" s="269">
        <f t="shared" si="0"/>
        <v>11</v>
      </c>
      <c r="B15" s="272" t="s">
        <v>21</v>
      </c>
      <c r="C15" s="346" t="s">
        <v>110</v>
      </c>
      <c r="D15" s="270" t="s">
        <v>385</v>
      </c>
      <c r="E15" s="350">
        <v>8171000</v>
      </c>
      <c r="F15" s="351"/>
      <c r="G15" s="352"/>
      <c r="H15" s="271"/>
      <c r="I15" s="336">
        <v>45946</v>
      </c>
      <c r="J15" s="323" t="s">
        <v>693</v>
      </c>
    </row>
    <row r="16" spans="1:14" ht="49.5" customHeight="1">
      <c r="A16" s="269">
        <f t="shared" si="0"/>
        <v>12</v>
      </c>
      <c r="B16" s="438" t="s">
        <v>23</v>
      </c>
      <c r="C16" s="347" t="s">
        <v>111</v>
      </c>
      <c r="D16" s="270" t="s">
        <v>386</v>
      </c>
      <c r="E16" s="358">
        <v>10307000</v>
      </c>
      <c r="F16" s="351"/>
      <c r="G16" s="352"/>
      <c r="H16" s="271"/>
      <c r="I16" s="336">
        <v>45946</v>
      </c>
      <c r="J16" s="323" t="s">
        <v>694</v>
      </c>
    </row>
    <row r="17" spans="1:20" ht="49.5" customHeight="1">
      <c r="A17" s="269">
        <f t="shared" si="0"/>
        <v>13</v>
      </c>
      <c r="B17" s="443"/>
      <c r="C17" s="347" t="s">
        <v>112</v>
      </c>
      <c r="D17" s="270" t="s">
        <v>392</v>
      </c>
      <c r="E17" s="350">
        <v>5378000</v>
      </c>
      <c r="F17" s="351"/>
      <c r="G17" s="352"/>
      <c r="H17" s="271"/>
      <c r="I17" s="336">
        <v>45946</v>
      </c>
      <c r="J17" s="323" t="s">
        <v>695</v>
      </c>
      <c r="M17" s="324"/>
      <c r="O17" s="336"/>
      <c r="R17" s="324"/>
      <c r="S17" s="323"/>
      <c r="T17" s="336"/>
    </row>
    <row r="18" spans="1:20" ht="49.5" customHeight="1">
      <c r="A18" s="269">
        <f t="shared" si="0"/>
        <v>14</v>
      </c>
      <c r="B18" s="439"/>
      <c r="C18" s="347" t="s">
        <v>113</v>
      </c>
      <c r="D18" s="270" t="s">
        <v>391</v>
      </c>
      <c r="E18" s="358">
        <v>4319000</v>
      </c>
      <c r="F18" s="351"/>
      <c r="G18" s="352"/>
      <c r="H18" s="271"/>
      <c r="I18" s="336">
        <v>45946</v>
      </c>
      <c r="J18" s="323" t="s">
        <v>696</v>
      </c>
    </row>
    <row r="19" spans="1:20" ht="49.5" customHeight="1">
      <c r="A19" s="269">
        <f t="shared" si="0"/>
        <v>15</v>
      </c>
      <c r="B19" s="272" t="s">
        <v>27</v>
      </c>
      <c r="C19" s="347" t="s">
        <v>114</v>
      </c>
      <c r="D19" s="270" t="s">
        <v>390</v>
      </c>
      <c r="E19" s="358">
        <v>4477000</v>
      </c>
      <c r="F19" s="351"/>
      <c r="G19" s="352"/>
      <c r="H19" s="271"/>
      <c r="I19" s="336">
        <v>45946</v>
      </c>
      <c r="J19" s="323" t="s">
        <v>697</v>
      </c>
      <c r="M19" s="324"/>
      <c r="R19" s="324"/>
      <c r="S19" s="323"/>
      <c r="T19" s="336"/>
    </row>
    <row r="20" spans="1:20" ht="49.5" customHeight="1">
      <c r="A20" s="269">
        <f t="shared" si="0"/>
        <v>16</v>
      </c>
      <c r="B20" s="438" t="s">
        <v>29</v>
      </c>
      <c r="C20" s="347" t="s">
        <v>115</v>
      </c>
      <c r="D20" s="270" t="s">
        <v>398</v>
      </c>
      <c r="E20" s="358">
        <v>5542000</v>
      </c>
      <c r="F20" s="351"/>
      <c r="G20" s="352"/>
      <c r="H20" s="361"/>
      <c r="I20" s="336">
        <v>45946</v>
      </c>
      <c r="J20" s="377" t="s">
        <v>730</v>
      </c>
    </row>
    <row r="21" spans="1:20" ht="49.5" customHeight="1">
      <c r="A21" s="269">
        <f t="shared" si="0"/>
        <v>17</v>
      </c>
      <c r="B21" s="448"/>
      <c r="C21" s="347" t="s">
        <v>116</v>
      </c>
      <c r="D21" s="270" t="s">
        <v>394</v>
      </c>
      <c r="E21" s="358">
        <v>8333000</v>
      </c>
      <c r="F21" s="351"/>
      <c r="G21" s="352"/>
      <c r="H21" s="271"/>
      <c r="I21" s="336">
        <v>45946</v>
      </c>
      <c r="J21" s="323" t="s">
        <v>698</v>
      </c>
    </row>
    <row r="22" spans="1:20" ht="49.5" customHeight="1">
      <c r="A22" s="269">
        <f t="shared" si="0"/>
        <v>18</v>
      </c>
      <c r="B22" s="272" t="s">
        <v>31</v>
      </c>
      <c r="C22" s="347" t="s">
        <v>117</v>
      </c>
      <c r="D22" s="308" t="s">
        <v>393</v>
      </c>
      <c r="E22" s="354"/>
      <c r="F22" s="355"/>
      <c r="G22" s="356"/>
      <c r="H22" s="309"/>
      <c r="I22" s="336"/>
      <c r="J22" s="322"/>
    </row>
    <row r="23" spans="1:20" ht="49.5" customHeight="1">
      <c r="A23" s="269">
        <f>A22+1</f>
        <v>19</v>
      </c>
      <c r="B23" s="438" t="s">
        <v>33</v>
      </c>
      <c r="C23" s="347" t="s">
        <v>118</v>
      </c>
      <c r="D23" s="270" t="s">
        <v>395</v>
      </c>
      <c r="E23" s="362">
        <v>4420000</v>
      </c>
      <c r="F23" s="351"/>
      <c r="G23" s="352"/>
      <c r="H23" s="361"/>
      <c r="I23" s="336">
        <v>45946</v>
      </c>
      <c r="J23" s="323" t="s">
        <v>699</v>
      </c>
    </row>
    <row r="24" spans="1:20" ht="49.5" customHeight="1">
      <c r="A24" s="269">
        <f t="shared" si="0"/>
        <v>20</v>
      </c>
      <c r="B24" s="449"/>
      <c r="C24" s="346" t="s">
        <v>119</v>
      </c>
      <c r="D24" s="363"/>
      <c r="E24" s="354"/>
      <c r="F24" s="355"/>
      <c r="G24" s="356"/>
      <c r="H24" s="309"/>
      <c r="I24" s="336"/>
      <c r="J24" s="322"/>
    </row>
    <row r="25" spans="1:20" ht="49.5" customHeight="1">
      <c r="A25" s="269">
        <f t="shared" si="0"/>
        <v>21</v>
      </c>
      <c r="B25" s="449"/>
      <c r="C25" s="346" t="s">
        <v>120</v>
      </c>
      <c r="D25" s="363"/>
      <c r="E25" s="354"/>
      <c r="F25" s="355"/>
      <c r="G25" s="356"/>
      <c r="H25" s="309"/>
      <c r="I25" s="336"/>
      <c r="J25" s="322"/>
    </row>
    <row r="26" spans="1:20" ht="49.5" customHeight="1">
      <c r="A26" s="269">
        <f t="shared" si="0"/>
        <v>22</v>
      </c>
      <c r="B26" s="448"/>
      <c r="C26" s="347" t="s">
        <v>121</v>
      </c>
      <c r="D26" s="270" t="s">
        <v>402</v>
      </c>
      <c r="E26" s="350">
        <v>14072000</v>
      </c>
      <c r="F26" s="351"/>
      <c r="G26" s="352"/>
      <c r="H26" s="271"/>
      <c r="I26" s="336">
        <v>45946</v>
      </c>
      <c r="J26" s="323" t="s">
        <v>700</v>
      </c>
    </row>
    <row r="27" spans="1:20" ht="49.5" customHeight="1">
      <c r="A27" s="269">
        <f t="shared" si="0"/>
        <v>23</v>
      </c>
      <c r="B27" s="438" t="s">
        <v>37</v>
      </c>
      <c r="C27" s="347" t="s">
        <v>122</v>
      </c>
      <c r="D27" s="310" t="s">
        <v>401</v>
      </c>
      <c r="E27" s="354"/>
      <c r="F27" s="355"/>
      <c r="G27" s="356"/>
      <c r="H27" s="309"/>
      <c r="I27" s="336"/>
      <c r="J27" s="322"/>
    </row>
    <row r="28" spans="1:20" ht="49.5" customHeight="1">
      <c r="A28" s="269">
        <f t="shared" si="0"/>
        <v>24</v>
      </c>
      <c r="B28" s="439"/>
      <c r="C28" s="347" t="s">
        <v>123</v>
      </c>
      <c r="D28" s="364" t="s">
        <v>545</v>
      </c>
      <c r="E28" s="350">
        <v>5049000</v>
      </c>
      <c r="F28" s="351"/>
      <c r="G28" s="352"/>
      <c r="H28" s="273"/>
      <c r="I28" s="336">
        <v>45946</v>
      </c>
      <c r="J28" s="323" t="s">
        <v>701</v>
      </c>
    </row>
    <row r="29" spans="1:20" ht="49.5" customHeight="1">
      <c r="A29" s="269">
        <f t="shared" si="0"/>
        <v>25</v>
      </c>
      <c r="B29" s="438" t="s">
        <v>40</v>
      </c>
      <c r="C29" s="347" t="s">
        <v>124</v>
      </c>
      <c r="D29" s="274" t="s">
        <v>384</v>
      </c>
      <c r="E29" s="365">
        <v>2961000</v>
      </c>
      <c r="F29" s="351"/>
      <c r="G29" s="352"/>
      <c r="H29" s="271"/>
      <c r="I29" s="336">
        <v>45946</v>
      </c>
      <c r="J29" s="153" t="s">
        <v>875</v>
      </c>
    </row>
    <row r="30" spans="1:20" ht="49.5" customHeight="1">
      <c r="A30" s="269">
        <f t="shared" si="0"/>
        <v>26</v>
      </c>
      <c r="B30" s="443"/>
      <c r="C30" s="347" t="s">
        <v>125</v>
      </c>
      <c r="D30" s="275" t="s">
        <v>432</v>
      </c>
      <c r="E30" s="365">
        <v>7543000</v>
      </c>
      <c r="F30" s="319">
        <v>50400</v>
      </c>
      <c r="G30" s="271"/>
      <c r="H30" s="271"/>
      <c r="I30" s="336">
        <v>45946</v>
      </c>
      <c r="J30" s="323" t="s">
        <v>702</v>
      </c>
    </row>
    <row r="31" spans="1:20" ht="49.5" customHeight="1">
      <c r="A31" s="269">
        <f t="shared" si="0"/>
        <v>27</v>
      </c>
      <c r="B31" s="439"/>
      <c r="C31" s="347" t="s">
        <v>126</v>
      </c>
      <c r="D31" s="270" t="s">
        <v>424</v>
      </c>
      <c r="E31" s="365">
        <v>3255000</v>
      </c>
      <c r="F31" s="319"/>
      <c r="G31" s="307"/>
      <c r="H31" s="271"/>
      <c r="I31" s="336">
        <v>45946</v>
      </c>
      <c r="J31" s="323" t="s">
        <v>703</v>
      </c>
    </row>
    <row r="32" spans="1:20" ht="49.5" customHeight="1">
      <c r="A32" s="269">
        <f t="shared" si="0"/>
        <v>28</v>
      </c>
      <c r="B32" s="440" t="s">
        <v>44</v>
      </c>
      <c r="C32" s="347" t="s">
        <v>127</v>
      </c>
      <c r="D32" s="270" t="s">
        <v>400</v>
      </c>
      <c r="E32" s="350">
        <v>11846000</v>
      </c>
      <c r="F32" s="319"/>
      <c r="G32" s="271"/>
      <c r="H32" s="271"/>
      <c r="I32" s="336">
        <v>45946</v>
      </c>
      <c r="J32" s="323" t="s">
        <v>704</v>
      </c>
    </row>
    <row r="33" spans="1:14" ht="49.5" customHeight="1">
      <c r="A33" s="269">
        <f t="shared" si="0"/>
        <v>29</v>
      </c>
      <c r="B33" s="442"/>
      <c r="C33" s="347" t="s">
        <v>128</v>
      </c>
      <c r="D33" s="270" t="s">
        <v>399</v>
      </c>
      <c r="E33" s="358">
        <v>6306000</v>
      </c>
      <c r="F33" s="307"/>
      <c r="G33" s="271"/>
      <c r="H33" s="271"/>
      <c r="I33" s="336">
        <v>45946</v>
      </c>
      <c r="J33" s="323" t="s">
        <v>705</v>
      </c>
    </row>
    <row r="34" spans="1:14" ht="49.5" customHeight="1">
      <c r="A34" s="269">
        <f t="shared" si="0"/>
        <v>30</v>
      </c>
      <c r="B34" s="276" t="s">
        <v>47</v>
      </c>
      <c r="C34" s="347" t="s">
        <v>103</v>
      </c>
      <c r="D34" s="270" t="s">
        <v>408</v>
      </c>
      <c r="E34" s="350">
        <v>4864000</v>
      </c>
      <c r="F34" s="307"/>
      <c r="G34" s="271"/>
      <c r="H34" s="271"/>
      <c r="I34" s="336">
        <v>45946</v>
      </c>
      <c r="J34" s="323" t="s">
        <v>706</v>
      </c>
      <c r="M34" s="510"/>
      <c r="N34" s="324"/>
    </row>
    <row r="35" spans="1:14" ht="49.5" customHeight="1">
      <c r="A35" s="269">
        <f t="shared" si="0"/>
        <v>31</v>
      </c>
      <c r="B35" s="438" t="s">
        <v>49</v>
      </c>
      <c r="C35" s="347" t="s">
        <v>130</v>
      </c>
      <c r="D35" s="270" t="s">
        <v>407</v>
      </c>
      <c r="E35" s="350">
        <v>2827000</v>
      </c>
      <c r="F35" s="307"/>
      <c r="G35" s="271"/>
      <c r="H35" s="271"/>
      <c r="I35" s="336">
        <v>45946</v>
      </c>
      <c r="J35" s="323" t="s">
        <v>707</v>
      </c>
    </row>
    <row r="36" spans="1:14" ht="49.5" customHeight="1">
      <c r="A36" s="269">
        <f t="shared" si="0"/>
        <v>32</v>
      </c>
      <c r="B36" s="443"/>
      <c r="C36" s="347" t="s">
        <v>131</v>
      </c>
      <c r="D36" s="270" t="s">
        <v>406</v>
      </c>
      <c r="E36" s="350">
        <v>6890000</v>
      </c>
      <c r="F36" s="307"/>
      <c r="G36" s="271"/>
      <c r="H36" s="271"/>
      <c r="I36" s="336">
        <v>45946</v>
      </c>
      <c r="J36" s="323" t="s">
        <v>708</v>
      </c>
    </row>
    <row r="37" spans="1:14" ht="49.5" customHeight="1">
      <c r="A37" s="269">
        <f t="shared" si="0"/>
        <v>33</v>
      </c>
      <c r="B37" s="439"/>
      <c r="C37" s="347" t="s">
        <v>132</v>
      </c>
      <c r="D37" s="366" t="s">
        <v>546</v>
      </c>
      <c r="E37" s="271">
        <v>3833000</v>
      </c>
      <c r="F37" s="307"/>
      <c r="G37" s="277"/>
      <c r="H37" s="277"/>
      <c r="I37" s="336">
        <v>45946</v>
      </c>
      <c r="J37" s="323" t="s">
        <v>709</v>
      </c>
      <c r="N37" s="510">
        <v>1933246</v>
      </c>
    </row>
    <row r="38" spans="1:14" ht="49.5" customHeight="1">
      <c r="A38" s="269">
        <f t="shared" si="0"/>
        <v>34</v>
      </c>
      <c r="B38" s="272" t="s">
        <v>53</v>
      </c>
      <c r="C38" s="347" t="s">
        <v>133</v>
      </c>
      <c r="D38" s="364" t="s">
        <v>547</v>
      </c>
      <c r="E38" s="350">
        <v>7436000</v>
      </c>
      <c r="F38" s="307"/>
      <c r="G38" s="307"/>
      <c r="H38" s="271"/>
      <c r="I38" s="336">
        <v>45946</v>
      </c>
      <c r="J38" s="323" t="s">
        <v>710</v>
      </c>
    </row>
    <row r="39" spans="1:14" ht="49.5" customHeight="1">
      <c r="A39" s="269">
        <f t="shared" si="0"/>
        <v>35</v>
      </c>
      <c r="B39" s="272" t="s">
        <v>55</v>
      </c>
      <c r="C39" s="347" t="s">
        <v>134</v>
      </c>
      <c r="D39" s="364" t="s">
        <v>548</v>
      </c>
      <c r="E39" s="350">
        <v>5822000</v>
      </c>
      <c r="F39" s="307"/>
      <c r="G39" s="271"/>
      <c r="H39" s="271"/>
      <c r="I39" s="336">
        <v>45946</v>
      </c>
      <c r="J39" s="323" t="s">
        <v>711</v>
      </c>
    </row>
    <row r="40" spans="1:14" ht="49.5" customHeight="1">
      <c r="A40" s="269">
        <f t="shared" si="0"/>
        <v>36</v>
      </c>
      <c r="B40" s="438" t="s">
        <v>57</v>
      </c>
      <c r="C40" s="347" t="s">
        <v>135</v>
      </c>
      <c r="D40" s="270" t="s">
        <v>428</v>
      </c>
      <c r="E40" s="350">
        <v>11269000</v>
      </c>
      <c r="F40" s="307"/>
      <c r="G40" s="271"/>
      <c r="H40" s="271"/>
      <c r="I40" s="336">
        <v>45946</v>
      </c>
      <c r="J40" s="153" t="s">
        <v>876</v>
      </c>
      <c r="N40" s="510"/>
    </row>
    <row r="41" spans="1:14" ht="49.5" customHeight="1">
      <c r="A41" s="269">
        <f t="shared" si="0"/>
        <v>37</v>
      </c>
      <c r="B41" s="439"/>
      <c r="C41" s="347" t="s">
        <v>136</v>
      </c>
      <c r="D41" s="367" t="s">
        <v>549</v>
      </c>
      <c r="E41" s="350">
        <v>2852000</v>
      </c>
      <c r="F41" s="307"/>
      <c r="G41" s="271"/>
      <c r="H41" s="271"/>
      <c r="I41" s="336">
        <v>45946</v>
      </c>
      <c r="J41" s="153" t="s">
        <v>877</v>
      </c>
    </row>
    <row r="42" spans="1:14" ht="49.5" customHeight="1">
      <c r="A42" s="269">
        <f t="shared" si="0"/>
        <v>38</v>
      </c>
      <c r="B42" s="272" t="s">
        <v>60</v>
      </c>
      <c r="C42" s="347" t="s">
        <v>137</v>
      </c>
      <c r="D42" s="270" t="s">
        <v>431</v>
      </c>
      <c r="E42" s="350">
        <v>6905000</v>
      </c>
      <c r="F42" s="307">
        <v>25200</v>
      </c>
      <c r="G42" s="271"/>
      <c r="H42" s="271"/>
      <c r="I42" s="336">
        <v>45946</v>
      </c>
      <c r="J42" s="153" t="s">
        <v>878</v>
      </c>
    </row>
    <row r="43" spans="1:14" ht="49.5" customHeight="1">
      <c r="A43" s="269">
        <f t="shared" si="0"/>
        <v>39</v>
      </c>
      <c r="B43" s="272" t="s">
        <v>62</v>
      </c>
      <c r="C43" s="346" t="s">
        <v>138</v>
      </c>
      <c r="D43" s="270" t="s">
        <v>422</v>
      </c>
      <c r="E43" s="350">
        <v>3161000</v>
      </c>
      <c r="F43" s="307">
        <v>199800</v>
      </c>
      <c r="G43" s="271"/>
      <c r="H43" s="271"/>
      <c r="I43" s="336">
        <v>45946</v>
      </c>
      <c r="J43" s="323" t="s">
        <v>712</v>
      </c>
    </row>
    <row r="44" spans="1:14" ht="49.5" customHeight="1">
      <c r="A44" s="269">
        <f t="shared" si="0"/>
        <v>40</v>
      </c>
      <c r="B44" s="272" t="s">
        <v>64</v>
      </c>
      <c r="C44" s="347" t="s">
        <v>139</v>
      </c>
      <c r="D44" s="270" t="s">
        <v>421</v>
      </c>
      <c r="E44" s="350">
        <v>5497000</v>
      </c>
      <c r="F44" s="307"/>
      <c r="G44" s="271"/>
      <c r="H44" s="271"/>
      <c r="I44" s="336">
        <v>45946</v>
      </c>
      <c r="J44" s="323" t="s">
        <v>713</v>
      </c>
    </row>
    <row r="45" spans="1:14" ht="49.5" customHeight="1">
      <c r="A45" s="269">
        <f t="shared" si="0"/>
        <v>41</v>
      </c>
      <c r="B45" s="272" t="s">
        <v>66</v>
      </c>
      <c r="C45" s="347" t="s">
        <v>140</v>
      </c>
      <c r="D45" s="270" t="s">
        <v>413</v>
      </c>
      <c r="E45" s="350">
        <v>10901000</v>
      </c>
      <c r="F45" s="307"/>
      <c r="G45" s="271"/>
      <c r="H45" s="271"/>
      <c r="I45" s="336">
        <v>45946</v>
      </c>
      <c r="J45" s="323" t="s">
        <v>714</v>
      </c>
    </row>
    <row r="46" spans="1:14" ht="49.5" customHeight="1">
      <c r="A46" s="269">
        <f t="shared" si="0"/>
        <v>42</v>
      </c>
      <c r="B46" s="272" t="s">
        <v>68</v>
      </c>
      <c r="C46" s="347" t="s">
        <v>141</v>
      </c>
      <c r="D46" s="270" t="s">
        <v>412</v>
      </c>
      <c r="E46" s="350">
        <v>8456000</v>
      </c>
      <c r="F46" s="307"/>
      <c r="G46" s="271"/>
      <c r="H46" s="271"/>
      <c r="I46" s="336">
        <v>45946</v>
      </c>
      <c r="J46" s="153" t="s">
        <v>880</v>
      </c>
    </row>
    <row r="47" spans="1:14" ht="49.5" customHeight="1">
      <c r="A47" s="269">
        <f t="shared" si="0"/>
        <v>43</v>
      </c>
      <c r="B47" s="272" t="s">
        <v>70</v>
      </c>
      <c r="C47" s="347" t="s">
        <v>142</v>
      </c>
      <c r="D47" s="274" t="s">
        <v>411</v>
      </c>
      <c r="E47" s="350">
        <v>10386000</v>
      </c>
      <c r="F47" s="307"/>
      <c r="G47" s="271"/>
      <c r="H47" s="271"/>
      <c r="I47" s="336">
        <v>45946</v>
      </c>
      <c r="J47" s="323" t="s">
        <v>715</v>
      </c>
    </row>
    <row r="48" spans="1:14" ht="49.5" customHeight="1">
      <c r="A48" s="269">
        <f t="shared" si="0"/>
        <v>44</v>
      </c>
      <c r="B48" s="272" t="s">
        <v>72</v>
      </c>
      <c r="C48" s="347" t="s">
        <v>143</v>
      </c>
      <c r="D48" s="275" t="s">
        <v>410</v>
      </c>
      <c r="E48" s="350">
        <v>6288000</v>
      </c>
      <c r="F48" s="307"/>
      <c r="G48" s="271"/>
      <c r="H48" s="271"/>
      <c r="I48" s="336">
        <v>45946</v>
      </c>
      <c r="J48" s="323" t="s">
        <v>716</v>
      </c>
    </row>
    <row r="49" spans="1:13" ht="49.5" customHeight="1">
      <c r="A49" s="269">
        <f t="shared" si="0"/>
        <v>45</v>
      </c>
      <c r="B49" s="278" t="s">
        <v>74</v>
      </c>
      <c r="C49" s="346" t="s">
        <v>144</v>
      </c>
      <c r="D49" s="270" t="s">
        <v>409</v>
      </c>
      <c r="E49" s="350">
        <v>3517000</v>
      </c>
      <c r="F49" s="307"/>
      <c r="G49" s="271"/>
      <c r="H49" s="271"/>
      <c r="I49" s="336">
        <v>45946</v>
      </c>
      <c r="J49" s="153" t="s">
        <v>879</v>
      </c>
      <c r="M49" s="324"/>
    </row>
    <row r="50" spans="1:13" ht="49.5" customHeight="1">
      <c r="A50" s="269">
        <f t="shared" si="0"/>
        <v>46</v>
      </c>
      <c r="B50" s="440" t="s">
        <v>76</v>
      </c>
      <c r="C50" s="347" t="s">
        <v>145</v>
      </c>
      <c r="D50" s="274" t="s">
        <v>418</v>
      </c>
      <c r="E50" s="350">
        <v>2416000</v>
      </c>
      <c r="F50" s="307"/>
      <c r="G50" s="271"/>
      <c r="H50" s="271"/>
      <c r="I50" s="336">
        <v>45946</v>
      </c>
      <c r="J50" s="323" t="s">
        <v>717</v>
      </c>
      <c r="M50" s="324"/>
    </row>
    <row r="51" spans="1:13" ht="49.5" customHeight="1">
      <c r="A51" s="269">
        <f t="shared" si="0"/>
        <v>47</v>
      </c>
      <c r="B51" s="441"/>
      <c r="C51" s="347" t="s">
        <v>146</v>
      </c>
      <c r="D51" s="275" t="s">
        <v>417</v>
      </c>
      <c r="E51" s="350">
        <v>2452000</v>
      </c>
      <c r="F51" s="307"/>
      <c r="G51" s="271"/>
      <c r="H51" s="271"/>
      <c r="I51" s="336">
        <v>45946</v>
      </c>
      <c r="J51" s="323" t="s">
        <v>718</v>
      </c>
      <c r="M51" s="324"/>
    </row>
    <row r="52" spans="1:13" ht="49.5" customHeight="1">
      <c r="A52" s="269">
        <f t="shared" si="0"/>
        <v>48</v>
      </c>
      <c r="B52" s="442"/>
      <c r="C52" s="347" t="s">
        <v>147</v>
      </c>
      <c r="D52" s="364" t="s">
        <v>550</v>
      </c>
      <c r="E52" s="350">
        <v>6621000</v>
      </c>
      <c r="F52" s="307">
        <v>99900</v>
      </c>
      <c r="G52" s="271"/>
      <c r="H52" s="271"/>
      <c r="I52" s="336">
        <v>45946</v>
      </c>
      <c r="J52" s="323" t="s">
        <v>719</v>
      </c>
      <c r="M52" s="324"/>
    </row>
    <row r="53" spans="1:13" ht="49.5" customHeight="1">
      <c r="A53" s="269">
        <f t="shared" si="0"/>
        <v>49</v>
      </c>
      <c r="B53" s="272" t="s">
        <v>80</v>
      </c>
      <c r="C53" s="346" t="s">
        <v>148</v>
      </c>
      <c r="D53" s="311" t="s">
        <v>426</v>
      </c>
      <c r="E53" s="368"/>
      <c r="F53" s="312"/>
      <c r="G53" s="309"/>
      <c r="H53" s="309"/>
      <c r="I53" s="336"/>
      <c r="J53" s="323"/>
    </row>
    <row r="54" spans="1:13" ht="49.5" customHeight="1">
      <c r="A54" s="269">
        <f t="shared" si="0"/>
        <v>50</v>
      </c>
      <c r="B54" s="278" t="s">
        <v>82</v>
      </c>
      <c r="C54" s="347" t="s">
        <v>149</v>
      </c>
      <c r="D54" s="275" t="s">
        <v>415</v>
      </c>
      <c r="E54" s="350">
        <v>1003000</v>
      </c>
      <c r="F54" s="307"/>
      <c r="G54" s="271"/>
      <c r="H54" s="271"/>
      <c r="I54" s="336">
        <v>45946</v>
      </c>
      <c r="J54" s="153" t="s">
        <v>881</v>
      </c>
    </row>
    <row r="55" spans="1:13" ht="49.5" customHeight="1">
      <c r="A55" s="269">
        <f t="shared" si="0"/>
        <v>51</v>
      </c>
      <c r="B55" s="278" t="s">
        <v>84</v>
      </c>
      <c r="C55" s="347" t="s">
        <v>150</v>
      </c>
      <c r="D55" s="293" t="s">
        <v>414</v>
      </c>
      <c r="E55" s="350">
        <v>2233000</v>
      </c>
      <c r="F55" s="307"/>
      <c r="G55" s="271"/>
      <c r="H55" s="271"/>
      <c r="I55" s="336">
        <v>45946</v>
      </c>
      <c r="J55" s="153" t="s">
        <v>882</v>
      </c>
    </row>
    <row r="56" spans="1:13" ht="49.5" customHeight="1">
      <c r="A56" s="269">
        <f t="shared" si="0"/>
        <v>52</v>
      </c>
      <c r="B56" s="272" t="s">
        <v>86</v>
      </c>
      <c r="C56" s="347" t="s">
        <v>151</v>
      </c>
      <c r="D56" s="270" t="s">
        <v>416</v>
      </c>
      <c r="E56" s="350">
        <v>2211000</v>
      </c>
      <c r="F56" s="307"/>
      <c r="G56" s="271"/>
      <c r="H56" s="271"/>
      <c r="I56" s="336">
        <v>45946</v>
      </c>
      <c r="J56" s="323" t="s">
        <v>720</v>
      </c>
    </row>
    <row r="57" spans="1:13" ht="49.5" customHeight="1">
      <c r="A57" s="269">
        <f t="shared" si="0"/>
        <v>53</v>
      </c>
      <c r="B57" s="272" t="s">
        <v>88</v>
      </c>
      <c r="C57" s="347" t="s">
        <v>152</v>
      </c>
      <c r="D57" s="364" t="s">
        <v>551</v>
      </c>
      <c r="E57" s="350">
        <v>8028000</v>
      </c>
      <c r="F57" s="319">
        <v>355500</v>
      </c>
      <c r="G57" s="271"/>
      <c r="H57" s="280"/>
      <c r="I57" s="336">
        <v>45946</v>
      </c>
      <c r="J57" s="323" t="s">
        <v>721</v>
      </c>
    </row>
    <row r="58" spans="1:13" ht="49.5" customHeight="1">
      <c r="A58" s="269">
        <f t="shared" si="0"/>
        <v>54</v>
      </c>
      <c r="B58" s="272" t="s">
        <v>90</v>
      </c>
      <c r="C58" s="347" t="s">
        <v>153</v>
      </c>
      <c r="D58" s="364" t="s">
        <v>552</v>
      </c>
      <c r="E58" s="369">
        <v>2578000</v>
      </c>
      <c r="F58" s="307"/>
      <c r="G58" s="271"/>
      <c r="H58" s="280"/>
      <c r="I58" s="336">
        <v>45946</v>
      </c>
      <c r="J58" s="323" t="s">
        <v>722</v>
      </c>
    </row>
    <row r="59" spans="1:13" ht="49.5" customHeight="1">
      <c r="A59" s="269">
        <f t="shared" si="0"/>
        <v>55</v>
      </c>
      <c r="B59" s="278" t="s">
        <v>92</v>
      </c>
      <c r="C59" s="347" t="s">
        <v>154</v>
      </c>
      <c r="D59" s="364" t="s">
        <v>553</v>
      </c>
      <c r="E59" s="369">
        <v>4329000</v>
      </c>
      <c r="F59" s="307">
        <v>25200</v>
      </c>
      <c r="G59" s="271"/>
      <c r="H59" s="280"/>
      <c r="I59" s="336">
        <v>45946</v>
      </c>
      <c r="J59" s="323" t="s">
        <v>723</v>
      </c>
    </row>
    <row r="60" spans="1:13" ht="49.5" customHeight="1">
      <c r="A60" s="269">
        <f t="shared" si="0"/>
        <v>56</v>
      </c>
      <c r="B60" s="440" t="s">
        <v>94</v>
      </c>
      <c r="C60" s="346" t="s">
        <v>155</v>
      </c>
      <c r="D60" s="270" t="s">
        <v>430</v>
      </c>
      <c r="E60" s="369">
        <v>2821000</v>
      </c>
      <c r="F60" s="307">
        <v>50400</v>
      </c>
      <c r="G60" s="271"/>
      <c r="H60" s="280"/>
      <c r="I60" s="336">
        <v>45946</v>
      </c>
      <c r="J60" s="323" t="s">
        <v>724</v>
      </c>
    </row>
    <row r="61" spans="1:13" ht="49.5" customHeight="1">
      <c r="A61" s="269">
        <f t="shared" si="0"/>
        <v>57</v>
      </c>
      <c r="B61" s="441"/>
      <c r="C61" s="347" t="s">
        <v>156</v>
      </c>
      <c r="D61" s="364" t="s">
        <v>554</v>
      </c>
      <c r="E61" s="369">
        <v>6752000</v>
      </c>
      <c r="F61" s="307"/>
      <c r="G61" s="271"/>
      <c r="H61" s="280"/>
      <c r="I61" s="336">
        <v>45946</v>
      </c>
      <c r="J61" s="153" t="s">
        <v>883</v>
      </c>
    </row>
    <row r="62" spans="1:13" ht="49.5" customHeight="1">
      <c r="A62" s="269">
        <f t="shared" si="0"/>
        <v>58</v>
      </c>
      <c r="B62" s="442"/>
      <c r="C62" s="347" t="s">
        <v>157</v>
      </c>
      <c r="D62" s="270" t="s">
        <v>429</v>
      </c>
      <c r="E62" s="369">
        <v>4869000</v>
      </c>
      <c r="F62" s="307">
        <v>134100</v>
      </c>
      <c r="G62" s="271"/>
      <c r="H62" s="280"/>
      <c r="I62" s="336">
        <v>45946</v>
      </c>
      <c r="J62" s="323" t="s">
        <v>725</v>
      </c>
    </row>
    <row r="63" spans="1:13" ht="49.5" customHeight="1">
      <c r="A63" s="269">
        <f t="shared" si="0"/>
        <v>59</v>
      </c>
      <c r="B63" s="278" t="s">
        <v>98</v>
      </c>
      <c r="C63" s="347" t="s">
        <v>158</v>
      </c>
      <c r="D63" s="270" t="s">
        <v>423</v>
      </c>
      <c r="E63" s="369">
        <v>5586000</v>
      </c>
      <c r="F63" s="307">
        <v>68400</v>
      </c>
      <c r="G63" s="271"/>
      <c r="H63" s="280"/>
      <c r="I63" s="336">
        <v>45946</v>
      </c>
      <c r="J63" s="323" t="s">
        <v>726</v>
      </c>
    </row>
    <row r="64" spans="1:13" ht="49.5" customHeight="1">
      <c r="A64" s="269">
        <f t="shared" si="0"/>
        <v>60</v>
      </c>
      <c r="B64" s="281"/>
      <c r="C64" s="347" t="s">
        <v>159</v>
      </c>
      <c r="D64" s="270" t="s">
        <v>425</v>
      </c>
      <c r="E64" s="369">
        <v>4757000</v>
      </c>
      <c r="F64" s="307">
        <v>75600</v>
      </c>
      <c r="G64" s="271"/>
      <c r="H64" s="280"/>
      <c r="I64" s="336">
        <v>45946</v>
      </c>
      <c r="J64" s="323" t="s">
        <v>727</v>
      </c>
    </row>
    <row r="65" spans="1:10" ht="49.5" customHeight="1">
      <c r="A65" s="269">
        <f t="shared" si="0"/>
        <v>61</v>
      </c>
      <c r="B65" s="282"/>
      <c r="C65" s="379" t="s">
        <v>160</v>
      </c>
      <c r="D65" s="384" t="s">
        <v>420</v>
      </c>
      <c r="E65" s="385"/>
      <c r="F65" s="386"/>
      <c r="G65" s="387"/>
      <c r="H65" s="280"/>
      <c r="I65" s="336"/>
      <c r="J65" s="323"/>
    </row>
    <row r="66" spans="1:10" ht="49.5" customHeight="1">
      <c r="A66" s="283">
        <f t="shared" si="0"/>
        <v>62</v>
      </c>
      <c r="B66" s="282"/>
      <c r="C66" s="348" t="s">
        <v>161</v>
      </c>
      <c r="D66" s="274" t="s">
        <v>419</v>
      </c>
      <c r="E66" s="369">
        <v>5101000</v>
      </c>
      <c r="F66" s="307"/>
      <c r="G66" s="285"/>
      <c r="H66" s="285"/>
      <c r="I66" s="336">
        <v>45946</v>
      </c>
      <c r="J66" s="323" t="s">
        <v>728</v>
      </c>
    </row>
    <row r="67" spans="1:10" ht="49.5" customHeight="1">
      <c r="A67" s="286">
        <f t="shared" si="0"/>
        <v>63</v>
      </c>
      <c r="B67" s="287"/>
      <c r="C67" s="349" t="s">
        <v>162</v>
      </c>
      <c r="D67" s="279" t="s">
        <v>427</v>
      </c>
      <c r="E67" s="369">
        <v>3777000</v>
      </c>
      <c r="F67" s="307">
        <v>207000</v>
      </c>
      <c r="G67" s="370"/>
      <c r="H67" s="371"/>
      <c r="I67" s="336">
        <v>45946</v>
      </c>
      <c r="J67" s="323" t="s">
        <v>729</v>
      </c>
    </row>
    <row r="68" spans="1:10" ht="49.5" customHeight="1">
      <c r="A68" s="11"/>
      <c r="B68" s="11"/>
      <c r="C68" s="372"/>
      <c r="D68" s="372"/>
      <c r="E68" s="373"/>
      <c r="F68" s="372"/>
      <c r="G68" s="372"/>
      <c r="H68" s="372"/>
    </row>
    <row r="69" spans="1:10" ht="49.5" customHeight="1">
      <c r="A69" s="11"/>
      <c r="B69" s="11"/>
      <c r="C69" s="372"/>
      <c r="D69" s="372"/>
      <c r="E69" s="373"/>
      <c r="F69" s="372"/>
      <c r="G69" s="372"/>
      <c r="H69" s="372"/>
    </row>
    <row r="70" spans="1:10" ht="49.5" customHeight="1">
      <c r="A70" s="11"/>
      <c r="B70" s="11"/>
      <c r="C70" s="372"/>
      <c r="D70" s="372"/>
      <c r="E70" s="373"/>
      <c r="F70" s="372"/>
      <c r="G70" s="372"/>
      <c r="H70" s="372"/>
    </row>
    <row r="71" spans="1:10" ht="49.5" customHeight="1">
      <c r="A71" s="11"/>
      <c r="B71" s="11"/>
      <c r="C71" s="372"/>
      <c r="D71" s="372"/>
      <c r="E71" s="373"/>
      <c r="F71" s="372"/>
      <c r="G71" s="372"/>
      <c r="H71" s="372"/>
    </row>
    <row r="72" spans="1:10" ht="49.5" customHeight="1">
      <c r="A72" s="11"/>
      <c r="B72" s="11"/>
      <c r="C72" s="372"/>
      <c r="D72" s="372"/>
      <c r="E72" s="373"/>
      <c r="F72" s="372"/>
      <c r="G72" s="372"/>
      <c r="H72" s="372"/>
    </row>
    <row r="73" spans="1:10" ht="49.5" customHeight="1">
      <c r="A73" s="11"/>
      <c r="B73" s="11"/>
      <c r="C73" s="372"/>
      <c r="D73" s="372"/>
      <c r="E73" s="373"/>
      <c r="F73" s="372"/>
      <c r="G73" s="372"/>
      <c r="H73" s="372"/>
    </row>
    <row r="74" spans="1:10" ht="49.5" customHeight="1">
      <c r="A74" s="11"/>
      <c r="B74" s="11"/>
      <c r="C74" s="372"/>
      <c r="D74" s="372"/>
      <c r="E74" s="373"/>
      <c r="F74" s="372"/>
      <c r="G74" s="372"/>
      <c r="H74" s="372"/>
    </row>
    <row r="75" spans="1:10" ht="49.5" customHeight="1">
      <c r="A75" s="11"/>
      <c r="B75" s="11"/>
      <c r="C75" s="372"/>
      <c r="D75" s="372"/>
      <c r="E75" s="373"/>
      <c r="F75" s="372"/>
      <c r="G75" s="372"/>
      <c r="H75" s="372"/>
    </row>
    <row r="76" spans="1:10" ht="49.5" customHeight="1">
      <c r="A76" s="11"/>
      <c r="B76" s="11"/>
      <c r="C76" s="372"/>
      <c r="D76" s="372"/>
      <c r="E76" s="373"/>
      <c r="F76" s="372"/>
      <c r="G76" s="372"/>
      <c r="H76" s="372"/>
    </row>
    <row r="77" spans="1:10" ht="49.5" customHeight="1">
      <c r="A77" s="11"/>
      <c r="B77" s="11"/>
      <c r="C77" s="372"/>
      <c r="D77" s="372"/>
      <c r="E77" s="373"/>
      <c r="F77" s="372"/>
      <c r="G77" s="372"/>
      <c r="H77" s="372"/>
    </row>
    <row r="78" spans="1:10" ht="49.5" customHeight="1">
      <c r="A78" s="11"/>
      <c r="B78" s="11"/>
      <c r="C78" s="372"/>
      <c r="D78" s="372"/>
      <c r="E78" s="373"/>
      <c r="F78" s="372"/>
      <c r="G78" s="372"/>
      <c r="H78" s="372"/>
    </row>
    <row r="79" spans="1:10" ht="49.5" customHeight="1">
      <c r="A79" s="11"/>
      <c r="B79" s="11"/>
      <c r="C79" s="372"/>
      <c r="D79" s="372"/>
      <c r="E79" s="373"/>
      <c r="F79" s="372"/>
      <c r="G79" s="372"/>
      <c r="H79" s="372"/>
    </row>
    <row r="80" spans="1:10" ht="49.5" customHeight="1">
      <c r="A80" s="11"/>
      <c r="B80" s="11"/>
      <c r="C80" s="372"/>
      <c r="D80" s="372"/>
      <c r="E80" s="373"/>
      <c r="F80" s="372"/>
      <c r="G80" s="372"/>
      <c r="H80" s="372"/>
    </row>
    <row r="81" spans="1:8" ht="49.5" customHeight="1">
      <c r="A81" s="11"/>
      <c r="B81" s="11"/>
      <c r="C81" s="372"/>
      <c r="D81" s="372"/>
      <c r="E81" s="373"/>
      <c r="F81" s="372"/>
      <c r="G81" s="372"/>
      <c r="H81" s="372"/>
    </row>
    <row r="82" spans="1:8" ht="49.5" customHeight="1">
      <c r="A82" s="11"/>
      <c r="B82" s="11"/>
      <c r="C82" s="372"/>
      <c r="D82" s="372"/>
      <c r="E82" s="373"/>
      <c r="F82" s="372"/>
      <c r="G82" s="372"/>
      <c r="H82" s="372"/>
    </row>
    <row r="83" spans="1:8" ht="49.5" customHeight="1">
      <c r="A83" s="11"/>
      <c r="B83" s="11"/>
      <c r="C83" s="372"/>
      <c r="D83" s="372"/>
      <c r="E83" s="373"/>
      <c r="F83" s="372"/>
      <c r="G83" s="372"/>
      <c r="H83" s="372"/>
    </row>
    <row r="84" spans="1:8" ht="49.5" customHeight="1">
      <c r="A84" s="11"/>
      <c r="B84" s="11"/>
      <c r="C84" s="372"/>
      <c r="D84" s="372"/>
      <c r="E84" s="373"/>
      <c r="F84" s="372"/>
      <c r="G84" s="372"/>
      <c r="H84" s="372"/>
    </row>
    <row r="85" spans="1:8" ht="49.5" customHeight="1">
      <c r="A85" s="11"/>
      <c r="B85" s="11"/>
      <c r="C85" s="372"/>
      <c r="D85" s="372"/>
      <c r="E85" s="373"/>
      <c r="F85" s="372"/>
      <c r="G85" s="372"/>
      <c r="H85" s="372"/>
    </row>
    <row r="86" spans="1:8" ht="49.5" customHeight="1">
      <c r="A86" s="11"/>
      <c r="B86" s="11"/>
      <c r="C86" s="372"/>
      <c r="D86" s="372"/>
      <c r="E86" s="373"/>
      <c r="F86" s="372"/>
      <c r="G86" s="372"/>
      <c r="H86" s="372"/>
    </row>
    <row r="87" spans="1:8" ht="49.5" customHeight="1">
      <c r="A87" s="11"/>
      <c r="B87" s="11"/>
      <c r="C87" s="372"/>
      <c r="D87" s="372"/>
      <c r="E87" s="373"/>
      <c r="F87" s="372"/>
      <c r="G87" s="372"/>
      <c r="H87" s="372"/>
    </row>
    <row r="88" spans="1:8" ht="49.5" customHeight="1">
      <c r="A88" s="11"/>
      <c r="B88" s="11"/>
      <c r="C88" s="372"/>
      <c r="D88" s="372"/>
      <c r="E88" s="373"/>
      <c r="F88" s="372"/>
      <c r="G88" s="372"/>
      <c r="H88" s="372"/>
    </row>
    <row r="89" spans="1:8" ht="49.5" customHeight="1">
      <c r="A89" s="11"/>
      <c r="B89" s="11"/>
      <c r="C89" s="372"/>
      <c r="D89" s="372"/>
      <c r="E89" s="373"/>
      <c r="F89" s="372"/>
      <c r="G89" s="372"/>
      <c r="H89" s="372"/>
    </row>
    <row r="90" spans="1:8" ht="49.5" customHeight="1">
      <c r="A90" s="11"/>
      <c r="B90" s="11"/>
      <c r="C90" s="372"/>
      <c r="D90" s="372"/>
      <c r="E90" s="373"/>
      <c r="F90" s="372"/>
      <c r="G90" s="372"/>
      <c r="H90" s="372"/>
    </row>
    <row r="91" spans="1:8" ht="49.5" customHeight="1">
      <c r="A91" s="11"/>
      <c r="B91" s="11"/>
      <c r="C91" s="372"/>
      <c r="D91" s="372"/>
      <c r="E91" s="373"/>
      <c r="F91" s="372"/>
      <c r="G91" s="372"/>
      <c r="H91" s="372"/>
    </row>
    <row r="92" spans="1:8" ht="49.5" customHeight="1">
      <c r="A92" s="11"/>
      <c r="B92" s="11"/>
      <c r="C92" s="372"/>
      <c r="D92" s="372"/>
      <c r="E92" s="373"/>
      <c r="F92" s="372"/>
      <c r="G92" s="372"/>
      <c r="H92" s="372"/>
    </row>
    <row r="93" spans="1:8" ht="49.5" customHeight="1">
      <c r="A93" s="11"/>
      <c r="B93" s="11"/>
      <c r="C93" s="372"/>
      <c r="D93" s="372"/>
      <c r="E93" s="373"/>
      <c r="F93" s="372"/>
      <c r="G93" s="372"/>
      <c r="H93" s="372"/>
    </row>
    <row r="94" spans="1:8" ht="49.5" customHeight="1">
      <c r="A94" s="11"/>
      <c r="B94" s="11"/>
      <c r="C94" s="372"/>
      <c r="D94" s="372"/>
      <c r="E94" s="373"/>
      <c r="F94" s="372"/>
      <c r="G94" s="372"/>
      <c r="H94" s="372"/>
    </row>
    <row r="95" spans="1:8" ht="49.5" customHeight="1">
      <c r="A95" s="11"/>
      <c r="B95" s="11"/>
      <c r="C95" s="372"/>
      <c r="D95" s="372"/>
      <c r="E95" s="373"/>
      <c r="F95" s="372"/>
      <c r="G95" s="372"/>
      <c r="H95" s="372"/>
    </row>
    <row r="96" spans="1:8" ht="49.5" customHeight="1">
      <c r="A96" s="11"/>
      <c r="B96" s="11"/>
      <c r="C96" s="372"/>
      <c r="D96" s="372"/>
      <c r="E96" s="373"/>
      <c r="F96" s="372"/>
      <c r="G96" s="372"/>
      <c r="H96" s="372"/>
    </row>
    <row r="97" spans="1:8" ht="49.5" customHeight="1">
      <c r="A97" s="11"/>
      <c r="B97" s="11"/>
      <c r="C97" s="372"/>
      <c r="D97" s="372"/>
      <c r="E97" s="373"/>
      <c r="F97" s="372"/>
      <c r="G97" s="372"/>
      <c r="H97" s="372"/>
    </row>
    <row r="98" spans="1:8" ht="49.5" customHeight="1">
      <c r="A98" s="11"/>
      <c r="B98" s="11"/>
      <c r="C98" s="372"/>
      <c r="D98" s="372"/>
      <c r="E98" s="373"/>
      <c r="F98" s="372"/>
      <c r="G98" s="372"/>
      <c r="H98" s="372"/>
    </row>
    <row r="99" spans="1:8" ht="49.5" customHeight="1">
      <c r="A99" s="11"/>
      <c r="B99" s="11"/>
      <c r="C99" s="372"/>
      <c r="D99" s="372"/>
      <c r="E99" s="373"/>
      <c r="F99" s="372"/>
      <c r="G99" s="372"/>
      <c r="H99" s="372"/>
    </row>
    <row r="100" spans="1:8" ht="49.5" customHeight="1">
      <c r="A100" s="11"/>
      <c r="B100" s="11"/>
      <c r="C100" s="372"/>
      <c r="D100" s="372"/>
      <c r="E100" s="373"/>
      <c r="F100" s="372"/>
      <c r="G100" s="372"/>
      <c r="H100" s="372"/>
    </row>
    <row r="101" spans="1:8" ht="49.5" customHeight="1">
      <c r="A101" s="11"/>
      <c r="B101" s="11"/>
      <c r="C101" s="372"/>
      <c r="D101" s="372"/>
      <c r="E101" s="373"/>
      <c r="F101" s="372"/>
      <c r="G101" s="372"/>
      <c r="H101" s="372"/>
    </row>
    <row r="102" spans="1:8" ht="49.5" customHeight="1">
      <c r="A102" s="11"/>
      <c r="B102" s="11"/>
      <c r="C102" s="372"/>
      <c r="D102" s="372"/>
      <c r="E102" s="373"/>
      <c r="F102" s="372"/>
      <c r="G102" s="372"/>
      <c r="H102" s="372"/>
    </row>
    <row r="103" spans="1:8" ht="49.5" customHeight="1">
      <c r="A103" s="11"/>
      <c r="B103" s="11"/>
      <c r="C103" s="372"/>
      <c r="D103" s="372"/>
      <c r="E103" s="373"/>
      <c r="F103" s="372"/>
      <c r="G103" s="372"/>
      <c r="H103" s="372"/>
    </row>
    <row r="104" spans="1:8" ht="49.5" customHeight="1">
      <c r="A104" s="11"/>
      <c r="B104" s="11"/>
      <c r="C104" s="372"/>
      <c r="D104" s="372"/>
      <c r="E104" s="373"/>
      <c r="F104" s="372"/>
      <c r="G104" s="372"/>
      <c r="H104" s="372"/>
    </row>
    <row r="105" spans="1:8" ht="49.5" customHeight="1">
      <c r="A105" s="11"/>
      <c r="B105" s="11"/>
      <c r="C105" s="372"/>
      <c r="D105" s="372"/>
      <c r="E105" s="373"/>
      <c r="F105" s="372"/>
      <c r="G105" s="372"/>
      <c r="H105" s="372"/>
    </row>
    <row r="106" spans="1:8" ht="49.5" customHeight="1">
      <c r="A106" s="11"/>
      <c r="B106" s="11"/>
      <c r="C106" s="372"/>
      <c r="D106" s="372"/>
      <c r="E106" s="373"/>
      <c r="F106" s="372"/>
      <c r="G106" s="372"/>
      <c r="H106" s="372"/>
    </row>
    <row r="107" spans="1:8" ht="49.5" customHeight="1">
      <c r="A107" s="11"/>
      <c r="B107" s="11"/>
      <c r="C107" s="372"/>
      <c r="D107" s="372"/>
      <c r="E107" s="373"/>
      <c r="F107" s="372"/>
      <c r="G107" s="372"/>
      <c r="H107" s="372"/>
    </row>
    <row r="108" spans="1:8" ht="49.5" customHeight="1">
      <c r="A108" s="11"/>
      <c r="B108" s="11"/>
      <c r="C108" s="372"/>
      <c r="D108" s="372"/>
      <c r="E108" s="373"/>
      <c r="F108" s="372"/>
      <c r="G108" s="372"/>
      <c r="H108" s="372"/>
    </row>
    <row r="109" spans="1:8" ht="49.5" customHeight="1">
      <c r="A109" s="11"/>
      <c r="B109" s="11"/>
      <c r="C109" s="372"/>
      <c r="D109" s="372"/>
      <c r="E109" s="373"/>
      <c r="F109" s="372"/>
      <c r="G109" s="372"/>
      <c r="H109" s="372"/>
    </row>
    <row r="110" spans="1:8" ht="49.5" customHeight="1">
      <c r="A110" s="11"/>
      <c r="B110" s="11"/>
      <c r="C110" s="372"/>
      <c r="D110" s="372"/>
      <c r="E110" s="373"/>
      <c r="F110" s="372"/>
      <c r="G110" s="372"/>
      <c r="H110" s="372"/>
    </row>
    <row r="111" spans="1:8" ht="49.5" customHeight="1">
      <c r="A111" s="11"/>
      <c r="B111" s="11"/>
      <c r="C111" s="372"/>
      <c r="D111" s="372"/>
      <c r="E111" s="373"/>
      <c r="F111" s="372"/>
      <c r="G111" s="372"/>
      <c r="H111" s="372"/>
    </row>
    <row r="112" spans="1:8" ht="49.5" customHeight="1">
      <c r="A112" s="11"/>
      <c r="B112" s="11"/>
      <c r="C112" s="372"/>
      <c r="D112" s="372"/>
      <c r="E112" s="373"/>
      <c r="F112" s="372"/>
      <c r="G112" s="372"/>
      <c r="H112" s="372"/>
    </row>
    <row r="113" spans="1:8" ht="49.5" customHeight="1">
      <c r="A113" s="11"/>
      <c r="B113" s="11"/>
      <c r="C113" s="372"/>
      <c r="D113" s="372"/>
      <c r="E113" s="373"/>
      <c r="F113" s="372"/>
      <c r="G113" s="372"/>
      <c r="H113" s="372"/>
    </row>
    <row r="114" spans="1:8" ht="49.5" customHeight="1">
      <c r="A114" s="11"/>
      <c r="B114" s="11"/>
      <c r="C114" s="372"/>
      <c r="D114" s="372"/>
      <c r="E114" s="373"/>
      <c r="F114" s="372"/>
      <c r="G114" s="372"/>
      <c r="H114" s="372"/>
    </row>
    <row r="115" spans="1:8" ht="49.5" customHeight="1">
      <c r="A115" s="11"/>
      <c r="B115" s="11"/>
      <c r="C115" s="372"/>
      <c r="D115" s="372"/>
      <c r="E115" s="373"/>
      <c r="F115" s="372"/>
      <c r="G115" s="372"/>
      <c r="H115" s="372"/>
    </row>
    <row r="116" spans="1:8" ht="49.5" customHeight="1">
      <c r="A116" s="11"/>
      <c r="B116" s="11"/>
      <c r="C116" s="372"/>
      <c r="D116" s="372"/>
      <c r="E116" s="373"/>
      <c r="F116" s="372"/>
      <c r="G116" s="372"/>
      <c r="H116" s="372"/>
    </row>
    <row r="117" spans="1:8" ht="49.5" customHeight="1">
      <c r="A117" s="11"/>
      <c r="B117" s="11"/>
      <c r="C117" s="372"/>
      <c r="D117" s="372"/>
      <c r="E117" s="373"/>
      <c r="F117" s="372"/>
      <c r="G117" s="372"/>
      <c r="H117" s="372"/>
    </row>
    <row r="118" spans="1:8" ht="49.5" customHeight="1">
      <c r="A118" s="11"/>
      <c r="B118" s="11"/>
      <c r="C118" s="372"/>
      <c r="D118" s="372"/>
      <c r="E118" s="373"/>
      <c r="F118" s="372"/>
      <c r="G118" s="372"/>
      <c r="H118" s="372"/>
    </row>
    <row r="119" spans="1:8" ht="49.5" customHeight="1">
      <c r="A119" s="11"/>
      <c r="B119" s="11"/>
      <c r="C119" s="372"/>
      <c r="D119" s="372"/>
      <c r="E119" s="373"/>
      <c r="F119" s="372"/>
      <c r="G119" s="372"/>
      <c r="H119" s="372"/>
    </row>
    <row r="120" spans="1:8" ht="49.5" customHeight="1">
      <c r="A120" s="11"/>
      <c r="B120" s="11"/>
      <c r="C120" s="372"/>
      <c r="D120" s="372"/>
      <c r="E120" s="373"/>
      <c r="F120" s="372"/>
      <c r="G120" s="372"/>
      <c r="H120" s="372"/>
    </row>
    <row r="121" spans="1:8" ht="49.5" customHeight="1">
      <c r="A121" s="11"/>
      <c r="B121" s="11"/>
      <c r="C121" s="372"/>
      <c r="D121" s="372"/>
      <c r="E121" s="373"/>
      <c r="F121" s="372"/>
      <c r="G121" s="372"/>
      <c r="H121" s="372"/>
    </row>
    <row r="122" spans="1:8" ht="49.5" customHeight="1">
      <c r="A122" s="11"/>
      <c r="B122" s="11"/>
      <c r="C122" s="372"/>
      <c r="D122" s="372"/>
      <c r="E122" s="373"/>
      <c r="F122" s="372"/>
      <c r="G122" s="372"/>
      <c r="H122" s="372"/>
    </row>
    <row r="123" spans="1:8" ht="49.5" customHeight="1">
      <c r="A123" s="11"/>
      <c r="B123" s="11"/>
      <c r="C123" s="372"/>
      <c r="D123" s="372"/>
      <c r="E123" s="373"/>
      <c r="F123" s="372"/>
      <c r="G123" s="372"/>
      <c r="H123" s="372"/>
    </row>
    <row r="124" spans="1:8" ht="49.5" customHeight="1">
      <c r="A124" s="11"/>
      <c r="B124" s="11"/>
      <c r="C124" s="372"/>
      <c r="D124" s="372"/>
      <c r="E124" s="373"/>
      <c r="F124" s="372"/>
      <c r="G124" s="372"/>
      <c r="H124" s="372"/>
    </row>
    <row r="125" spans="1:8" ht="49.5" customHeight="1">
      <c r="A125" s="11"/>
      <c r="B125" s="11"/>
      <c r="C125" s="372"/>
      <c r="D125" s="372"/>
      <c r="E125" s="373"/>
      <c r="F125" s="372"/>
      <c r="G125" s="372"/>
      <c r="H125" s="372"/>
    </row>
    <row r="126" spans="1:8" ht="49.5" customHeight="1">
      <c r="A126" s="11"/>
      <c r="B126" s="11"/>
      <c r="C126" s="372"/>
      <c r="D126" s="372"/>
      <c r="E126" s="373"/>
      <c r="F126" s="372"/>
      <c r="G126" s="372"/>
      <c r="H126" s="372"/>
    </row>
    <row r="127" spans="1:8" ht="49.5" customHeight="1">
      <c r="A127" s="11"/>
      <c r="B127" s="11"/>
      <c r="C127" s="372"/>
      <c r="D127" s="372"/>
      <c r="E127" s="373"/>
      <c r="F127" s="372"/>
      <c r="G127" s="372"/>
      <c r="H127" s="372"/>
    </row>
    <row r="128" spans="1:8" ht="49.5" customHeight="1">
      <c r="A128" s="11"/>
      <c r="B128" s="11"/>
      <c r="C128" s="372"/>
      <c r="D128" s="372"/>
      <c r="E128" s="373"/>
      <c r="F128" s="372"/>
      <c r="G128" s="372"/>
      <c r="H128" s="372"/>
    </row>
    <row r="129" spans="1:8" ht="49.5" customHeight="1">
      <c r="A129" s="11"/>
      <c r="B129" s="11"/>
      <c r="C129" s="372"/>
      <c r="D129" s="372"/>
      <c r="E129" s="373"/>
      <c r="F129" s="372"/>
      <c r="G129" s="372"/>
      <c r="H129" s="372"/>
    </row>
    <row r="130" spans="1:8" ht="49.5" customHeight="1">
      <c r="A130" s="11"/>
      <c r="B130" s="11"/>
      <c r="C130" s="372"/>
      <c r="D130" s="372"/>
      <c r="E130" s="373"/>
      <c r="F130" s="372"/>
      <c r="G130" s="372"/>
      <c r="H130" s="372"/>
    </row>
    <row r="131" spans="1:8" ht="49.5" customHeight="1">
      <c r="A131" s="11"/>
      <c r="B131" s="11"/>
      <c r="C131" s="372"/>
      <c r="D131" s="372"/>
      <c r="E131" s="373"/>
      <c r="F131" s="372"/>
      <c r="G131" s="372"/>
      <c r="H131" s="372"/>
    </row>
    <row r="132" spans="1:8" ht="49.5" customHeight="1">
      <c r="A132" s="11"/>
      <c r="B132" s="11"/>
      <c r="C132" s="372"/>
      <c r="D132" s="372"/>
      <c r="E132" s="373"/>
      <c r="F132" s="372"/>
      <c r="G132" s="372"/>
      <c r="H132" s="372"/>
    </row>
    <row r="133" spans="1:8" ht="49.5" customHeight="1">
      <c r="A133" s="11"/>
      <c r="B133" s="11"/>
      <c r="C133" s="372"/>
      <c r="D133" s="372"/>
      <c r="E133" s="373"/>
      <c r="F133" s="372"/>
      <c r="G133" s="372"/>
      <c r="H133" s="372"/>
    </row>
    <row r="134" spans="1:8" ht="49.5" customHeight="1">
      <c r="A134" s="11"/>
      <c r="B134" s="11"/>
      <c r="C134" s="372"/>
      <c r="D134" s="372"/>
      <c r="E134" s="373"/>
      <c r="F134" s="372"/>
      <c r="G134" s="372"/>
      <c r="H134" s="372"/>
    </row>
    <row r="135" spans="1:8" ht="49.5" customHeight="1">
      <c r="A135" s="11"/>
      <c r="B135" s="11"/>
      <c r="C135" s="372"/>
      <c r="D135" s="372"/>
      <c r="E135" s="373"/>
      <c r="F135" s="372"/>
      <c r="G135" s="372"/>
      <c r="H135" s="372"/>
    </row>
    <row r="136" spans="1:8" ht="49.5" customHeight="1">
      <c r="A136" s="11"/>
      <c r="B136" s="11"/>
      <c r="C136" s="372"/>
      <c r="D136" s="372"/>
      <c r="E136" s="373"/>
      <c r="F136" s="372"/>
      <c r="G136" s="372"/>
      <c r="H136" s="372"/>
    </row>
    <row r="137" spans="1:8" ht="49.5" customHeight="1">
      <c r="A137" s="11"/>
      <c r="B137" s="11"/>
      <c r="C137" s="372"/>
      <c r="D137" s="372"/>
      <c r="E137" s="373"/>
      <c r="F137" s="372"/>
      <c r="G137" s="372"/>
      <c r="H137" s="372"/>
    </row>
    <row r="138" spans="1:8" ht="49.5" customHeight="1">
      <c r="A138" s="11"/>
      <c r="B138" s="11"/>
      <c r="C138" s="372"/>
      <c r="D138" s="372"/>
      <c r="E138" s="373"/>
      <c r="F138" s="372"/>
      <c r="G138" s="372"/>
      <c r="H138" s="372"/>
    </row>
    <row r="139" spans="1:8" ht="49.5" customHeight="1">
      <c r="A139" s="11"/>
      <c r="B139" s="11"/>
      <c r="C139" s="372"/>
      <c r="D139" s="372"/>
      <c r="E139" s="373"/>
      <c r="F139" s="372"/>
      <c r="G139" s="372"/>
      <c r="H139" s="372"/>
    </row>
    <row r="140" spans="1:8" ht="49.5" customHeight="1">
      <c r="A140" s="11"/>
      <c r="B140" s="11"/>
      <c r="C140" s="372"/>
      <c r="D140" s="372"/>
      <c r="E140" s="373"/>
      <c r="F140" s="372"/>
      <c r="G140" s="372"/>
      <c r="H140" s="372"/>
    </row>
    <row r="141" spans="1:8" ht="49.5" customHeight="1">
      <c r="A141" s="11"/>
      <c r="B141" s="11"/>
      <c r="C141" s="372"/>
      <c r="D141" s="372"/>
      <c r="E141" s="373"/>
      <c r="F141" s="372"/>
      <c r="G141" s="372"/>
      <c r="H141" s="372"/>
    </row>
    <row r="142" spans="1:8" ht="49.5" customHeight="1">
      <c r="A142" s="11"/>
      <c r="B142" s="11"/>
      <c r="C142" s="372"/>
      <c r="D142" s="372"/>
      <c r="E142" s="373"/>
      <c r="F142" s="372"/>
      <c r="G142" s="372"/>
      <c r="H142" s="372"/>
    </row>
    <row r="143" spans="1:8" ht="49.5" customHeight="1">
      <c r="A143" s="11"/>
      <c r="B143" s="11"/>
      <c r="C143" s="372"/>
      <c r="D143" s="372"/>
      <c r="E143" s="373"/>
      <c r="F143" s="372"/>
      <c r="G143" s="372"/>
      <c r="H143" s="372"/>
    </row>
    <row r="144" spans="1:8" ht="49.5" customHeight="1">
      <c r="A144" s="11"/>
      <c r="B144" s="11"/>
      <c r="C144" s="372"/>
      <c r="D144" s="372"/>
      <c r="E144" s="373"/>
      <c r="F144" s="372"/>
      <c r="G144" s="372"/>
      <c r="H144" s="372"/>
    </row>
    <row r="145" spans="1:8" ht="49.5" customHeight="1">
      <c r="A145" s="11"/>
      <c r="B145" s="11"/>
      <c r="C145" s="372"/>
      <c r="D145" s="372"/>
      <c r="E145" s="373"/>
      <c r="F145" s="372"/>
      <c r="G145" s="372"/>
      <c r="H145" s="372"/>
    </row>
    <row r="146" spans="1:8" ht="49.5" customHeight="1">
      <c r="A146" s="11"/>
      <c r="B146" s="11"/>
      <c r="C146" s="372"/>
      <c r="D146" s="372"/>
      <c r="E146" s="373"/>
      <c r="F146" s="372"/>
      <c r="G146" s="372"/>
      <c r="H146" s="372"/>
    </row>
    <row r="147" spans="1:8" ht="49.5" customHeight="1">
      <c r="A147" s="11"/>
      <c r="B147" s="11"/>
      <c r="C147" s="372"/>
      <c r="D147" s="372"/>
      <c r="E147" s="373"/>
      <c r="F147" s="372"/>
      <c r="G147" s="372"/>
      <c r="H147" s="372"/>
    </row>
    <row r="148" spans="1:8" ht="49.5" customHeight="1">
      <c r="A148" s="11"/>
      <c r="B148" s="11"/>
      <c r="C148" s="372"/>
      <c r="D148" s="372"/>
      <c r="E148" s="373"/>
      <c r="F148" s="372"/>
      <c r="G148" s="372"/>
      <c r="H148" s="372"/>
    </row>
    <row r="149" spans="1:8" ht="49.5" customHeight="1">
      <c r="A149" s="11"/>
      <c r="B149" s="11"/>
      <c r="C149" s="372"/>
      <c r="D149" s="372"/>
      <c r="E149" s="373"/>
      <c r="F149" s="372"/>
      <c r="G149" s="372"/>
      <c r="H149" s="372"/>
    </row>
    <row r="150" spans="1:8" ht="49.5" customHeight="1">
      <c r="A150" s="11"/>
      <c r="B150" s="11"/>
      <c r="C150" s="372"/>
      <c r="D150" s="372"/>
      <c r="E150" s="373"/>
      <c r="F150" s="372"/>
      <c r="G150" s="372"/>
      <c r="H150" s="372"/>
    </row>
    <row r="151" spans="1:8" ht="49.5" customHeight="1">
      <c r="A151" s="11"/>
      <c r="B151" s="11"/>
      <c r="C151" s="372"/>
      <c r="D151" s="372"/>
      <c r="E151" s="373"/>
      <c r="F151" s="372"/>
      <c r="G151" s="372"/>
      <c r="H151" s="372"/>
    </row>
    <row r="152" spans="1:8" ht="49.5" customHeight="1">
      <c r="A152" s="11"/>
      <c r="B152" s="11"/>
      <c r="C152" s="372"/>
      <c r="D152" s="372"/>
      <c r="E152" s="373"/>
      <c r="F152" s="372"/>
      <c r="G152" s="372"/>
      <c r="H152" s="372"/>
    </row>
    <row r="153" spans="1:8" ht="49.5" customHeight="1">
      <c r="A153" s="11"/>
      <c r="B153" s="11"/>
      <c r="C153" s="372"/>
      <c r="D153" s="372"/>
      <c r="E153" s="373"/>
      <c r="F153" s="372"/>
      <c r="G153" s="372"/>
      <c r="H153" s="372"/>
    </row>
    <row r="154" spans="1:8" ht="49.5" customHeight="1">
      <c r="A154" s="11"/>
      <c r="B154" s="11"/>
      <c r="C154" s="372"/>
      <c r="D154" s="372"/>
      <c r="E154" s="373"/>
      <c r="F154" s="372"/>
      <c r="G154" s="372"/>
      <c r="H154" s="372"/>
    </row>
    <row r="155" spans="1:8" ht="49.5" customHeight="1">
      <c r="A155" s="11"/>
      <c r="B155" s="11"/>
      <c r="C155" s="372"/>
      <c r="D155" s="372"/>
      <c r="E155" s="373"/>
      <c r="F155" s="372"/>
      <c r="G155" s="372"/>
      <c r="H155" s="372"/>
    </row>
    <row r="156" spans="1:8" ht="49.5" customHeight="1">
      <c r="A156" s="11"/>
      <c r="B156" s="11"/>
      <c r="C156" s="372"/>
      <c r="D156" s="372"/>
      <c r="E156" s="373"/>
      <c r="F156" s="372"/>
      <c r="G156" s="372"/>
      <c r="H156" s="372"/>
    </row>
    <row r="157" spans="1:8" ht="49.5" customHeight="1">
      <c r="A157" s="11"/>
      <c r="B157" s="11"/>
      <c r="C157" s="372"/>
      <c r="D157" s="372"/>
      <c r="E157" s="373"/>
      <c r="F157" s="372"/>
      <c r="G157" s="372"/>
      <c r="H157" s="372"/>
    </row>
    <row r="158" spans="1:8" ht="49.5" customHeight="1">
      <c r="A158" s="11"/>
      <c r="B158" s="11"/>
      <c r="C158" s="372"/>
      <c r="D158" s="372"/>
      <c r="E158" s="373"/>
      <c r="F158" s="372"/>
      <c r="G158" s="372"/>
      <c r="H158" s="372"/>
    </row>
    <row r="159" spans="1:8" ht="49.5" customHeight="1">
      <c r="A159" s="11"/>
      <c r="B159" s="11"/>
      <c r="C159" s="372"/>
      <c r="D159" s="372"/>
      <c r="E159" s="373"/>
      <c r="F159" s="372"/>
      <c r="G159" s="372"/>
      <c r="H159" s="372"/>
    </row>
    <row r="160" spans="1:8" ht="49.5" customHeight="1">
      <c r="A160" s="11"/>
      <c r="B160" s="11"/>
      <c r="C160" s="372"/>
      <c r="D160" s="372"/>
      <c r="E160" s="373"/>
      <c r="F160" s="372"/>
      <c r="G160" s="372"/>
      <c r="H160" s="372"/>
    </row>
    <row r="161" spans="1:8" ht="49.5" customHeight="1">
      <c r="A161" s="11"/>
      <c r="B161" s="11"/>
      <c r="C161" s="372"/>
      <c r="D161" s="372"/>
      <c r="E161" s="373"/>
      <c r="F161" s="372"/>
      <c r="G161" s="372"/>
      <c r="H161" s="372"/>
    </row>
    <row r="162" spans="1:8" ht="49.5" customHeight="1">
      <c r="A162" s="11"/>
      <c r="B162" s="11"/>
      <c r="C162" s="372"/>
      <c r="D162" s="372"/>
      <c r="E162" s="373"/>
      <c r="F162" s="372"/>
      <c r="G162" s="372"/>
      <c r="H162" s="372"/>
    </row>
    <row r="163" spans="1:8" ht="49.5" customHeight="1">
      <c r="A163" s="11"/>
      <c r="B163" s="11"/>
      <c r="C163" s="372"/>
      <c r="D163" s="372"/>
      <c r="E163" s="373"/>
      <c r="F163" s="372"/>
      <c r="G163" s="372"/>
      <c r="H163" s="372"/>
    </row>
    <row r="164" spans="1:8" ht="49.5" customHeight="1">
      <c r="A164" s="11"/>
      <c r="B164" s="11"/>
      <c r="C164" s="372"/>
      <c r="D164" s="372"/>
      <c r="E164" s="373"/>
      <c r="F164" s="372"/>
      <c r="G164" s="372"/>
      <c r="H164" s="372"/>
    </row>
    <row r="165" spans="1:8" ht="49.5" customHeight="1">
      <c r="A165" s="11"/>
      <c r="B165" s="11"/>
      <c r="C165" s="372"/>
      <c r="D165" s="372"/>
      <c r="E165" s="373"/>
      <c r="F165" s="372"/>
      <c r="G165" s="372"/>
      <c r="H165" s="372"/>
    </row>
    <row r="166" spans="1:8" ht="49.5" customHeight="1">
      <c r="A166" s="11"/>
      <c r="B166" s="11"/>
      <c r="C166" s="372"/>
      <c r="D166" s="372"/>
      <c r="E166" s="373"/>
      <c r="F166" s="372"/>
      <c r="G166" s="372"/>
      <c r="H166" s="372"/>
    </row>
    <row r="167" spans="1:8" ht="49.5" customHeight="1">
      <c r="A167" s="11"/>
      <c r="B167" s="11"/>
      <c r="C167" s="372"/>
      <c r="D167" s="372"/>
      <c r="E167" s="373"/>
      <c r="F167" s="372"/>
      <c r="G167" s="372"/>
      <c r="H167" s="372"/>
    </row>
    <row r="168" spans="1:8" ht="49.5" customHeight="1">
      <c r="A168" s="11"/>
      <c r="B168" s="11"/>
      <c r="C168" s="372"/>
      <c r="D168" s="372"/>
      <c r="E168" s="373"/>
      <c r="F168" s="372"/>
      <c r="G168" s="372"/>
      <c r="H168" s="372"/>
    </row>
    <row r="169" spans="1:8" ht="49.5" customHeight="1">
      <c r="A169" s="11"/>
      <c r="B169" s="11"/>
      <c r="C169" s="372"/>
      <c r="D169" s="372"/>
      <c r="E169" s="373"/>
      <c r="F169" s="372"/>
      <c r="G169" s="372"/>
      <c r="H169" s="372"/>
    </row>
    <row r="170" spans="1:8" ht="49.5" customHeight="1">
      <c r="A170" s="11"/>
      <c r="B170" s="11"/>
      <c r="C170" s="372"/>
      <c r="D170" s="372"/>
      <c r="E170" s="373"/>
      <c r="F170" s="372"/>
      <c r="G170" s="372"/>
      <c r="H170" s="372"/>
    </row>
    <row r="171" spans="1:8" ht="49.5" customHeight="1">
      <c r="A171" s="11"/>
      <c r="B171" s="11"/>
      <c r="C171" s="372"/>
      <c r="D171" s="372"/>
      <c r="E171" s="373"/>
      <c r="F171" s="372"/>
      <c r="G171" s="372"/>
      <c r="H171" s="372"/>
    </row>
    <row r="172" spans="1:8" ht="49.5" customHeight="1">
      <c r="A172" s="11"/>
      <c r="B172" s="11"/>
      <c r="C172" s="372"/>
      <c r="D172" s="372"/>
      <c r="E172" s="373"/>
      <c r="F172" s="372"/>
      <c r="G172" s="372"/>
      <c r="H172" s="372"/>
    </row>
    <row r="173" spans="1:8" ht="49.5" customHeight="1">
      <c r="A173" s="11"/>
      <c r="B173" s="11"/>
      <c r="C173" s="372"/>
      <c r="D173" s="372"/>
      <c r="E173" s="373"/>
      <c r="F173" s="372"/>
      <c r="G173" s="372"/>
      <c r="H173" s="372"/>
    </row>
    <row r="174" spans="1:8" ht="49.5" customHeight="1">
      <c r="A174" s="11"/>
      <c r="B174" s="11"/>
      <c r="C174" s="372"/>
      <c r="D174" s="372"/>
      <c r="E174" s="373"/>
      <c r="F174" s="372"/>
      <c r="G174" s="372"/>
      <c r="H174" s="372"/>
    </row>
    <row r="175" spans="1:8" ht="49.5" customHeight="1">
      <c r="A175" s="11"/>
      <c r="B175" s="11"/>
      <c r="C175" s="372"/>
      <c r="D175" s="372"/>
      <c r="E175" s="373"/>
      <c r="F175" s="372"/>
      <c r="G175" s="372"/>
      <c r="H175" s="372"/>
    </row>
    <row r="176" spans="1:8" ht="49.5" customHeight="1">
      <c r="A176" s="11"/>
      <c r="B176" s="11"/>
      <c r="C176" s="372"/>
      <c r="D176" s="372"/>
      <c r="E176" s="373"/>
      <c r="F176" s="372"/>
      <c r="G176" s="372"/>
      <c r="H176" s="372"/>
    </row>
    <row r="177" spans="1:8" ht="49.5" customHeight="1">
      <c r="A177" s="11"/>
      <c r="B177" s="11"/>
      <c r="C177" s="372"/>
      <c r="D177" s="372"/>
      <c r="E177" s="373"/>
      <c r="F177" s="372"/>
      <c r="G177" s="372"/>
      <c r="H177" s="372"/>
    </row>
    <row r="178" spans="1:8" ht="49.5" customHeight="1">
      <c r="A178" s="11"/>
      <c r="B178" s="11"/>
      <c r="C178" s="372"/>
      <c r="D178" s="372"/>
      <c r="E178" s="373"/>
      <c r="F178" s="372"/>
      <c r="G178" s="372"/>
      <c r="H178" s="372"/>
    </row>
    <row r="179" spans="1:8" ht="49.5" customHeight="1">
      <c r="A179" s="11"/>
      <c r="B179" s="11"/>
      <c r="C179" s="372"/>
      <c r="D179" s="372"/>
      <c r="E179" s="373"/>
      <c r="F179" s="372"/>
      <c r="G179" s="372"/>
      <c r="H179" s="372"/>
    </row>
    <row r="180" spans="1:8" ht="49.5" customHeight="1">
      <c r="A180" s="11"/>
      <c r="B180" s="11"/>
      <c r="C180" s="372"/>
      <c r="D180" s="372"/>
      <c r="E180" s="373"/>
      <c r="F180" s="372"/>
      <c r="G180" s="372"/>
      <c r="H180" s="372"/>
    </row>
    <row r="181" spans="1:8" ht="49.5" customHeight="1">
      <c r="A181" s="11"/>
      <c r="B181" s="11"/>
      <c r="C181" s="372"/>
      <c r="D181" s="372"/>
      <c r="E181" s="373"/>
      <c r="F181" s="372"/>
      <c r="G181" s="372"/>
      <c r="H181" s="372"/>
    </row>
    <row r="182" spans="1:8" ht="49.5" customHeight="1">
      <c r="A182" s="11"/>
      <c r="B182" s="11"/>
      <c r="C182" s="372"/>
      <c r="D182" s="372"/>
      <c r="E182" s="373"/>
      <c r="F182" s="372"/>
      <c r="G182" s="372"/>
      <c r="H182" s="372"/>
    </row>
    <row r="183" spans="1:8" ht="49.5" customHeight="1">
      <c r="A183" s="11"/>
      <c r="B183" s="11"/>
      <c r="C183" s="372"/>
      <c r="D183" s="372"/>
      <c r="E183" s="373"/>
      <c r="F183" s="372"/>
      <c r="G183" s="372"/>
      <c r="H183" s="372"/>
    </row>
    <row r="184" spans="1:8" ht="49.5" customHeight="1">
      <c r="A184" s="11"/>
      <c r="B184" s="11"/>
      <c r="C184" s="372"/>
      <c r="D184" s="372"/>
      <c r="E184" s="373"/>
      <c r="F184" s="372"/>
      <c r="G184" s="372"/>
      <c r="H184" s="372"/>
    </row>
    <row r="185" spans="1:8" ht="49.5" customHeight="1">
      <c r="A185" s="11"/>
      <c r="B185" s="11"/>
      <c r="C185" s="372"/>
      <c r="D185" s="372"/>
      <c r="E185" s="373"/>
      <c r="F185" s="372"/>
      <c r="G185" s="372"/>
      <c r="H185" s="372"/>
    </row>
    <row r="186" spans="1:8" ht="49.5" customHeight="1">
      <c r="A186" s="11"/>
      <c r="B186" s="11"/>
      <c r="C186" s="372"/>
      <c r="D186" s="372"/>
      <c r="E186" s="373"/>
      <c r="F186" s="372"/>
      <c r="G186" s="372"/>
      <c r="H186" s="372"/>
    </row>
    <row r="187" spans="1:8" ht="49.5" customHeight="1">
      <c r="A187" s="11"/>
      <c r="B187" s="11"/>
      <c r="C187" s="372"/>
      <c r="D187" s="372"/>
      <c r="E187" s="373"/>
      <c r="F187" s="372"/>
      <c r="G187" s="372"/>
      <c r="H187" s="372"/>
    </row>
    <row r="188" spans="1:8" ht="49.5" customHeight="1">
      <c r="A188" s="11"/>
      <c r="B188" s="11"/>
      <c r="C188" s="372"/>
      <c r="D188" s="372"/>
      <c r="E188" s="373"/>
      <c r="F188" s="372"/>
      <c r="G188" s="372"/>
      <c r="H188" s="372"/>
    </row>
    <row r="189" spans="1:8" ht="49.5" customHeight="1">
      <c r="A189" s="11"/>
      <c r="B189" s="11"/>
      <c r="C189" s="372"/>
      <c r="D189" s="372"/>
      <c r="E189" s="373"/>
      <c r="F189" s="372"/>
      <c r="G189" s="372"/>
      <c r="H189" s="372"/>
    </row>
    <row r="190" spans="1:8" ht="49.5" customHeight="1">
      <c r="A190" s="11"/>
      <c r="B190" s="11"/>
      <c r="C190" s="372"/>
      <c r="D190" s="372"/>
      <c r="E190" s="373"/>
      <c r="F190" s="372"/>
      <c r="G190" s="372"/>
      <c r="H190" s="372"/>
    </row>
    <row r="191" spans="1:8" ht="49.5" customHeight="1">
      <c r="A191" s="11"/>
      <c r="B191" s="11"/>
      <c r="C191" s="372"/>
      <c r="D191" s="372"/>
      <c r="E191" s="373"/>
      <c r="F191" s="372"/>
      <c r="G191" s="372"/>
      <c r="H191" s="372"/>
    </row>
    <row r="192" spans="1:8" ht="49.5" customHeight="1">
      <c r="A192" s="11"/>
      <c r="B192" s="11"/>
      <c r="C192" s="372"/>
      <c r="D192" s="372"/>
      <c r="E192" s="373"/>
      <c r="F192" s="372"/>
      <c r="G192" s="372"/>
      <c r="H192" s="372"/>
    </row>
    <row r="193" spans="1:8" ht="49.5" customHeight="1">
      <c r="A193" s="11"/>
      <c r="B193" s="11"/>
      <c r="C193" s="372"/>
      <c r="D193" s="372"/>
      <c r="E193" s="373"/>
      <c r="F193" s="372"/>
      <c r="G193" s="372"/>
      <c r="H193" s="372"/>
    </row>
    <row r="194" spans="1:8" ht="49.5" customHeight="1">
      <c r="A194" s="11"/>
      <c r="B194" s="11"/>
      <c r="C194" s="372"/>
      <c r="D194" s="372"/>
      <c r="E194" s="373"/>
      <c r="F194" s="372"/>
      <c r="G194" s="372"/>
      <c r="H194" s="372"/>
    </row>
    <row r="195" spans="1:8" ht="49.5" customHeight="1">
      <c r="A195" s="11"/>
      <c r="B195" s="11"/>
      <c r="C195" s="372"/>
      <c r="D195" s="372"/>
      <c r="E195" s="373"/>
      <c r="F195" s="372"/>
      <c r="G195" s="372"/>
      <c r="H195" s="372"/>
    </row>
    <row r="196" spans="1:8" ht="49.5" customHeight="1">
      <c r="A196" s="11"/>
      <c r="B196" s="11"/>
      <c r="C196" s="372"/>
      <c r="D196" s="372"/>
      <c r="E196" s="373"/>
      <c r="F196" s="372"/>
      <c r="G196" s="372"/>
      <c r="H196" s="372"/>
    </row>
    <row r="197" spans="1:8" ht="49.5" customHeight="1">
      <c r="A197" s="11"/>
      <c r="B197" s="11"/>
      <c r="C197" s="372"/>
      <c r="D197" s="372"/>
      <c r="E197" s="373"/>
      <c r="F197" s="372"/>
      <c r="G197" s="372"/>
      <c r="H197" s="372"/>
    </row>
    <row r="198" spans="1:8" ht="49.5" customHeight="1">
      <c r="A198" s="11"/>
      <c r="B198" s="11"/>
      <c r="C198" s="372"/>
      <c r="D198" s="372"/>
      <c r="E198" s="373"/>
      <c r="F198" s="372"/>
      <c r="G198" s="372"/>
      <c r="H198" s="372"/>
    </row>
    <row r="199" spans="1:8" ht="49.5" customHeight="1">
      <c r="A199" s="11"/>
      <c r="B199" s="11"/>
      <c r="C199" s="372"/>
      <c r="D199" s="372"/>
      <c r="E199" s="373"/>
      <c r="F199" s="372"/>
      <c r="G199" s="372"/>
      <c r="H199" s="372"/>
    </row>
    <row r="200" spans="1:8" ht="49.5" customHeight="1">
      <c r="A200" s="11"/>
      <c r="B200" s="11"/>
      <c r="C200" s="372"/>
      <c r="D200" s="372"/>
      <c r="E200" s="373"/>
      <c r="F200" s="372"/>
      <c r="G200" s="372"/>
      <c r="H200" s="372"/>
    </row>
    <row r="201" spans="1:8" ht="49.5" customHeight="1">
      <c r="A201" s="11"/>
      <c r="B201" s="11"/>
      <c r="C201" s="372"/>
      <c r="D201" s="372"/>
      <c r="E201" s="373"/>
      <c r="F201" s="372"/>
      <c r="G201" s="372"/>
      <c r="H201" s="372"/>
    </row>
    <row r="202" spans="1:8" ht="49.5" customHeight="1">
      <c r="A202" s="11"/>
      <c r="B202" s="11"/>
      <c r="C202" s="372"/>
      <c r="D202" s="372"/>
      <c r="E202" s="373"/>
      <c r="F202" s="372"/>
      <c r="G202" s="372"/>
      <c r="H202" s="372"/>
    </row>
    <row r="203" spans="1:8" ht="49.5" customHeight="1">
      <c r="A203" s="11"/>
      <c r="B203" s="11"/>
      <c r="C203" s="372"/>
      <c r="D203" s="372"/>
      <c r="E203" s="373"/>
      <c r="F203" s="372"/>
      <c r="G203" s="372"/>
      <c r="H203" s="372"/>
    </row>
    <row r="204" spans="1:8" ht="49.5" customHeight="1">
      <c r="A204" s="11"/>
      <c r="B204" s="11"/>
      <c r="C204" s="372"/>
      <c r="D204" s="372"/>
      <c r="E204" s="373"/>
      <c r="F204" s="372"/>
      <c r="G204" s="372"/>
      <c r="H204" s="372"/>
    </row>
    <row r="205" spans="1:8" ht="49.5" customHeight="1">
      <c r="A205" s="11"/>
      <c r="B205" s="11"/>
      <c r="C205" s="372"/>
      <c r="D205" s="372"/>
      <c r="E205" s="373"/>
      <c r="F205" s="372"/>
      <c r="G205" s="372"/>
      <c r="H205" s="372"/>
    </row>
    <row r="206" spans="1:8" ht="49.5" customHeight="1">
      <c r="A206" s="11"/>
      <c r="B206" s="11"/>
      <c r="C206" s="372"/>
      <c r="D206" s="372"/>
      <c r="E206" s="373"/>
      <c r="F206" s="372"/>
      <c r="G206" s="372"/>
      <c r="H206" s="372"/>
    </row>
    <row r="207" spans="1:8" ht="49.5" customHeight="1">
      <c r="A207" s="11"/>
      <c r="B207" s="11"/>
      <c r="C207" s="372"/>
      <c r="D207" s="372"/>
      <c r="E207" s="373"/>
      <c r="F207" s="372"/>
      <c r="G207" s="372"/>
      <c r="H207" s="372"/>
    </row>
    <row r="208" spans="1:8" ht="49.5" customHeight="1">
      <c r="A208" s="11"/>
      <c r="B208" s="11"/>
      <c r="C208" s="372"/>
      <c r="D208" s="372"/>
      <c r="E208" s="373"/>
      <c r="F208" s="372"/>
      <c r="G208" s="372"/>
      <c r="H208" s="372"/>
    </row>
    <row r="209" spans="1:8" ht="49.5" customHeight="1">
      <c r="A209" s="11"/>
      <c r="B209" s="11"/>
      <c r="C209" s="372"/>
      <c r="D209" s="372"/>
      <c r="E209" s="373"/>
      <c r="F209" s="372"/>
      <c r="G209" s="372"/>
      <c r="H209" s="372"/>
    </row>
    <row r="210" spans="1:8" ht="49.5" customHeight="1">
      <c r="A210" s="11"/>
      <c r="B210" s="11"/>
      <c r="C210" s="372"/>
      <c r="D210" s="372"/>
      <c r="E210" s="373"/>
      <c r="F210" s="372"/>
      <c r="G210" s="372"/>
      <c r="H210" s="372"/>
    </row>
    <row r="211" spans="1:8" ht="49.5" customHeight="1">
      <c r="A211" s="11"/>
      <c r="B211" s="11"/>
      <c r="C211" s="372"/>
      <c r="D211" s="372"/>
      <c r="E211" s="373"/>
      <c r="F211" s="372"/>
      <c r="G211" s="372"/>
      <c r="H211" s="372"/>
    </row>
    <row r="212" spans="1:8" ht="49.5" customHeight="1">
      <c r="A212" s="11"/>
      <c r="B212" s="11"/>
      <c r="C212" s="372"/>
      <c r="D212" s="372"/>
      <c r="E212" s="373"/>
      <c r="F212" s="372"/>
      <c r="G212" s="372"/>
      <c r="H212" s="372"/>
    </row>
    <row r="213" spans="1:8" ht="49.5" customHeight="1">
      <c r="A213" s="11"/>
      <c r="B213" s="11"/>
      <c r="C213" s="372"/>
      <c r="D213" s="372"/>
      <c r="E213" s="373"/>
      <c r="F213" s="372"/>
      <c r="G213" s="372"/>
      <c r="H213" s="372"/>
    </row>
    <row r="214" spans="1:8" ht="49.5" customHeight="1">
      <c r="A214" s="11"/>
      <c r="B214" s="11"/>
      <c r="C214" s="372"/>
      <c r="D214" s="372"/>
      <c r="E214" s="373"/>
      <c r="F214" s="372"/>
      <c r="G214" s="372"/>
      <c r="H214" s="372"/>
    </row>
    <row r="215" spans="1:8" ht="49.5" customHeight="1">
      <c r="A215" s="11"/>
      <c r="B215" s="11"/>
      <c r="C215" s="372"/>
      <c r="D215" s="372"/>
      <c r="E215" s="373"/>
      <c r="F215" s="372"/>
      <c r="G215" s="372"/>
      <c r="H215" s="372"/>
    </row>
    <row r="216" spans="1:8" ht="49.5" customHeight="1">
      <c r="A216" s="11"/>
      <c r="B216" s="11"/>
      <c r="C216" s="372"/>
      <c r="D216" s="372"/>
      <c r="E216" s="373"/>
      <c r="F216" s="372"/>
      <c r="G216" s="372"/>
      <c r="H216" s="372"/>
    </row>
    <row r="217" spans="1:8" ht="49.5" customHeight="1">
      <c r="A217" s="11"/>
      <c r="B217" s="11"/>
      <c r="C217" s="372"/>
      <c r="D217" s="372"/>
      <c r="E217" s="373"/>
      <c r="F217" s="372"/>
      <c r="G217" s="372"/>
      <c r="H217" s="372"/>
    </row>
    <row r="218" spans="1:8" ht="49.5" customHeight="1">
      <c r="A218" s="11"/>
      <c r="B218" s="11"/>
      <c r="C218" s="372"/>
      <c r="D218" s="372"/>
      <c r="E218" s="373"/>
      <c r="F218" s="372"/>
      <c r="G218" s="372"/>
      <c r="H218" s="372"/>
    </row>
    <row r="219" spans="1:8" ht="49.5" customHeight="1">
      <c r="A219" s="11"/>
      <c r="B219" s="11"/>
      <c r="C219" s="372"/>
      <c r="D219" s="372"/>
      <c r="E219" s="373"/>
      <c r="F219" s="372"/>
      <c r="G219" s="372"/>
      <c r="H219" s="372"/>
    </row>
    <row r="220" spans="1:8" ht="49.5" customHeight="1">
      <c r="A220" s="11"/>
      <c r="B220" s="11"/>
      <c r="C220" s="372"/>
      <c r="D220" s="372"/>
      <c r="E220" s="373"/>
      <c r="F220" s="372"/>
      <c r="G220" s="372"/>
      <c r="H220" s="372"/>
    </row>
    <row r="221" spans="1:8" ht="49.5" customHeight="1">
      <c r="A221" s="11"/>
      <c r="B221" s="11"/>
      <c r="C221" s="372"/>
      <c r="D221" s="372"/>
      <c r="E221" s="373"/>
      <c r="F221" s="372"/>
      <c r="G221" s="372"/>
      <c r="H221" s="372"/>
    </row>
    <row r="222" spans="1:8" ht="49.5" customHeight="1">
      <c r="A222" s="11"/>
      <c r="B222" s="11"/>
      <c r="C222" s="372"/>
      <c r="D222" s="372"/>
      <c r="E222" s="373"/>
      <c r="F222" s="372"/>
      <c r="G222" s="372"/>
      <c r="H222" s="372"/>
    </row>
    <row r="223" spans="1:8" ht="49.5" customHeight="1">
      <c r="A223" s="11"/>
      <c r="B223" s="11"/>
      <c r="C223" s="372"/>
      <c r="D223" s="372"/>
      <c r="E223" s="373"/>
      <c r="F223" s="372"/>
      <c r="G223" s="372"/>
      <c r="H223" s="372"/>
    </row>
    <row r="224" spans="1:8" ht="49.5" customHeight="1">
      <c r="A224" s="11"/>
      <c r="B224" s="11"/>
      <c r="C224" s="372"/>
      <c r="D224" s="372"/>
      <c r="E224" s="373"/>
      <c r="F224" s="372"/>
      <c r="G224" s="372"/>
      <c r="H224" s="372"/>
    </row>
    <row r="225" spans="1:8" ht="49.5" customHeight="1">
      <c r="A225" s="11"/>
      <c r="B225" s="11"/>
      <c r="C225" s="372"/>
      <c r="D225" s="372"/>
      <c r="E225" s="373"/>
      <c r="F225" s="372"/>
      <c r="G225" s="372"/>
      <c r="H225" s="372"/>
    </row>
    <row r="226" spans="1:8" ht="49.5" customHeight="1">
      <c r="A226" s="11"/>
      <c r="B226" s="11"/>
      <c r="C226" s="372"/>
      <c r="D226" s="372"/>
      <c r="E226" s="373"/>
      <c r="F226" s="372"/>
      <c r="G226" s="372"/>
      <c r="H226" s="372"/>
    </row>
    <row r="227" spans="1:8" ht="49.5" customHeight="1">
      <c r="A227" s="11"/>
      <c r="B227" s="11"/>
      <c r="C227" s="372"/>
      <c r="D227" s="372"/>
      <c r="E227" s="373"/>
      <c r="F227" s="372"/>
      <c r="G227" s="372"/>
      <c r="H227" s="372"/>
    </row>
    <row r="228" spans="1:8" ht="49.5" customHeight="1">
      <c r="A228" s="11"/>
      <c r="B228" s="11"/>
      <c r="C228" s="372"/>
      <c r="D228" s="372"/>
      <c r="E228" s="373"/>
      <c r="F228" s="372"/>
      <c r="G228" s="372"/>
      <c r="H228" s="372"/>
    </row>
    <row r="229" spans="1:8" ht="49.5" customHeight="1">
      <c r="A229" s="11"/>
      <c r="B229" s="11"/>
      <c r="C229" s="372"/>
      <c r="D229" s="372"/>
      <c r="E229" s="373"/>
      <c r="F229" s="372"/>
      <c r="G229" s="372"/>
      <c r="H229" s="372"/>
    </row>
    <row r="230" spans="1:8" ht="49.5" customHeight="1">
      <c r="A230" s="11"/>
      <c r="B230" s="11"/>
      <c r="C230" s="372"/>
      <c r="D230" s="372"/>
      <c r="E230" s="373"/>
      <c r="F230" s="372"/>
      <c r="G230" s="372"/>
      <c r="H230" s="372"/>
    </row>
    <row r="231" spans="1:8" ht="49.5" customHeight="1">
      <c r="A231" s="11"/>
      <c r="B231" s="11"/>
      <c r="C231" s="372"/>
      <c r="D231" s="372"/>
      <c r="E231" s="373"/>
      <c r="F231" s="372"/>
      <c r="G231" s="372"/>
      <c r="H231" s="372"/>
    </row>
    <row r="232" spans="1:8" ht="49.5" customHeight="1">
      <c r="A232" s="11"/>
      <c r="B232" s="11"/>
      <c r="C232" s="372"/>
      <c r="D232" s="372"/>
      <c r="E232" s="373"/>
      <c r="F232" s="372"/>
      <c r="G232" s="372"/>
      <c r="H232" s="372"/>
    </row>
    <row r="233" spans="1:8" ht="49.5" customHeight="1">
      <c r="A233" s="11"/>
      <c r="B233" s="11"/>
      <c r="C233" s="372"/>
      <c r="D233" s="372"/>
      <c r="E233" s="373"/>
      <c r="F233" s="372"/>
      <c r="G233" s="372"/>
      <c r="H233" s="372"/>
    </row>
    <row r="234" spans="1:8" ht="49.5" customHeight="1">
      <c r="A234" s="11"/>
      <c r="B234" s="11"/>
      <c r="C234" s="372"/>
      <c r="D234" s="372"/>
      <c r="E234" s="373"/>
      <c r="F234" s="372"/>
      <c r="G234" s="372"/>
      <c r="H234" s="372"/>
    </row>
    <row r="235" spans="1:8" ht="49.5" customHeight="1">
      <c r="A235" s="11"/>
      <c r="B235" s="11"/>
      <c r="C235" s="372"/>
      <c r="D235" s="372"/>
      <c r="E235" s="373"/>
      <c r="F235" s="372"/>
      <c r="G235" s="372"/>
      <c r="H235" s="372"/>
    </row>
    <row r="236" spans="1:8" ht="49.5" customHeight="1">
      <c r="A236" s="11"/>
      <c r="B236" s="11"/>
      <c r="C236" s="372"/>
      <c r="D236" s="372"/>
      <c r="E236" s="373"/>
      <c r="F236" s="372"/>
      <c r="G236" s="372"/>
      <c r="H236" s="372"/>
    </row>
    <row r="237" spans="1:8" ht="49.5" customHeight="1">
      <c r="A237" s="11"/>
      <c r="B237" s="11"/>
      <c r="C237" s="372"/>
      <c r="D237" s="372"/>
      <c r="E237" s="373"/>
      <c r="F237" s="372"/>
      <c r="G237" s="372"/>
      <c r="H237" s="372"/>
    </row>
    <row r="238" spans="1:8" ht="49.5" customHeight="1">
      <c r="A238" s="11"/>
      <c r="B238" s="11"/>
      <c r="C238" s="372"/>
      <c r="D238" s="372"/>
      <c r="E238" s="373"/>
      <c r="F238" s="372"/>
      <c r="G238" s="372"/>
      <c r="H238" s="372"/>
    </row>
    <row r="239" spans="1:8" ht="49.5" customHeight="1">
      <c r="A239" s="11"/>
      <c r="B239" s="11"/>
      <c r="C239" s="372"/>
      <c r="D239" s="372"/>
      <c r="E239" s="373"/>
      <c r="F239" s="372"/>
      <c r="G239" s="372"/>
      <c r="H239" s="372"/>
    </row>
    <row r="240" spans="1:8" ht="49.5" customHeight="1">
      <c r="A240" s="11"/>
      <c r="B240" s="11"/>
      <c r="C240" s="372"/>
      <c r="D240" s="372"/>
      <c r="E240" s="373"/>
      <c r="F240" s="372"/>
      <c r="G240" s="372"/>
      <c r="H240" s="372"/>
    </row>
    <row r="241" spans="1:8" ht="49.5" customHeight="1">
      <c r="A241" s="11"/>
      <c r="B241" s="11"/>
      <c r="C241" s="372"/>
      <c r="D241" s="372"/>
      <c r="E241" s="373"/>
      <c r="F241" s="372"/>
      <c r="G241" s="372"/>
      <c r="H241" s="372"/>
    </row>
    <row r="242" spans="1:8" ht="49.5" customHeight="1">
      <c r="A242" s="11"/>
      <c r="B242" s="11"/>
      <c r="C242" s="372"/>
      <c r="D242" s="372"/>
      <c r="E242" s="373"/>
      <c r="F242" s="372"/>
      <c r="G242" s="372"/>
      <c r="H242" s="372"/>
    </row>
    <row r="243" spans="1:8" ht="49.5" customHeight="1">
      <c r="A243" s="11"/>
      <c r="B243" s="11"/>
      <c r="C243" s="372"/>
      <c r="D243" s="372"/>
      <c r="E243" s="373"/>
      <c r="F243" s="372"/>
      <c r="G243" s="372"/>
      <c r="H243" s="372"/>
    </row>
    <row r="244" spans="1:8" ht="49.5" customHeight="1">
      <c r="A244" s="11"/>
      <c r="B244" s="11"/>
      <c r="C244" s="372"/>
      <c r="D244" s="372"/>
      <c r="E244" s="373"/>
      <c r="F244" s="372"/>
      <c r="G244" s="372"/>
      <c r="H244" s="372"/>
    </row>
    <row r="245" spans="1:8" ht="49.5" customHeight="1">
      <c r="A245" s="11"/>
      <c r="B245" s="11"/>
      <c r="C245" s="372"/>
      <c r="D245" s="372"/>
      <c r="E245" s="373"/>
      <c r="F245" s="372"/>
      <c r="G245" s="372"/>
      <c r="H245" s="372"/>
    </row>
    <row r="246" spans="1:8" ht="49.5" customHeight="1">
      <c r="A246" s="11"/>
      <c r="B246" s="11"/>
      <c r="C246" s="372"/>
      <c r="D246" s="372"/>
      <c r="E246" s="373"/>
      <c r="F246" s="372"/>
      <c r="G246" s="372"/>
      <c r="H246" s="372"/>
    </row>
    <row r="247" spans="1:8" ht="49.5" customHeight="1">
      <c r="A247" s="11"/>
      <c r="B247" s="11"/>
      <c r="C247" s="372"/>
      <c r="D247" s="372"/>
      <c r="E247" s="373"/>
      <c r="F247" s="372"/>
      <c r="G247" s="372"/>
      <c r="H247" s="372"/>
    </row>
    <row r="248" spans="1:8" ht="49.5" customHeight="1">
      <c r="A248" s="11"/>
      <c r="B248" s="11"/>
      <c r="C248" s="372"/>
      <c r="D248" s="372"/>
      <c r="E248" s="373"/>
      <c r="F248" s="372"/>
      <c r="G248" s="372"/>
      <c r="H248" s="372"/>
    </row>
    <row r="249" spans="1:8" ht="49.5" customHeight="1">
      <c r="A249" s="11"/>
      <c r="B249" s="11"/>
      <c r="C249" s="372"/>
      <c r="D249" s="372"/>
      <c r="E249" s="373"/>
      <c r="F249" s="372"/>
      <c r="G249" s="372"/>
      <c r="H249" s="372"/>
    </row>
    <row r="250" spans="1:8" ht="49.5" customHeight="1">
      <c r="A250" s="11"/>
      <c r="B250" s="11"/>
      <c r="C250" s="372"/>
      <c r="D250" s="372"/>
      <c r="E250" s="373"/>
      <c r="F250" s="372"/>
      <c r="G250" s="372"/>
      <c r="H250" s="372"/>
    </row>
    <row r="251" spans="1:8" ht="49.5" customHeight="1">
      <c r="A251" s="11"/>
      <c r="B251" s="11"/>
      <c r="C251" s="372"/>
      <c r="D251" s="372"/>
      <c r="E251" s="373"/>
      <c r="F251" s="372"/>
      <c r="G251" s="372"/>
      <c r="H251" s="372"/>
    </row>
    <row r="252" spans="1:8" ht="49.5" customHeight="1">
      <c r="A252" s="11"/>
      <c r="B252" s="11"/>
      <c r="C252" s="372"/>
      <c r="D252" s="372"/>
      <c r="E252" s="373"/>
      <c r="F252" s="372"/>
      <c r="G252" s="372"/>
      <c r="H252" s="372"/>
    </row>
    <row r="253" spans="1:8" ht="49.5" customHeight="1">
      <c r="A253" s="11"/>
      <c r="B253" s="11"/>
      <c r="C253" s="372"/>
      <c r="D253" s="372"/>
      <c r="E253" s="373"/>
      <c r="F253" s="372"/>
      <c r="G253" s="372"/>
      <c r="H253" s="372"/>
    </row>
    <row r="254" spans="1:8" ht="49.5" customHeight="1">
      <c r="A254" s="11"/>
      <c r="B254" s="11"/>
      <c r="C254" s="372"/>
      <c r="D254" s="372"/>
      <c r="E254" s="373"/>
      <c r="F254" s="372"/>
      <c r="G254" s="372"/>
      <c r="H254" s="372"/>
    </row>
    <row r="255" spans="1:8" ht="49.5" customHeight="1">
      <c r="A255" s="11"/>
      <c r="B255" s="11"/>
      <c r="C255" s="372"/>
      <c r="D255" s="372"/>
      <c r="E255" s="373"/>
      <c r="F255" s="372"/>
      <c r="G255" s="372"/>
      <c r="H255" s="372"/>
    </row>
    <row r="256" spans="1:8" ht="49.5" customHeight="1">
      <c r="A256" s="11"/>
      <c r="B256" s="11"/>
      <c r="C256" s="372"/>
      <c r="D256" s="372"/>
      <c r="E256" s="373"/>
      <c r="F256" s="372"/>
      <c r="G256" s="372"/>
      <c r="H256" s="372"/>
    </row>
    <row r="257" spans="1:8" ht="49.5" customHeight="1">
      <c r="A257" s="11"/>
      <c r="B257" s="11"/>
      <c r="C257" s="372"/>
      <c r="D257" s="372"/>
      <c r="E257" s="373"/>
      <c r="F257" s="372"/>
      <c r="G257" s="372"/>
      <c r="H257" s="372"/>
    </row>
    <row r="258" spans="1:8" ht="49.5" customHeight="1">
      <c r="A258" s="15"/>
      <c r="B258" s="15"/>
      <c r="C258" s="372"/>
      <c r="D258" s="372"/>
      <c r="E258" s="373"/>
      <c r="F258" s="374"/>
      <c r="G258" s="374"/>
      <c r="H258" s="374"/>
    </row>
    <row r="259" spans="1:8" ht="49.5" customHeight="1">
      <c r="A259" s="15"/>
      <c r="B259" s="15"/>
      <c r="C259" s="372"/>
      <c r="D259" s="372"/>
      <c r="E259" s="373"/>
      <c r="F259" s="374"/>
      <c r="G259" s="374"/>
      <c r="H259" s="374"/>
    </row>
    <row r="260" spans="1:8" ht="49.5" customHeight="1">
      <c r="A260" s="15"/>
      <c r="B260" s="15"/>
      <c r="C260" s="372"/>
      <c r="D260" s="372"/>
      <c r="E260" s="373"/>
      <c r="F260" s="374"/>
      <c r="G260" s="374"/>
      <c r="H260" s="374"/>
    </row>
    <row r="261" spans="1:8" ht="49.5" customHeight="1">
      <c r="A261" s="15"/>
      <c r="B261" s="15"/>
      <c r="C261" s="372"/>
      <c r="D261" s="372"/>
      <c r="E261" s="373"/>
      <c r="F261" s="374"/>
      <c r="G261" s="374"/>
      <c r="H261" s="374"/>
    </row>
    <row r="262" spans="1:8" ht="49.5" customHeight="1">
      <c r="A262" s="15"/>
      <c r="B262" s="15"/>
      <c r="C262" s="374"/>
      <c r="D262" s="374"/>
      <c r="E262" s="373"/>
      <c r="F262" s="374"/>
      <c r="G262" s="374"/>
      <c r="H262" s="374"/>
    </row>
    <row r="263" spans="1:8" ht="49.5" customHeight="1">
      <c r="A263" s="15"/>
      <c r="B263" s="15"/>
      <c r="C263" s="374"/>
      <c r="D263" s="374"/>
      <c r="E263" s="373"/>
      <c r="F263" s="374"/>
      <c r="G263" s="374"/>
      <c r="H263" s="374"/>
    </row>
    <row r="264" spans="1:8" ht="49.5" customHeight="1">
      <c r="A264" s="15"/>
      <c r="B264" s="15"/>
      <c r="C264" s="374"/>
      <c r="D264" s="374"/>
      <c r="E264" s="373"/>
      <c r="F264" s="374"/>
      <c r="G264" s="374"/>
      <c r="H264" s="374"/>
    </row>
    <row r="265" spans="1:8" ht="49.5" customHeight="1">
      <c r="A265" s="15"/>
      <c r="B265" s="15"/>
      <c r="C265" s="374"/>
      <c r="D265" s="374"/>
      <c r="E265" s="373"/>
      <c r="F265" s="374"/>
      <c r="G265" s="374"/>
      <c r="H265" s="374"/>
    </row>
    <row r="266" spans="1:8" ht="49.5" customHeight="1">
      <c r="A266" s="15"/>
      <c r="B266" s="15"/>
      <c r="C266" s="374"/>
      <c r="D266" s="374"/>
      <c r="E266" s="373"/>
      <c r="F266" s="374"/>
      <c r="G266" s="374"/>
      <c r="H266" s="374"/>
    </row>
    <row r="267" spans="1:8" ht="49.5" customHeight="1">
      <c r="A267" s="15"/>
      <c r="B267" s="15"/>
      <c r="C267" s="374"/>
      <c r="D267" s="374"/>
      <c r="E267" s="373"/>
      <c r="F267" s="374"/>
      <c r="G267" s="374"/>
      <c r="H267" s="374"/>
    </row>
    <row r="268" spans="1:8" ht="49.5" customHeight="1">
      <c r="A268" s="15"/>
      <c r="B268" s="15"/>
      <c r="C268" s="374"/>
      <c r="D268" s="374"/>
      <c r="E268" s="373"/>
      <c r="F268" s="374"/>
      <c r="G268" s="374"/>
      <c r="H268" s="374"/>
    </row>
    <row r="269" spans="1:8" ht="49.5" customHeight="1">
      <c r="A269" s="15"/>
      <c r="B269" s="15"/>
      <c r="C269" s="374"/>
      <c r="D269" s="374"/>
      <c r="E269" s="373"/>
      <c r="F269" s="374"/>
      <c r="G269" s="374"/>
      <c r="H269" s="374"/>
    </row>
    <row r="270" spans="1:8" ht="49.5" customHeight="1">
      <c r="A270" s="15"/>
      <c r="B270" s="15"/>
      <c r="C270" s="374"/>
      <c r="D270" s="374"/>
      <c r="E270" s="373"/>
      <c r="F270" s="374"/>
      <c r="G270" s="374"/>
      <c r="H270" s="374"/>
    </row>
    <row r="271" spans="1:8" ht="49.5" customHeight="1">
      <c r="A271" s="15"/>
      <c r="B271" s="15"/>
      <c r="C271" s="374"/>
      <c r="D271" s="374"/>
      <c r="E271" s="373"/>
      <c r="F271" s="374"/>
      <c r="G271" s="374"/>
      <c r="H271" s="374"/>
    </row>
    <row r="272" spans="1:8" ht="49.5" customHeight="1">
      <c r="A272" s="15"/>
      <c r="B272" s="15"/>
      <c r="C272" s="374"/>
      <c r="D272" s="374"/>
      <c r="E272" s="373"/>
      <c r="F272" s="374"/>
      <c r="G272" s="374"/>
      <c r="H272" s="374"/>
    </row>
    <row r="273" spans="1:8" ht="49.5" customHeight="1">
      <c r="A273" s="15"/>
      <c r="B273" s="15"/>
      <c r="C273" s="374"/>
      <c r="D273" s="374"/>
      <c r="E273" s="373"/>
      <c r="F273" s="374"/>
      <c r="G273" s="374"/>
      <c r="H273" s="374"/>
    </row>
    <row r="274" spans="1:8" ht="49.5" customHeight="1">
      <c r="A274" s="15"/>
      <c r="B274" s="15"/>
      <c r="C274" s="374"/>
      <c r="D274" s="374"/>
      <c r="E274" s="373"/>
      <c r="F274" s="374"/>
      <c r="G274" s="374"/>
      <c r="H274" s="374"/>
    </row>
    <row r="275" spans="1:8" ht="49.5" customHeight="1">
      <c r="A275" s="15"/>
      <c r="B275" s="15"/>
      <c r="C275" s="374"/>
      <c r="D275" s="374"/>
      <c r="E275" s="373"/>
      <c r="F275" s="374"/>
      <c r="G275" s="374"/>
      <c r="H275" s="374"/>
    </row>
    <row r="276" spans="1:8" ht="49.5" customHeight="1">
      <c r="A276" s="15"/>
      <c r="B276" s="15"/>
      <c r="C276" s="374"/>
      <c r="D276" s="374"/>
      <c r="E276" s="373"/>
      <c r="F276" s="374"/>
      <c r="G276" s="374"/>
      <c r="H276" s="374"/>
    </row>
    <row r="277" spans="1:8" ht="49.5" customHeight="1">
      <c r="A277" s="15"/>
      <c r="B277" s="15"/>
      <c r="C277" s="374"/>
      <c r="D277" s="374"/>
      <c r="E277" s="373"/>
      <c r="F277" s="374"/>
      <c r="G277" s="374"/>
      <c r="H277" s="374"/>
    </row>
    <row r="278" spans="1:8" ht="49.5" customHeight="1">
      <c r="A278" s="15"/>
      <c r="B278" s="15"/>
      <c r="C278" s="374"/>
      <c r="D278" s="374"/>
      <c r="E278" s="373"/>
      <c r="F278" s="374"/>
      <c r="G278" s="374"/>
      <c r="H278" s="374"/>
    </row>
    <row r="279" spans="1:8" ht="49.5" customHeight="1">
      <c r="A279" s="15"/>
      <c r="B279" s="15"/>
      <c r="C279" s="374"/>
      <c r="D279" s="374"/>
      <c r="E279" s="373"/>
      <c r="F279" s="374"/>
      <c r="G279" s="374"/>
      <c r="H279" s="374"/>
    </row>
    <row r="280" spans="1:8" ht="49.5" customHeight="1">
      <c r="A280" s="15"/>
      <c r="B280" s="15"/>
      <c r="C280" s="374"/>
      <c r="D280" s="374"/>
      <c r="E280" s="373"/>
      <c r="F280" s="374"/>
      <c r="G280" s="374"/>
      <c r="H280" s="374"/>
    </row>
    <row r="281" spans="1:8" ht="49.5" customHeight="1">
      <c r="A281" s="15"/>
      <c r="B281" s="15"/>
      <c r="C281" s="374"/>
      <c r="D281" s="374"/>
      <c r="E281" s="373"/>
      <c r="F281" s="374"/>
      <c r="G281" s="374"/>
      <c r="H281" s="374"/>
    </row>
    <row r="282" spans="1:8" ht="49.5" customHeight="1">
      <c r="A282" s="15"/>
      <c r="B282" s="15"/>
      <c r="C282" s="374"/>
      <c r="D282" s="374"/>
      <c r="E282" s="373"/>
      <c r="F282" s="374"/>
      <c r="G282" s="374"/>
      <c r="H282" s="374"/>
    </row>
    <row r="283" spans="1:8" ht="49.5" customHeight="1">
      <c r="A283" s="15"/>
      <c r="B283" s="15"/>
      <c r="C283" s="374"/>
      <c r="D283" s="374"/>
      <c r="E283" s="373"/>
      <c r="F283" s="374"/>
      <c r="G283" s="374"/>
      <c r="H283" s="374"/>
    </row>
    <row r="284" spans="1:8" ht="49.5" customHeight="1">
      <c r="A284" s="15"/>
      <c r="B284" s="15"/>
      <c r="C284" s="374"/>
      <c r="D284" s="374"/>
      <c r="E284" s="373"/>
      <c r="F284" s="374"/>
      <c r="G284" s="374"/>
      <c r="H284" s="374"/>
    </row>
    <row r="285" spans="1:8" ht="49.5" customHeight="1">
      <c r="A285" s="15"/>
      <c r="B285" s="15"/>
      <c r="C285" s="374"/>
      <c r="D285" s="374"/>
      <c r="E285" s="373"/>
      <c r="F285" s="374"/>
      <c r="G285" s="374"/>
      <c r="H285" s="374"/>
    </row>
    <row r="286" spans="1:8" ht="49.5" customHeight="1">
      <c r="A286" s="15"/>
      <c r="B286" s="15"/>
      <c r="C286" s="374"/>
      <c r="D286" s="374"/>
      <c r="E286" s="373"/>
      <c r="F286" s="374"/>
      <c r="G286" s="374"/>
      <c r="H286" s="374"/>
    </row>
    <row r="287" spans="1:8" ht="49.5" customHeight="1">
      <c r="A287" s="15"/>
      <c r="B287" s="15"/>
      <c r="C287" s="374"/>
      <c r="D287" s="374"/>
      <c r="E287" s="373"/>
      <c r="F287" s="374"/>
      <c r="G287" s="374"/>
      <c r="H287" s="374"/>
    </row>
    <row r="288" spans="1:8" ht="49.5" customHeight="1">
      <c r="A288" s="15"/>
      <c r="B288" s="15"/>
      <c r="C288" s="374"/>
      <c r="D288" s="374"/>
      <c r="E288" s="373"/>
      <c r="F288" s="374"/>
      <c r="G288" s="374"/>
      <c r="H288" s="374"/>
    </row>
    <row r="289" spans="1:8" ht="49.5" customHeight="1">
      <c r="A289" s="15"/>
      <c r="B289" s="15"/>
      <c r="C289" s="374"/>
      <c r="D289" s="374"/>
      <c r="E289" s="373"/>
      <c r="F289" s="374"/>
      <c r="G289" s="374"/>
      <c r="H289" s="374"/>
    </row>
    <row r="290" spans="1:8" ht="49.5" customHeight="1">
      <c r="A290" s="15"/>
      <c r="B290" s="15"/>
      <c r="C290" s="374"/>
      <c r="D290" s="374"/>
      <c r="E290" s="373"/>
      <c r="F290" s="374"/>
      <c r="G290" s="374"/>
      <c r="H290" s="374"/>
    </row>
    <row r="291" spans="1:8" ht="49.5" customHeight="1">
      <c r="A291" s="15"/>
      <c r="B291" s="15"/>
      <c r="C291" s="374"/>
      <c r="D291" s="374"/>
      <c r="E291" s="373"/>
      <c r="F291" s="374"/>
      <c r="G291" s="374"/>
      <c r="H291" s="374"/>
    </row>
    <row r="292" spans="1:8" ht="49.5" customHeight="1">
      <c r="A292" s="15"/>
      <c r="B292" s="15"/>
      <c r="C292" s="374"/>
      <c r="D292" s="374"/>
      <c r="E292" s="373"/>
      <c r="F292" s="374"/>
      <c r="G292" s="374"/>
      <c r="H292" s="374"/>
    </row>
    <row r="293" spans="1:8" ht="49.5" customHeight="1">
      <c r="A293" s="15"/>
      <c r="B293" s="15"/>
      <c r="C293" s="374"/>
      <c r="D293" s="374"/>
      <c r="E293" s="373"/>
      <c r="F293" s="374"/>
      <c r="G293" s="374"/>
      <c r="H293" s="374"/>
    </row>
    <row r="294" spans="1:8" ht="49.5" customHeight="1">
      <c r="A294" s="15"/>
      <c r="B294" s="15"/>
      <c r="C294" s="374"/>
      <c r="D294" s="374"/>
      <c r="E294" s="373"/>
      <c r="F294" s="374"/>
      <c r="G294" s="374"/>
      <c r="H294" s="374"/>
    </row>
    <row r="295" spans="1:8" ht="49.5" customHeight="1">
      <c r="A295" s="15"/>
      <c r="B295" s="15"/>
      <c r="C295" s="374"/>
      <c r="D295" s="374"/>
      <c r="E295" s="373"/>
      <c r="F295" s="374"/>
      <c r="G295" s="374"/>
      <c r="H295" s="374"/>
    </row>
    <row r="296" spans="1:8" ht="49.5" customHeight="1">
      <c r="A296" s="15"/>
      <c r="B296" s="15"/>
      <c r="C296" s="374"/>
      <c r="D296" s="374"/>
      <c r="E296" s="373"/>
      <c r="F296" s="374"/>
      <c r="G296" s="374"/>
      <c r="H296" s="374"/>
    </row>
    <row r="297" spans="1:8" ht="49.5" customHeight="1">
      <c r="A297" s="15"/>
      <c r="B297" s="15"/>
      <c r="C297" s="374"/>
      <c r="D297" s="374"/>
      <c r="E297" s="373"/>
      <c r="F297" s="374"/>
      <c r="G297" s="374"/>
      <c r="H297" s="374"/>
    </row>
    <row r="298" spans="1:8" ht="49.5" customHeight="1">
      <c r="A298" s="15"/>
      <c r="B298" s="15"/>
      <c r="C298" s="374"/>
      <c r="D298" s="374"/>
      <c r="E298" s="373"/>
      <c r="F298" s="374"/>
      <c r="G298" s="374"/>
      <c r="H298" s="374"/>
    </row>
    <row r="299" spans="1:8" ht="49.5" customHeight="1">
      <c r="A299" s="15"/>
      <c r="B299" s="15"/>
      <c r="C299" s="374"/>
      <c r="D299" s="374"/>
      <c r="E299" s="373"/>
      <c r="F299" s="374"/>
      <c r="G299" s="374"/>
      <c r="H299" s="374"/>
    </row>
    <row r="300" spans="1:8" ht="49.5" customHeight="1">
      <c r="A300" s="15"/>
      <c r="B300" s="15"/>
      <c r="C300" s="374"/>
      <c r="D300" s="374"/>
      <c r="E300" s="373"/>
      <c r="F300" s="374"/>
      <c r="G300" s="374"/>
      <c r="H300" s="374"/>
    </row>
    <row r="301" spans="1:8" ht="49.5" customHeight="1">
      <c r="A301" s="15"/>
      <c r="B301" s="15"/>
      <c r="C301" s="374"/>
      <c r="D301" s="374"/>
      <c r="E301" s="373"/>
      <c r="F301" s="374"/>
      <c r="G301" s="374"/>
      <c r="H301" s="374"/>
    </row>
    <row r="302" spans="1:8" ht="49.5" customHeight="1">
      <c r="A302" s="15"/>
      <c r="B302" s="15"/>
      <c r="C302" s="374"/>
      <c r="D302" s="374"/>
      <c r="E302" s="373"/>
      <c r="F302" s="374"/>
      <c r="G302" s="374"/>
      <c r="H302" s="374"/>
    </row>
    <row r="303" spans="1:8" ht="49.5" customHeight="1">
      <c r="A303" s="15"/>
      <c r="B303" s="15"/>
      <c r="C303" s="374"/>
      <c r="D303" s="374"/>
      <c r="E303" s="373"/>
      <c r="F303" s="374"/>
      <c r="G303" s="374"/>
      <c r="H303" s="374"/>
    </row>
    <row r="304" spans="1:8" ht="49.5" customHeight="1">
      <c r="A304" s="15"/>
      <c r="B304" s="15"/>
      <c r="C304" s="374"/>
      <c r="D304" s="374"/>
      <c r="E304" s="373"/>
      <c r="F304" s="374"/>
      <c r="G304" s="374"/>
      <c r="H304" s="374"/>
    </row>
    <row r="305" spans="1:8" ht="49.5" customHeight="1">
      <c r="A305" s="15"/>
      <c r="B305" s="15"/>
      <c r="C305" s="374"/>
      <c r="D305" s="374"/>
      <c r="E305" s="373"/>
      <c r="F305" s="374"/>
      <c r="G305" s="374"/>
      <c r="H305" s="374"/>
    </row>
    <row r="306" spans="1:8" ht="49.5" customHeight="1">
      <c r="A306" s="15"/>
      <c r="B306" s="15"/>
      <c r="C306" s="374"/>
      <c r="D306" s="374"/>
      <c r="E306" s="373"/>
      <c r="F306" s="374"/>
      <c r="G306" s="374"/>
      <c r="H306" s="374"/>
    </row>
    <row r="307" spans="1:8" ht="49.5" customHeight="1">
      <c r="A307" s="15"/>
      <c r="B307" s="15"/>
      <c r="C307" s="374"/>
      <c r="D307" s="374"/>
      <c r="E307" s="373"/>
      <c r="F307" s="374"/>
      <c r="G307" s="374"/>
      <c r="H307" s="374"/>
    </row>
    <row r="308" spans="1:8" ht="49.5" customHeight="1">
      <c r="A308" s="15"/>
      <c r="B308" s="15"/>
      <c r="C308" s="374"/>
      <c r="D308" s="374"/>
      <c r="E308" s="373"/>
      <c r="F308" s="374"/>
      <c r="G308" s="374"/>
      <c r="H308" s="374"/>
    </row>
    <row r="309" spans="1:8" ht="49.5" customHeight="1">
      <c r="A309" s="15"/>
      <c r="B309" s="15"/>
      <c r="C309" s="374"/>
      <c r="D309" s="374"/>
      <c r="E309" s="373"/>
      <c r="F309" s="374"/>
      <c r="G309" s="374"/>
      <c r="H309" s="374"/>
    </row>
    <row r="310" spans="1:8" ht="49.5" customHeight="1">
      <c r="A310" s="15"/>
      <c r="B310" s="15"/>
      <c r="C310" s="374"/>
      <c r="D310" s="374"/>
      <c r="E310" s="373"/>
      <c r="F310" s="374"/>
      <c r="G310" s="374"/>
      <c r="H310" s="374"/>
    </row>
    <row r="311" spans="1:8" ht="49.5" customHeight="1">
      <c r="A311" s="15"/>
      <c r="B311" s="15"/>
      <c r="C311" s="374"/>
      <c r="D311" s="374"/>
      <c r="E311" s="373"/>
      <c r="F311" s="374"/>
      <c r="G311" s="374"/>
      <c r="H311" s="374"/>
    </row>
    <row r="312" spans="1:8" ht="49.5" customHeight="1">
      <c r="A312" s="15"/>
      <c r="B312" s="15"/>
      <c r="C312" s="374"/>
      <c r="D312" s="374"/>
      <c r="E312" s="373"/>
      <c r="F312" s="374"/>
      <c r="G312" s="374"/>
      <c r="H312" s="374"/>
    </row>
    <row r="313" spans="1:8" ht="49.5" customHeight="1">
      <c r="A313" s="15"/>
      <c r="B313" s="15"/>
      <c r="C313" s="374"/>
      <c r="D313" s="374"/>
      <c r="E313" s="373"/>
      <c r="F313" s="374"/>
      <c r="G313" s="374"/>
      <c r="H313" s="374"/>
    </row>
    <row r="314" spans="1:8" ht="49.5" customHeight="1">
      <c r="A314" s="15"/>
      <c r="B314" s="15"/>
      <c r="C314" s="374"/>
      <c r="D314" s="374"/>
      <c r="E314" s="373"/>
      <c r="F314" s="374"/>
      <c r="G314" s="374"/>
      <c r="H314" s="374"/>
    </row>
    <row r="315" spans="1:8" ht="49.5" customHeight="1">
      <c r="A315" s="15"/>
      <c r="B315" s="15"/>
      <c r="C315" s="374"/>
      <c r="D315" s="374"/>
      <c r="E315" s="373"/>
      <c r="F315" s="374"/>
      <c r="G315" s="374"/>
      <c r="H315" s="374"/>
    </row>
    <row r="316" spans="1:8" ht="49.5" customHeight="1">
      <c r="A316" s="15"/>
      <c r="B316" s="15"/>
      <c r="C316" s="374"/>
      <c r="D316" s="374"/>
      <c r="E316" s="373"/>
      <c r="F316" s="374"/>
      <c r="G316" s="374"/>
      <c r="H316" s="374"/>
    </row>
    <row r="317" spans="1:8" ht="49.5" customHeight="1">
      <c r="A317" s="15"/>
      <c r="B317" s="15"/>
      <c r="C317" s="374"/>
      <c r="D317" s="374"/>
      <c r="E317" s="373"/>
      <c r="F317" s="374"/>
      <c r="G317" s="374"/>
      <c r="H317" s="374"/>
    </row>
    <row r="318" spans="1:8" ht="49.5" customHeight="1">
      <c r="A318" s="15"/>
      <c r="B318" s="15"/>
      <c r="C318" s="374"/>
      <c r="D318" s="374"/>
      <c r="E318" s="373"/>
      <c r="F318" s="374"/>
      <c r="G318" s="374"/>
      <c r="H318" s="374"/>
    </row>
    <row r="319" spans="1:8" ht="49.5" customHeight="1">
      <c r="A319" s="15"/>
      <c r="B319" s="15"/>
      <c r="C319" s="374"/>
      <c r="D319" s="374"/>
      <c r="E319" s="373"/>
      <c r="F319" s="374"/>
      <c r="G319" s="374"/>
      <c r="H319" s="374"/>
    </row>
    <row r="320" spans="1:8" ht="49.5" customHeight="1">
      <c r="A320" s="15"/>
      <c r="B320" s="15"/>
      <c r="C320" s="374"/>
      <c r="D320" s="374"/>
      <c r="E320" s="373"/>
      <c r="F320" s="374"/>
      <c r="G320" s="374"/>
      <c r="H320" s="374"/>
    </row>
    <row r="321" spans="1:8" ht="49.5" customHeight="1">
      <c r="A321" s="15"/>
      <c r="B321" s="15"/>
      <c r="C321" s="374"/>
      <c r="D321" s="374"/>
      <c r="E321" s="373"/>
      <c r="F321" s="374"/>
      <c r="G321" s="374"/>
      <c r="H321" s="374"/>
    </row>
    <row r="322" spans="1:8" ht="49.5" customHeight="1">
      <c r="A322" s="15"/>
      <c r="B322" s="15"/>
      <c r="C322" s="374"/>
      <c r="D322" s="374"/>
      <c r="E322" s="373"/>
      <c r="F322" s="374"/>
      <c r="G322" s="374"/>
      <c r="H322" s="374"/>
    </row>
    <row r="323" spans="1:8" ht="49.5" customHeight="1">
      <c r="A323" s="15"/>
      <c r="B323" s="15"/>
      <c r="C323" s="374"/>
      <c r="D323" s="374"/>
      <c r="E323" s="373"/>
      <c r="F323" s="374"/>
      <c r="G323" s="374"/>
      <c r="H323" s="374"/>
    </row>
    <row r="324" spans="1:8" ht="49.5" customHeight="1">
      <c r="A324" s="15"/>
      <c r="B324" s="15"/>
      <c r="C324" s="374"/>
      <c r="D324" s="374"/>
      <c r="E324" s="373"/>
      <c r="F324" s="374"/>
      <c r="G324" s="374"/>
      <c r="H324" s="374"/>
    </row>
    <row r="325" spans="1:8" ht="49.5" customHeight="1">
      <c r="A325" s="15"/>
      <c r="B325" s="15"/>
      <c r="C325" s="374"/>
      <c r="D325" s="374"/>
      <c r="E325" s="373"/>
      <c r="F325" s="374"/>
      <c r="G325" s="374"/>
      <c r="H325" s="374"/>
    </row>
    <row r="326" spans="1:8" ht="49.5" customHeight="1">
      <c r="A326" s="15"/>
      <c r="B326" s="15"/>
      <c r="C326" s="374"/>
      <c r="D326" s="374"/>
      <c r="E326" s="373"/>
      <c r="F326" s="374"/>
      <c r="G326" s="374"/>
      <c r="H326" s="374"/>
    </row>
    <row r="327" spans="1:8" ht="49.5" customHeight="1">
      <c r="A327" s="15"/>
      <c r="B327" s="15"/>
      <c r="C327" s="374"/>
      <c r="D327" s="374"/>
      <c r="E327" s="373"/>
      <c r="F327" s="374"/>
      <c r="G327" s="374"/>
      <c r="H327" s="374"/>
    </row>
    <row r="328" spans="1:8" ht="49.5" customHeight="1">
      <c r="A328" s="15"/>
      <c r="B328" s="15"/>
      <c r="C328" s="374"/>
      <c r="D328" s="374"/>
      <c r="E328" s="373"/>
      <c r="F328" s="374"/>
      <c r="G328" s="374"/>
      <c r="H328" s="374"/>
    </row>
    <row r="329" spans="1:8" ht="49.5" customHeight="1">
      <c r="A329" s="15"/>
      <c r="B329" s="15"/>
      <c r="C329" s="374"/>
      <c r="D329" s="374"/>
      <c r="E329" s="373"/>
      <c r="F329" s="374"/>
      <c r="G329" s="374"/>
      <c r="H329" s="374"/>
    </row>
    <row r="330" spans="1:8" ht="49.5" customHeight="1">
      <c r="A330" s="15"/>
      <c r="B330" s="15"/>
      <c r="C330" s="374"/>
      <c r="D330" s="374"/>
      <c r="E330" s="373"/>
      <c r="F330" s="374"/>
      <c r="G330" s="374"/>
      <c r="H330" s="374"/>
    </row>
    <row r="331" spans="1:8" ht="49.5" customHeight="1">
      <c r="A331" s="15"/>
      <c r="B331" s="15"/>
      <c r="C331" s="374"/>
      <c r="D331" s="374"/>
      <c r="E331" s="373"/>
      <c r="F331" s="374"/>
      <c r="G331" s="374"/>
      <c r="H331" s="374"/>
    </row>
    <row r="332" spans="1:8" ht="49.5" customHeight="1">
      <c r="A332" s="15"/>
      <c r="B332" s="15"/>
      <c r="C332" s="374"/>
      <c r="D332" s="374"/>
      <c r="E332" s="373"/>
      <c r="F332" s="374"/>
      <c r="G332" s="374"/>
      <c r="H332" s="374"/>
    </row>
    <row r="333" spans="1:8" ht="49.5" customHeight="1">
      <c r="A333" s="15"/>
      <c r="B333" s="15"/>
      <c r="C333" s="374"/>
      <c r="D333" s="374"/>
      <c r="E333" s="373"/>
      <c r="F333" s="374"/>
      <c r="G333" s="374"/>
      <c r="H333" s="374"/>
    </row>
    <row r="334" spans="1:8" ht="49.5" customHeight="1">
      <c r="A334" s="15"/>
      <c r="B334" s="15"/>
      <c r="C334" s="374"/>
      <c r="D334" s="374"/>
      <c r="E334" s="373"/>
      <c r="F334" s="374"/>
      <c r="G334" s="374"/>
      <c r="H334" s="374"/>
    </row>
    <row r="335" spans="1:8" ht="49.5" customHeight="1">
      <c r="A335" s="15"/>
      <c r="B335" s="15"/>
      <c r="C335" s="374"/>
      <c r="D335" s="374"/>
      <c r="E335" s="373"/>
      <c r="F335" s="374"/>
      <c r="G335" s="374"/>
      <c r="H335" s="374"/>
    </row>
    <row r="336" spans="1:8" ht="49.5" customHeight="1">
      <c r="A336" s="15"/>
      <c r="B336" s="15"/>
      <c r="C336" s="374"/>
      <c r="D336" s="374"/>
      <c r="E336" s="373"/>
      <c r="F336" s="374"/>
      <c r="G336" s="374"/>
      <c r="H336" s="374"/>
    </row>
    <row r="337" spans="1:8" ht="49.5" customHeight="1">
      <c r="A337" s="15"/>
      <c r="B337" s="15"/>
      <c r="C337" s="374"/>
      <c r="D337" s="374"/>
      <c r="E337" s="373"/>
      <c r="F337" s="374"/>
      <c r="G337" s="374"/>
      <c r="H337" s="374"/>
    </row>
    <row r="338" spans="1:8" ht="49.5" customHeight="1">
      <c r="A338" s="15"/>
      <c r="B338" s="15"/>
      <c r="C338" s="374"/>
      <c r="D338" s="374"/>
      <c r="E338" s="373"/>
      <c r="F338" s="374"/>
      <c r="G338" s="374"/>
      <c r="H338" s="374"/>
    </row>
    <row r="339" spans="1:8" ht="49.5" customHeight="1">
      <c r="A339" s="15"/>
      <c r="B339" s="15"/>
      <c r="C339" s="374"/>
      <c r="D339" s="374"/>
      <c r="E339" s="373"/>
      <c r="F339" s="374"/>
      <c r="G339" s="374"/>
      <c r="H339" s="374"/>
    </row>
    <row r="340" spans="1:8" ht="49.5" customHeight="1">
      <c r="A340" s="15"/>
      <c r="B340" s="15"/>
      <c r="C340" s="374"/>
      <c r="D340" s="374"/>
      <c r="E340" s="373"/>
      <c r="F340" s="374"/>
      <c r="G340" s="374"/>
      <c r="H340" s="374"/>
    </row>
    <row r="341" spans="1:8" ht="49.5" customHeight="1">
      <c r="A341" s="15"/>
      <c r="B341" s="15"/>
      <c r="C341" s="374"/>
      <c r="D341" s="374"/>
      <c r="E341" s="373"/>
      <c r="F341" s="374"/>
      <c r="G341" s="374"/>
      <c r="H341" s="374"/>
    </row>
    <row r="342" spans="1:8" ht="49.5" customHeight="1">
      <c r="A342" s="15"/>
      <c r="B342" s="15"/>
      <c r="C342" s="374"/>
      <c r="D342" s="374"/>
      <c r="E342" s="373"/>
      <c r="F342" s="374"/>
      <c r="G342" s="374"/>
      <c r="H342" s="374"/>
    </row>
    <row r="343" spans="1:8" ht="49.5" customHeight="1">
      <c r="A343" s="15"/>
      <c r="B343" s="15"/>
      <c r="C343" s="374"/>
      <c r="D343" s="374"/>
      <c r="E343" s="373"/>
      <c r="F343" s="374"/>
      <c r="G343" s="374"/>
      <c r="H343" s="374"/>
    </row>
    <row r="344" spans="1:8" ht="49.5" customHeight="1">
      <c r="A344" s="15"/>
      <c r="B344" s="15"/>
      <c r="C344" s="374"/>
      <c r="D344" s="374"/>
      <c r="E344" s="373"/>
      <c r="F344" s="374"/>
      <c r="G344" s="374"/>
      <c r="H344" s="374"/>
    </row>
    <row r="345" spans="1:8" ht="49.5" customHeight="1">
      <c r="A345" s="15"/>
      <c r="B345" s="15"/>
      <c r="C345" s="374"/>
      <c r="D345" s="374"/>
      <c r="E345" s="373"/>
      <c r="F345" s="374"/>
      <c r="G345" s="374"/>
      <c r="H345" s="374"/>
    </row>
    <row r="346" spans="1:8" ht="49.5" customHeight="1">
      <c r="A346" s="15"/>
      <c r="B346" s="15"/>
      <c r="C346" s="374"/>
      <c r="D346" s="374"/>
      <c r="E346" s="373"/>
      <c r="F346" s="374"/>
      <c r="G346" s="374"/>
      <c r="H346" s="374"/>
    </row>
    <row r="347" spans="1:8" ht="49.5" customHeight="1">
      <c r="A347" s="15"/>
      <c r="B347" s="15"/>
      <c r="C347" s="374"/>
      <c r="D347" s="374"/>
      <c r="E347" s="373"/>
      <c r="F347" s="374"/>
      <c r="G347" s="374"/>
      <c r="H347" s="374"/>
    </row>
    <row r="348" spans="1:8" ht="49.5" customHeight="1">
      <c r="A348" s="15"/>
      <c r="B348" s="15"/>
      <c r="C348" s="374"/>
      <c r="D348" s="374"/>
      <c r="E348" s="373"/>
      <c r="F348" s="374"/>
      <c r="G348" s="374"/>
      <c r="H348" s="374"/>
    </row>
    <row r="349" spans="1:8" ht="49.5" customHeight="1">
      <c r="A349" s="15"/>
      <c r="B349" s="15"/>
      <c r="C349" s="374"/>
      <c r="D349" s="374"/>
      <c r="E349" s="373"/>
      <c r="F349" s="374"/>
      <c r="G349" s="374"/>
      <c r="H349" s="374"/>
    </row>
    <row r="350" spans="1:8" ht="49.5" customHeight="1">
      <c r="A350" s="15"/>
      <c r="B350" s="15"/>
      <c r="C350" s="374"/>
      <c r="D350" s="374"/>
      <c r="E350" s="373"/>
      <c r="F350" s="374"/>
      <c r="G350" s="374"/>
      <c r="H350" s="374"/>
    </row>
    <row r="351" spans="1:8" ht="49.5" customHeight="1">
      <c r="A351" s="15"/>
      <c r="B351" s="15"/>
      <c r="C351" s="374"/>
      <c r="D351" s="374"/>
      <c r="E351" s="373"/>
      <c r="F351" s="374"/>
      <c r="G351" s="374"/>
      <c r="H351" s="374"/>
    </row>
    <row r="352" spans="1:8" ht="49.5" customHeight="1">
      <c r="A352" s="15"/>
      <c r="B352" s="15"/>
      <c r="C352" s="374"/>
      <c r="D352" s="374"/>
      <c r="E352" s="373"/>
      <c r="F352" s="374"/>
      <c r="G352" s="374"/>
      <c r="H352" s="374"/>
    </row>
    <row r="353" spans="1:8" ht="49.5" customHeight="1">
      <c r="A353" s="15"/>
      <c r="B353" s="15"/>
      <c r="C353" s="374"/>
      <c r="D353" s="374"/>
      <c r="E353" s="373"/>
      <c r="F353" s="374"/>
      <c r="G353" s="374"/>
      <c r="H353" s="374"/>
    </row>
    <row r="354" spans="1:8" ht="49.5" customHeight="1">
      <c r="A354" s="15"/>
      <c r="B354" s="15"/>
      <c r="C354" s="374"/>
      <c r="D354" s="374"/>
      <c r="E354" s="373"/>
      <c r="F354" s="374"/>
      <c r="G354" s="374"/>
      <c r="H354" s="374"/>
    </row>
    <row r="355" spans="1:8" ht="49.5" customHeight="1">
      <c r="A355" s="15"/>
      <c r="B355" s="15"/>
      <c r="C355" s="374"/>
      <c r="D355" s="374"/>
      <c r="E355" s="373"/>
      <c r="F355" s="374"/>
      <c r="G355" s="374"/>
      <c r="H355" s="374"/>
    </row>
    <row r="356" spans="1:8" ht="49.5" customHeight="1">
      <c r="A356" s="15"/>
      <c r="B356" s="15"/>
      <c r="C356" s="374"/>
      <c r="D356" s="374"/>
      <c r="E356" s="373"/>
      <c r="F356" s="374"/>
      <c r="G356" s="374"/>
      <c r="H356" s="374"/>
    </row>
    <row r="357" spans="1:8" ht="49.5" customHeight="1">
      <c r="A357" s="15"/>
      <c r="B357" s="15"/>
      <c r="C357" s="374"/>
      <c r="D357" s="374"/>
      <c r="E357" s="373"/>
      <c r="F357" s="374"/>
      <c r="G357" s="374"/>
      <c r="H357" s="374"/>
    </row>
    <row r="358" spans="1:8" ht="49.5" customHeight="1">
      <c r="A358" s="15"/>
      <c r="B358" s="15"/>
      <c r="C358" s="374"/>
      <c r="D358" s="374"/>
      <c r="E358" s="373"/>
      <c r="F358" s="374"/>
      <c r="G358" s="374"/>
      <c r="H358" s="374"/>
    </row>
    <row r="359" spans="1:8" ht="49.5" customHeight="1">
      <c r="A359" s="15"/>
      <c r="B359" s="15"/>
      <c r="C359" s="374"/>
      <c r="D359" s="374"/>
      <c r="E359" s="373"/>
      <c r="F359" s="374"/>
      <c r="G359" s="374"/>
      <c r="H359" s="374"/>
    </row>
    <row r="360" spans="1:8" ht="49.5" customHeight="1">
      <c r="A360" s="15"/>
      <c r="B360" s="15"/>
      <c r="C360" s="374"/>
      <c r="D360" s="374"/>
      <c r="E360" s="373"/>
      <c r="F360" s="374"/>
      <c r="G360" s="374"/>
      <c r="H360" s="374"/>
    </row>
    <row r="361" spans="1:8" ht="49.5" customHeight="1">
      <c r="A361" s="15"/>
      <c r="B361" s="15"/>
      <c r="C361" s="374"/>
      <c r="D361" s="374"/>
      <c r="E361" s="373"/>
      <c r="F361" s="374"/>
      <c r="G361" s="374"/>
      <c r="H361" s="374"/>
    </row>
    <row r="362" spans="1:8" ht="49.5" customHeight="1">
      <c r="A362" s="15"/>
      <c r="B362" s="15"/>
      <c r="C362" s="374"/>
      <c r="D362" s="374"/>
      <c r="E362" s="373"/>
      <c r="F362" s="374"/>
      <c r="G362" s="374"/>
      <c r="H362" s="374"/>
    </row>
    <row r="363" spans="1:8" ht="49.5" customHeight="1">
      <c r="A363" s="15"/>
      <c r="B363" s="15"/>
      <c r="C363" s="374"/>
      <c r="D363" s="374"/>
      <c r="E363" s="373"/>
      <c r="F363" s="374"/>
      <c r="G363" s="374"/>
      <c r="H363" s="374"/>
    </row>
    <row r="364" spans="1:8" ht="49.5" customHeight="1">
      <c r="A364" s="15"/>
      <c r="B364" s="15"/>
      <c r="C364" s="374"/>
      <c r="D364" s="374"/>
      <c r="E364" s="373"/>
      <c r="F364" s="374"/>
      <c r="G364" s="374"/>
      <c r="H364" s="374"/>
    </row>
    <row r="365" spans="1:8" ht="49.5" customHeight="1">
      <c r="A365" s="15"/>
      <c r="B365" s="15"/>
      <c r="C365" s="374"/>
      <c r="D365" s="374"/>
      <c r="E365" s="373"/>
      <c r="F365" s="374"/>
      <c r="G365" s="374"/>
      <c r="H365" s="374"/>
    </row>
    <row r="366" spans="1:8" ht="49.5" customHeight="1">
      <c r="A366" s="15"/>
      <c r="B366" s="15"/>
      <c r="C366" s="374"/>
      <c r="D366" s="374"/>
      <c r="E366" s="373"/>
      <c r="F366" s="374"/>
      <c r="G366" s="374"/>
      <c r="H366" s="374"/>
    </row>
    <row r="367" spans="1:8" ht="49.5" customHeight="1">
      <c r="A367" s="15"/>
      <c r="B367" s="15"/>
      <c r="C367" s="374"/>
      <c r="D367" s="374"/>
      <c r="E367" s="373"/>
      <c r="F367" s="374"/>
      <c r="G367" s="374"/>
      <c r="H367" s="374"/>
    </row>
    <row r="368" spans="1:8" ht="49.5" customHeight="1">
      <c r="A368" s="15"/>
      <c r="B368" s="15"/>
      <c r="C368" s="374"/>
      <c r="D368" s="374"/>
      <c r="E368" s="373"/>
      <c r="F368" s="374"/>
      <c r="G368" s="374"/>
      <c r="H368" s="374"/>
    </row>
    <row r="369" spans="1:8" ht="49.5" customHeight="1">
      <c r="A369" s="15"/>
      <c r="B369" s="15"/>
      <c r="C369" s="374"/>
      <c r="D369" s="374"/>
      <c r="E369" s="373"/>
      <c r="F369" s="374"/>
      <c r="G369" s="374"/>
      <c r="H369" s="374"/>
    </row>
    <row r="370" spans="1:8" ht="49.5" customHeight="1">
      <c r="A370" s="15"/>
      <c r="B370" s="15"/>
      <c r="C370" s="374"/>
      <c r="D370" s="374"/>
      <c r="E370" s="373"/>
      <c r="F370" s="374"/>
      <c r="G370" s="374"/>
      <c r="H370" s="374"/>
    </row>
    <row r="371" spans="1:8" ht="49.5" customHeight="1">
      <c r="A371" s="15"/>
      <c r="B371" s="15"/>
      <c r="C371" s="374"/>
      <c r="D371" s="374"/>
      <c r="E371" s="373"/>
      <c r="F371" s="374"/>
      <c r="G371" s="374"/>
      <c r="H371" s="374"/>
    </row>
    <row r="372" spans="1:8" ht="49.5" customHeight="1">
      <c r="A372" s="15"/>
      <c r="B372" s="15"/>
      <c r="C372" s="374"/>
      <c r="D372" s="374"/>
      <c r="E372" s="373"/>
      <c r="F372" s="374"/>
      <c r="G372" s="374"/>
      <c r="H372" s="374"/>
    </row>
    <row r="373" spans="1:8" ht="49.5" customHeight="1">
      <c r="A373" s="15"/>
      <c r="B373" s="15"/>
      <c r="C373" s="374"/>
      <c r="D373" s="374"/>
      <c r="E373" s="373"/>
      <c r="F373" s="374"/>
      <c r="G373" s="374"/>
      <c r="H373" s="374"/>
    </row>
    <row r="374" spans="1:8" ht="49.5" customHeight="1">
      <c r="A374" s="15"/>
      <c r="B374" s="15"/>
      <c r="C374" s="374"/>
      <c r="D374" s="374"/>
      <c r="E374" s="373"/>
      <c r="F374" s="374"/>
      <c r="G374" s="374"/>
      <c r="H374" s="374"/>
    </row>
    <row r="375" spans="1:8" ht="49.5" customHeight="1">
      <c r="A375" s="15"/>
      <c r="B375" s="15"/>
      <c r="C375" s="374"/>
      <c r="D375" s="374"/>
      <c r="E375" s="373"/>
      <c r="F375" s="374"/>
      <c r="G375" s="374"/>
      <c r="H375" s="374"/>
    </row>
    <row r="376" spans="1:8" ht="49.5" customHeight="1">
      <c r="A376" s="15"/>
      <c r="B376" s="15"/>
      <c r="C376" s="374"/>
      <c r="D376" s="374"/>
      <c r="E376" s="373"/>
      <c r="F376" s="374"/>
      <c r="G376" s="374"/>
      <c r="H376" s="374"/>
    </row>
    <row r="377" spans="1:8" ht="49.5" customHeight="1">
      <c r="A377" s="15"/>
      <c r="B377" s="15"/>
      <c r="C377" s="374"/>
      <c r="D377" s="374"/>
      <c r="E377" s="373"/>
      <c r="F377" s="374"/>
      <c r="G377" s="374"/>
      <c r="H377" s="374"/>
    </row>
    <row r="378" spans="1:8" ht="49.5" customHeight="1">
      <c r="A378" s="15"/>
      <c r="B378" s="15"/>
      <c r="C378" s="374"/>
      <c r="D378" s="374"/>
      <c r="E378" s="373"/>
      <c r="F378" s="374"/>
      <c r="G378" s="374"/>
      <c r="H378" s="374"/>
    </row>
    <row r="379" spans="1:8" ht="49.5" customHeight="1">
      <c r="A379" s="15"/>
      <c r="B379" s="15"/>
      <c r="C379" s="374"/>
      <c r="D379" s="374"/>
      <c r="E379" s="373"/>
      <c r="F379" s="374"/>
      <c r="G379" s="374"/>
      <c r="H379" s="374"/>
    </row>
    <row r="380" spans="1:8" ht="49.5" customHeight="1">
      <c r="A380" s="15"/>
      <c r="B380" s="15"/>
      <c r="C380" s="374"/>
      <c r="D380" s="374"/>
      <c r="E380" s="373"/>
      <c r="F380" s="374"/>
      <c r="G380" s="374"/>
      <c r="H380" s="374"/>
    </row>
    <row r="381" spans="1:8" ht="49.5" customHeight="1">
      <c r="A381" s="15"/>
      <c r="B381" s="15"/>
      <c r="C381" s="374"/>
      <c r="D381" s="374"/>
      <c r="E381" s="373"/>
      <c r="F381" s="374"/>
      <c r="G381" s="374"/>
      <c r="H381" s="374"/>
    </row>
    <row r="382" spans="1:8" ht="49.5" customHeight="1">
      <c r="A382" s="15"/>
      <c r="B382" s="15"/>
      <c r="C382" s="374"/>
      <c r="D382" s="374"/>
      <c r="E382" s="373"/>
      <c r="F382" s="374"/>
      <c r="G382" s="374"/>
      <c r="H382" s="374"/>
    </row>
    <row r="383" spans="1:8" ht="49.5" customHeight="1">
      <c r="A383" s="15"/>
      <c r="B383" s="15"/>
      <c r="C383" s="374"/>
      <c r="D383" s="374"/>
      <c r="E383" s="373"/>
      <c r="F383" s="374"/>
      <c r="G383" s="374"/>
      <c r="H383" s="374"/>
    </row>
    <row r="384" spans="1:8" ht="49.5" customHeight="1">
      <c r="A384" s="15"/>
      <c r="B384" s="15"/>
      <c r="C384" s="374"/>
      <c r="D384" s="374"/>
      <c r="E384" s="373"/>
      <c r="F384" s="374"/>
      <c r="G384" s="374"/>
      <c r="H384" s="374"/>
    </row>
    <row r="385" spans="1:8" ht="49.5" customHeight="1">
      <c r="A385" s="15"/>
      <c r="B385" s="15"/>
      <c r="C385" s="374"/>
      <c r="D385" s="374"/>
      <c r="E385" s="373"/>
      <c r="F385" s="374"/>
      <c r="G385" s="374"/>
      <c r="H385" s="374"/>
    </row>
    <row r="386" spans="1:8" ht="49.5" customHeight="1">
      <c r="A386" s="15"/>
      <c r="B386" s="15"/>
      <c r="C386" s="374"/>
      <c r="D386" s="374"/>
      <c r="E386" s="373"/>
      <c r="F386" s="374"/>
      <c r="G386" s="374"/>
      <c r="H386" s="374"/>
    </row>
    <row r="387" spans="1:8" ht="49.5" customHeight="1">
      <c r="A387" s="15"/>
      <c r="B387" s="15"/>
      <c r="C387" s="374"/>
      <c r="D387" s="374"/>
      <c r="E387" s="373"/>
      <c r="F387" s="374"/>
      <c r="G387" s="374"/>
      <c r="H387" s="374"/>
    </row>
    <row r="388" spans="1:8" ht="49.5" customHeight="1">
      <c r="A388" s="15"/>
      <c r="B388" s="15"/>
      <c r="C388" s="374"/>
      <c r="D388" s="374"/>
      <c r="E388" s="373"/>
      <c r="F388" s="374"/>
      <c r="G388" s="374"/>
      <c r="H388" s="374"/>
    </row>
    <row r="389" spans="1:8" ht="49.5" customHeight="1">
      <c r="A389" s="15"/>
      <c r="B389" s="15"/>
      <c r="C389" s="374"/>
      <c r="D389" s="374"/>
      <c r="E389" s="373"/>
      <c r="F389" s="374"/>
      <c r="G389" s="374"/>
      <c r="H389" s="374"/>
    </row>
    <row r="390" spans="1:8" ht="49.5" customHeight="1">
      <c r="A390" s="15"/>
      <c r="B390" s="15"/>
      <c r="C390" s="374"/>
      <c r="D390" s="374"/>
      <c r="E390" s="373"/>
      <c r="F390" s="374"/>
      <c r="G390" s="374"/>
      <c r="H390" s="374"/>
    </row>
    <row r="391" spans="1:8" ht="49.5" customHeight="1">
      <c r="A391" s="15"/>
      <c r="B391" s="15"/>
      <c r="C391" s="374"/>
      <c r="D391" s="374"/>
      <c r="E391" s="373"/>
      <c r="F391" s="374"/>
      <c r="G391" s="374"/>
      <c r="H391" s="374"/>
    </row>
    <row r="392" spans="1:8" ht="49.5" customHeight="1">
      <c r="A392" s="15"/>
      <c r="B392" s="15"/>
      <c r="C392" s="374"/>
      <c r="D392" s="374"/>
      <c r="E392" s="373"/>
      <c r="F392" s="374"/>
      <c r="G392" s="374"/>
      <c r="H392" s="374"/>
    </row>
    <row r="393" spans="1:8" ht="49.5" customHeight="1">
      <c r="A393" s="15"/>
      <c r="B393" s="15"/>
      <c r="C393" s="374"/>
      <c r="D393" s="374"/>
      <c r="E393" s="373"/>
      <c r="F393" s="374"/>
      <c r="G393" s="374"/>
      <c r="H393" s="374"/>
    </row>
    <row r="394" spans="1:8" ht="49.5" customHeight="1">
      <c r="A394" s="15"/>
      <c r="B394" s="15"/>
      <c r="C394" s="374"/>
      <c r="D394" s="374"/>
      <c r="E394" s="373"/>
      <c r="F394" s="374"/>
      <c r="G394" s="374"/>
      <c r="H394" s="374"/>
    </row>
    <row r="395" spans="1:8" ht="49.5" customHeight="1">
      <c r="A395" s="15"/>
      <c r="B395" s="15"/>
      <c r="C395" s="374"/>
      <c r="D395" s="374"/>
      <c r="E395" s="373"/>
      <c r="F395" s="374"/>
      <c r="G395" s="374"/>
      <c r="H395" s="374"/>
    </row>
    <row r="396" spans="1:8" ht="49.5" customHeight="1">
      <c r="A396" s="15"/>
      <c r="B396" s="15"/>
      <c r="C396" s="374"/>
      <c r="D396" s="374"/>
      <c r="E396" s="373"/>
      <c r="F396" s="374"/>
      <c r="G396" s="374"/>
      <c r="H396" s="374"/>
    </row>
    <row r="397" spans="1:8" ht="49.5" customHeight="1">
      <c r="A397" s="15"/>
      <c r="B397" s="15"/>
      <c r="C397" s="374"/>
      <c r="D397" s="374"/>
      <c r="E397" s="373"/>
      <c r="F397" s="374"/>
      <c r="G397" s="374"/>
      <c r="H397" s="374"/>
    </row>
    <row r="398" spans="1:8" ht="49.5" customHeight="1">
      <c r="A398" s="15"/>
      <c r="B398" s="15"/>
      <c r="C398" s="374"/>
      <c r="D398" s="374"/>
      <c r="E398" s="373"/>
      <c r="F398" s="374"/>
      <c r="G398" s="374"/>
      <c r="H398" s="374"/>
    </row>
    <row r="399" spans="1:8" ht="49.5" customHeight="1">
      <c r="A399" s="15"/>
      <c r="B399" s="15"/>
      <c r="C399" s="374"/>
      <c r="D399" s="374"/>
      <c r="E399" s="373"/>
      <c r="F399" s="374"/>
      <c r="G399" s="374"/>
      <c r="H399" s="374"/>
    </row>
    <row r="400" spans="1:8" ht="49.5" customHeight="1">
      <c r="A400" s="15"/>
      <c r="B400" s="15"/>
      <c r="C400" s="374"/>
      <c r="D400" s="374"/>
      <c r="E400" s="373"/>
      <c r="F400" s="374"/>
      <c r="G400" s="374"/>
      <c r="H400" s="374"/>
    </row>
    <row r="401" spans="1:8" ht="49.5" customHeight="1">
      <c r="A401" s="15"/>
      <c r="B401" s="15"/>
      <c r="C401" s="374"/>
      <c r="D401" s="374"/>
      <c r="E401" s="373"/>
      <c r="F401" s="374"/>
      <c r="G401" s="374"/>
      <c r="H401" s="374"/>
    </row>
    <row r="402" spans="1:8" ht="49.5" customHeight="1">
      <c r="A402" s="15"/>
      <c r="B402" s="15"/>
      <c r="C402" s="374"/>
      <c r="D402" s="374"/>
      <c r="E402" s="373"/>
      <c r="F402" s="374"/>
      <c r="G402" s="374"/>
      <c r="H402" s="374"/>
    </row>
    <row r="403" spans="1:8" ht="49.5" customHeight="1">
      <c r="A403" s="15"/>
      <c r="B403" s="15"/>
      <c r="C403" s="374"/>
      <c r="D403" s="374"/>
      <c r="E403" s="373"/>
      <c r="F403" s="374"/>
      <c r="G403" s="374"/>
      <c r="H403" s="374"/>
    </row>
    <row r="404" spans="1:8" ht="49.5" customHeight="1">
      <c r="A404" s="15"/>
      <c r="B404" s="15"/>
      <c r="C404" s="374"/>
      <c r="D404" s="374"/>
      <c r="E404" s="373"/>
      <c r="F404" s="374"/>
      <c r="G404" s="374"/>
      <c r="H404" s="374"/>
    </row>
    <row r="405" spans="1:8" ht="49.5" customHeight="1">
      <c r="A405" s="15"/>
      <c r="B405" s="15"/>
      <c r="C405" s="374"/>
      <c r="D405" s="374"/>
      <c r="E405" s="373"/>
      <c r="F405" s="374"/>
      <c r="G405" s="374"/>
      <c r="H405" s="374"/>
    </row>
    <row r="406" spans="1:8" ht="49.5" customHeight="1">
      <c r="A406" s="15"/>
      <c r="B406" s="15"/>
      <c r="C406" s="374"/>
      <c r="D406" s="374"/>
      <c r="E406" s="373"/>
      <c r="F406" s="374"/>
      <c r="G406" s="374"/>
      <c r="H406" s="374"/>
    </row>
    <row r="407" spans="1:8" ht="49.5" customHeight="1">
      <c r="A407" s="15"/>
      <c r="B407" s="15"/>
      <c r="C407" s="374"/>
      <c r="D407" s="374"/>
      <c r="E407" s="373"/>
      <c r="F407" s="374"/>
      <c r="G407" s="374"/>
      <c r="H407" s="374"/>
    </row>
    <row r="408" spans="1:8" ht="49.5" customHeight="1">
      <c r="A408" s="15"/>
      <c r="B408" s="15"/>
      <c r="C408" s="374"/>
      <c r="D408" s="374"/>
      <c r="E408" s="373"/>
      <c r="F408" s="374"/>
      <c r="G408" s="374"/>
      <c r="H408" s="374"/>
    </row>
    <row r="409" spans="1:8" ht="49.5" customHeight="1">
      <c r="A409" s="15"/>
      <c r="B409" s="15"/>
      <c r="C409" s="374"/>
      <c r="D409" s="374"/>
      <c r="E409" s="373"/>
      <c r="F409" s="374"/>
      <c r="G409" s="374"/>
      <c r="H409" s="374"/>
    </row>
    <row r="410" spans="1:8" ht="49.5" customHeight="1">
      <c r="A410" s="15"/>
      <c r="B410" s="15"/>
      <c r="C410" s="374"/>
      <c r="D410" s="374"/>
      <c r="E410" s="373"/>
      <c r="F410" s="374"/>
      <c r="G410" s="374"/>
      <c r="H410" s="374"/>
    </row>
    <row r="411" spans="1:8" ht="49.5" customHeight="1">
      <c r="A411" s="15"/>
      <c r="B411" s="15"/>
      <c r="C411" s="374"/>
      <c r="D411" s="374"/>
      <c r="E411" s="373"/>
      <c r="F411" s="374"/>
      <c r="G411" s="374"/>
      <c r="H411" s="374"/>
    </row>
    <row r="412" spans="1:8" ht="49.5" customHeight="1">
      <c r="A412" s="15"/>
      <c r="B412" s="15"/>
      <c r="C412" s="374"/>
      <c r="D412" s="374"/>
      <c r="E412" s="373"/>
      <c r="F412" s="374"/>
      <c r="G412" s="374"/>
      <c r="H412" s="374"/>
    </row>
    <row r="413" spans="1:8" ht="49.5" customHeight="1">
      <c r="A413" s="15"/>
      <c r="B413" s="15"/>
      <c r="C413" s="374"/>
      <c r="D413" s="374"/>
      <c r="E413" s="373"/>
      <c r="F413" s="374"/>
      <c r="G413" s="374"/>
      <c r="H413" s="374"/>
    </row>
    <row r="414" spans="1:8" ht="49.5" customHeight="1">
      <c r="A414" s="15"/>
      <c r="B414" s="15"/>
      <c r="C414" s="374"/>
      <c r="D414" s="374"/>
      <c r="E414" s="373"/>
      <c r="F414" s="374"/>
      <c r="G414" s="374"/>
      <c r="H414" s="374"/>
    </row>
    <row r="415" spans="1:8" ht="49.5" customHeight="1">
      <c r="A415" s="15"/>
      <c r="B415" s="15"/>
      <c r="C415" s="374"/>
      <c r="D415" s="374"/>
      <c r="E415" s="373"/>
      <c r="F415" s="374"/>
      <c r="G415" s="374"/>
      <c r="H415" s="374"/>
    </row>
    <row r="416" spans="1:8" ht="49.5" customHeight="1">
      <c r="A416" s="15"/>
      <c r="B416" s="15"/>
      <c r="C416" s="374"/>
      <c r="D416" s="374"/>
      <c r="E416" s="373"/>
      <c r="F416" s="374"/>
      <c r="G416" s="374"/>
      <c r="H416" s="374"/>
    </row>
    <row r="417" spans="1:8" ht="49.5" customHeight="1">
      <c r="A417" s="15"/>
      <c r="B417" s="15"/>
      <c r="C417" s="374"/>
      <c r="D417" s="374"/>
      <c r="E417" s="373"/>
      <c r="F417" s="374"/>
      <c r="G417" s="374"/>
      <c r="H417" s="374"/>
    </row>
    <row r="418" spans="1:8" ht="49.5" customHeight="1">
      <c r="A418" s="15"/>
      <c r="B418" s="15"/>
      <c r="C418" s="374"/>
      <c r="D418" s="374"/>
      <c r="E418" s="373"/>
      <c r="F418" s="374"/>
      <c r="G418" s="374"/>
      <c r="H418" s="374"/>
    </row>
    <row r="419" spans="1:8" ht="49.5" customHeight="1">
      <c r="A419" s="15"/>
      <c r="B419" s="15"/>
      <c r="C419" s="374"/>
      <c r="D419" s="374"/>
      <c r="E419" s="373"/>
      <c r="F419" s="374"/>
      <c r="G419" s="374"/>
      <c r="H419" s="374"/>
    </row>
    <row r="420" spans="1:8" ht="49.5" customHeight="1">
      <c r="A420" s="15"/>
      <c r="B420" s="15"/>
      <c r="C420" s="374"/>
      <c r="D420" s="374"/>
      <c r="E420" s="373"/>
      <c r="F420" s="374"/>
      <c r="G420" s="374"/>
      <c r="H420" s="374"/>
    </row>
    <row r="421" spans="1:8" ht="49.5" customHeight="1">
      <c r="A421" s="15"/>
      <c r="B421" s="15"/>
      <c r="C421" s="374"/>
      <c r="D421" s="374"/>
      <c r="E421" s="373"/>
      <c r="F421" s="374"/>
      <c r="G421" s="374"/>
      <c r="H421" s="374"/>
    </row>
    <row r="422" spans="1:8" ht="49.5" customHeight="1">
      <c r="A422" s="15"/>
      <c r="B422" s="15"/>
      <c r="C422" s="374"/>
      <c r="D422" s="374"/>
      <c r="E422" s="373"/>
      <c r="F422" s="374"/>
      <c r="G422" s="374"/>
      <c r="H422" s="374"/>
    </row>
    <row r="423" spans="1:8" ht="49.5" customHeight="1">
      <c r="A423" s="15"/>
      <c r="B423" s="15"/>
      <c r="C423" s="374"/>
      <c r="D423" s="374"/>
      <c r="E423" s="373"/>
      <c r="F423" s="374"/>
      <c r="G423" s="374"/>
      <c r="H423" s="374"/>
    </row>
    <row r="424" spans="1:8" ht="49.5" customHeight="1">
      <c r="A424" s="15"/>
      <c r="B424" s="15"/>
      <c r="C424" s="374"/>
      <c r="D424" s="374"/>
      <c r="E424" s="373"/>
      <c r="F424" s="374"/>
      <c r="G424" s="374"/>
      <c r="H424" s="374"/>
    </row>
    <row r="425" spans="1:8" ht="49.5" customHeight="1">
      <c r="A425" s="15"/>
      <c r="B425" s="15"/>
      <c r="C425" s="374"/>
      <c r="D425" s="374"/>
      <c r="E425" s="373"/>
      <c r="F425" s="374"/>
      <c r="G425" s="374"/>
      <c r="H425" s="374"/>
    </row>
    <row r="426" spans="1:8" ht="49.5" customHeight="1">
      <c r="A426" s="15"/>
      <c r="B426" s="15"/>
      <c r="C426" s="374"/>
      <c r="D426" s="374"/>
      <c r="E426" s="373"/>
      <c r="F426" s="374"/>
      <c r="G426" s="374"/>
      <c r="H426" s="374"/>
    </row>
    <row r="427" spans="1:8" ht="49.5" customHeight="1">
      <c r="A427" s="15"/>
      <c r="B427" s="15"/>
      <c r="C427" s="374"/>
      <c r="D427" s="374"/>
      <c r="E427" s="373"/>
      <c r="F427" s="374"/>
      <c r="G427" s="374"/>
      <c r="H427" s="374"/>
    </row>
    <row r="428" spans="1:8" ht="49.5" customHeight="1">
      <c r="A428" s="15"/>
      <c r="B428" s="15"/>
      <c r="C428" s="374"/>
      <c r="D428" s="374"/>
      <c r="E428" s="373"/>
      <c r="F428" s="374"/>
      <c r="G428" s="374"/>
      <c r="H428" s="374"/>
    </row>
    <row r="429" spans="1:8" ht="49.5" customHeight="1">
      <c r="A429" s="15"/>
      <c r="B429" s="15"/>
      <c r="C429" s="374"/>
      <c r="D429" s="374"/>
      <c r="E429" s="373"/>
      <c r="F429" s="374"/>
      <c r="G429" s="374"/>
      <c r="H429" s="374"/>
    </row>
    <row r="430" spans="1:8" ht="49.5" customHeight="1">
      <c r="A430" s="15"/>
      <c r="B430" s="15"/>
      <c r="C430" s="374"/>
      <c r="D430" s="374"/>
      <c r="E430" s="373"/>
      <c r="F430" s="374"/>
      <c r="G430" s="374"/>
      <c r="H430" s="374"/>
    </row>
    <row r="431" spans="1:8" ht="49.5" customHeight="1">
      <c r="A431" s="15"/>
      <c r="B431" s="15"/>
      <c r="C431" s="374"/>
      <c r="D431" s="374"/>
      <c r="E431" s="373"/>
      <c r="F431" s="374"/>
      <c r="G431" s="374"/>
      <c r="H431" s="374"/>
    </row>
    <row r="432" spans="1:8" ht="49.5" customHeight="1">
      <c r="A432" s="15"/>
      <c r="B432" s="15"/>
      <c r="C432" s="374"/>
      <c r="D432" s="374"/>
      <c r="E432" s="373"/>
      <c r="F432" s="374"/>
      <c r="G432" s="374"/>
      <c r="H432" s="374"/>
    </row>
    <row r="433" spans="1:8" ht="49.5" customHeight="1">
      <c r="A433" s="15"/>
      <c r="B433" s="15"/>
      <c r="C433" s="374"/>
      <c r="D433" s="374"/>
      <c r="E433" s="373"/>
      <c r="F433" s="374"/>
      <c r="G433" s="374"/>
      <c r="H433" s="374"/>
    </row>
    <row r="434" spans="1:8" ht="49.5" customHeight="1">
      <c r="A434" s="15"/>
      <c r="B434" s="15"/>
      <c r="C434" s="374"/>
      <c r="D434" s="374"/>
      <c r="E434" s="373"/>
      <c r="F434" s="374"/>
      <c r="G434" s="374"/>
      <c r="H434" s="374"/>
    </row>
    <row r="435" spans="1:8" ht="49.5" customHeight="1">
      <c r="A435" s="15"/>
      <c r="B435" s="15"/>
      <c r="C435" s="374"/>
      <c r="D435" s="374"/>
      <c r="E435" s="373"/>
      <c r="F435" s="374"/>
      <c r="G435" s="374"/>
      <c r="H435" s="374"/>
    </row>
    <row r="436" spans="1:8" ht="49.5" customHeight="1">
      <c r="A436" s="15"/>
      <c r="B436" s="15"/>
      <c r="C436" s="374"/>
      <c r="D436" s="374"/>
      <c r="E436" s="373"/>
      <c r="F436" s="374"/>
      <c r="G436" s="374"/>
      <c r="H436" s="374"/>
    </row>
    <row r="437" spans="1:8" ht="49.5" customHeight="1">
      <c r="A437" s="15"/>
      <c r="B437" s="15"/>
      <c r="C437" s="374"/>
      <c r="D437" s="374"/>
      <c r="E437" s="373"/>
      <c r="F437" s="374"/>
      <c r="G437" s="374"/>
      <c r="H437" s="374"/>
    </row>
    <row r="438" spans="1:8" ht="49.5" customHeight="1">
      <c r="A438" s="15"/>
      <c r="B438" s="15"/>
      <c r="C438" s="374"/>
      <c r="D438" s="374"/>
      <c r="E438" s="373"/>
      <c r="F438" s="374"/>
      <c r="G438" s="374"/>
      <c r="H438" s="374"/>
    </row>
    <row r="439" spans="1:8" ht="49.5" customHeight="1">
      <c r="A439" s="15"/>
      <c r="B439" s="15"/>
      <c r="C439" s="374"/>
      <c r="D439" s="374"/>
      <c r="E439" s="373"/>
      <c r="F439" s="374"/>
      <c r="G439" s="374"/>
      <c r="H439" s="374"/>
    </row>
    <row r="440" spans="1:8" ht="49.5" customHeight="1">
      <c r="A440" s="15"/>
      <c r="B440" s="15"/>
      <c r="C440" s="374"/>
      <c r="D440" s="374"/>
      <c r="E440" s="373"/>
      <c r="F440" s="374"/>
      <c r="G440" s="374"/>
      <c r="H440" s="374"/>
    </row>
    <row r="441" spans="1:8" ht="49.5" customHeight="1">
      <c r="A441" s="15"/>
      <c r="B441" s="15"/>
      <c r="C441" s="374"/>
      <c r="D441" s="374"/>
      <c r="E441" s="373"/>
      <c r="F441" s="374"/>
      <c r="G441" s="374"/>
      <c r="H441" s="374"/>
    </row>
    <row r="442" spans="1:8" ht="49.5" customHeight="1">
      <c r="A442" s="15"/>
      <c r="B442" s="15"/>
      <c r="C442" s="374"/>
      <c r="D442" s="374"/>
      <c r="E442" s="373"/>
      <c r="F442" s="374"/>
      <c r="G442" s="374"/>
      <c r="H442" s="374"/>
    </row>
    <row r="443" spans="1:8" ht="49.5" customHeight="1">
      <c r="A443" s="15"/>
      <c r="B443" s="15"/>
      <c r="C443" s="374"/>
      <c r="D443" s="374"/>
      <c r="E443" s="373"/>
      <c r="F443" s="374"/>
      <c r="G443" s="374"/>
      <c r="H443" s="374"/>
    </row>
    <row r="444" spans="1:8" ht="49.5" customHeight="1">
      <c r="A444" s="15"/>
      <c r="B444" s="15"/>
      <c r="C444" s="374"/>
      <c r="D444" s="374"/>
      <c r="E444" s="373"/>
      <c r="F444" s="374"/>
      <c r="G444" s="374"/>
      <c r="H444" s="374"/>
    </row>
    <row r="445" spans="1:8" ht="49.5" customHeight="1">
      <c r="A445" s="15"/>
      <c r="B445" s="15"/>
      <c r="C445" s="374"/>
      <c r="D445" s="374"/>
      <c r="E445" s="373"/>
      <c r="F445" s="374"/>
      <c r="G445" s="374"/>
      <c r="H445" s="374"/>
    </row>
    <row r="446" spans="1:8" ht="49.5" customHeight="1">
      <c r="A446" s="15"/>
      <c r="B446" s="15"/>
      <c r="C446" s="374"/>
      <c r="D446" s="374"/>
      <c r="E446" s="373"/>
      <c r="F446" s="374"/>
      <c r="G446" s="374"/>
      <c r="H446" s="374"/>
    </row>
    <row r="447" spans="1:8" ht="49.5" customHeight="1">
      <c r="A447" s="15"/>
      <c r="B447" s="15"/>
      <c r="C447" s="374"/>
      <c r="D447" s="374"/>
      <c r="E447" s="373"/>
      <c r="F447" s="374"/>
      <c r="G447" s="374"/>
      <c r="H447" s="374"/>
    </row>
    <row r="448" spans="1:8" ht="49.5" customHeight="1">
      <c r="A448" s="15"/>
      <c r="B448" s="15"/>
      <c r="C448" s="374"/>
      <c r="D448" s="374"/>
      <c r="E448" s="373"/>
      <c r="F448" s="374"/>
      <c r="G448" s="374"/>
      <c r="H448" s="374"/>
    </row>
    <row r="449" spans="1:8" ht="49.5" customHeight="1">
      <c r="A449" s="15"/>
      <c r="B449" s="15"/>
      <c r="C449" s="374"/>
      <c r="D449" s="374"/>
      <c r="E449" s="373"/>
      <c r="F449" s="374"/>
      <c r="G449" s="374"/>
      <c r="H449" s="374"/>
    </row>
    <row r="450" spans="1:8" ht="49.5" customHeight="1">
      <c r="A450" s="15"/>
      <c r="B450" s="15"/>
      <c r="C450" s="374"/>
      <c r="D450" s="374"/>
      <c r="E450" s="373"/>
      <c r="F450" s="374"/>
      <c r="G450" s="374"/>
      <c r="H450" s="374"/>
    </row>
    <row r="451" spans="1:8" ht="49.5" customHeight="1">
      <c r="A451" s="15"/>
      <c r="B451" s="15"/>
      <c r="C451" s="374"/>
      <c r="D451" s="374"/>
      <c r="E451" s="373"/>
      <c r="F451" s="374"/>
      <c r="G451" s="374"/>
      <c r="H451" s="374"/>
    </row>
    <row r="452" spans="1:8" ht="49.5" customHeight="1">
      <c r="A452" s="15"/>
      <c r="B452" s="15"/>
      <c r="C452" s="374"/>
      <c r="D452" s="374"/>
      <c r="E452" s="373"/>
      <c r="F452" s="374"/>
      <c r="G452" s="374"/>
      <c r="H452" s="374"/>
    </row>
    <row r="453" spans="1:8" ht="49.5" customHeight="1">
      <c r="A453" s="15"/>
      <c r="B453" s="15"/>
      <c r="C453" s="374"/>
      <c r="D453" s="374"/>
      <c r="E453" s="373"/>
      <c r="F453" s="374"/>
      <c r="G453" s="374"/>
      <c r="H453" s="374"/>
    </row>
    <row r="454" spans="1:8" ht="49.5" customHeight="1">
      <c r="A454" s="15"/>
      <c r="B454" s="15"/>
      <c r="C454" s="374"/>
      <c r="D454" s="374"/>
      <c r="E454" s="373"/>
      <c r="F454" s="374"/>
      <c r="G454" s="374"/>
      <c r="H454" s="374"/>
    </row>
    <row r="455" spans="1:8" ht="49.5" customHeight="1">
      <c r="A455" s="15"/>
      <c r="B455" s="15"/>
      <c r="C455" s="374"/>
      <c r="D455" s="374"/>
      <c r="E455" s="373"/>
      <c r="F455" s="374"/>
      <c r="G455" s="374"/>
      <c r="H455" s="374"/>
    </row>
    <row r="456" spans="1:8" ht="49.5" customHeight="1">
      <c r="A456" s="15"/>
      <c r="B456" s="15"/>
      <c r="C456" s="374"/>
      <c r="D456" s="374"/>
      <c r="E456" s="373"/>
      <c r="F456" s="374"/>
      <c r="G456" s="374"/>
      <c r="H456" s="374"/>
    </row>
    <row r="457" spans="1:8" ht="49.5" customHeight="1">
      <c r="A457" s="15"/>
      <c r="B457" s="15"/>
      <c r="C457" s="374"/>
      <c r="D457" s="374"/>
      <c r="E457" s="373"/>
      <c r="F457" s="374"/>
      <c r="G457" s="374"/>
      <c r="H457" s="374"/>
    </row>
    <row r="458" spans="1:8" ht="49.5" customHeight="1">
      <c r="A458" s="15"/>
      <c r="B458" s="15"/>
      <c r="C458" s="374"/>
      <c r="D458" s="374"/>
      <c r="E458" s="373"/>
      <c r="F458" s="374"/>
      <c r="G458" s="374"/>
      <c r="H458" s="374"/>
    </row>
    <row r="459" spans="1:8" ht="49.5" customHeight="1">
      <c r="A459" s="15"/>
      <c r="B459" s="15"/>
      <c r="C459" s="374"/>
      <c r="D459" s="374"/>
      <c r="E459" s="373"/>
      <c r="F459" s="374"/>
      <c r="G459" s="374"/>
      <c r="H459" s="374"/>
    </row>
    <row r="460" spans="1:8" ht="49.5" customHeight="1">
      <c r="A460" s="15"/>
      <c r="B460" s="15"/>
      <c r="C460" s="374"/>
      <c r="D460" s="374"/>
      <c r="E460" s="373"/>
      <c r="F460" s="374"/>
      <c r="G460" s="374"/>
      <c r="H460" s="374"/>
    </row>
    <row r="461" spans="1:8" ht="49.5" customHeight="1">
      <c r="A461" s="15"/>
      <c r="B461" s="15"/>
      <c r="C461" s="374"/>
      <c r="D461" s="374"/>
      <c r="E461" s="373"/>
      <c r="F461" s="374"/>
      <c r="G461" s="374"/>
      <c r="H461" s="374"/>
    </row>
    <row r="462" spans="1:8" ht="49.5" customHeight="1">
      <c r="A462" s="15"/>
      <c r="B462" s="15"/>
      <c r="C462" s="374"/>
      <c r="D462" s="374"/>
      <c r="E462" s="373"/>
      <c r="F462" s="374"/>
      <c r="G462" s="374"/>
      <c r="H462" s="374"/>
    </row>
    <row r="463" spans="1:8" ht="49.5" customHeight="1">
      <c r="A463" s="15"/>
      <c r="B463" s="15"/>
      <c r="C463" s="374"/>
      <c r="D463" s="374"/>
      <c r="E463" s="373"/>
      <c r="F463" s="374"/>
      <c r="G463" s="374"/>
      <c r="H463" s="374"/>
    </row>
    <row r="464" spans="1:8" ht="49.5" customHeight="1">
      <c r="A464" s="15"/>
      <c r="B464" s="15"/>
      <c r="C464" s="374"/>
      <c r="D464" s="374"/>
      <c r="E464" s="373"/>
      <c r="F464" s="374"/>
      <c r="G464" s="374"/>
      <c r="H464" s="374"/>
    </row>
    <row r="465" spans="1:8" ht="49.5" customHeight="1">
      <c r="A465" s="15"/>
      <c r="B465" s="15"/>
      <c r="C465" s="374"/>
      <c r="D465" s="374"/>
      <c r="E465" s="373"/>
      <c r="F465" s="374"/>
      <c r="G465" s="374"/>
      <c r="H465" s="374"/>
    </row>
    <row r="466" spans="1:8" ht="49.5" customHeight="1">
      <c r="A466" s="15"/>
      <c r="B466" s="15"/>
      <c r="C466" s="374"/>
      <c r="D466" s="374"/>
      <c r="E466" s="373"/>
      <c r="F466" s="374"/>
      <c r="G466" s="374"/>
      <c r="H466" s="374"/>
    </row>
    <row r="467" spans="1:8" ht="49.5" customHeight="1">
      <c r="A467" s="15"/>
      <c r="B467" s="15"/>
      <c r="C467" s="374"/>
      <c r="D467" s="374"/>
      <c r="E467" s="373"/>
      <c r="F467" s="374"/>
      <c r="G467" s="374"/>
      <c r="H467" s="374"/>
    </row>
    <row r="468" spans="1:8" ht="49.5" customHeight="1">
      <c r="A468" s="15"/>
      <c r="B468" s="15"/>
      <c r="C468" s="374"/>
      <c r="D468" s="374"/>
      <c r="E468" s="373"/>
      <c r="F468" s="374"/>
      <c r="G468" s="374"/>
      <c r="H468" s="374"/>
    </row>
    <row r="469" spans="1:8" ht="49.5" customHeight="1">
      <c r="A469" s="15"/>
      <c r="B469" s="15"/>
      <c r="C469" s="374"/>
      <c r="D469" s="374"/>
      <c r="E469" s="373"/>
      <c r="F469" s="374"/>
      <c r="G469" s="374"/>
      <c r="H469" s="374"/>
    </row>
    <row r="470" spans="1:8" ht="49.5" customHeight="1">
      <c r="A470" s="15"/>
      <c r="B470" s="15"/>
      <c r="C470" s="374"/>
      <c r="D470" s="374"/>
      <c r="E470" s="373"/>
      <c r="F470" s="374"/>
      <c r="G470" s="374"/>
      <c r="H470" s="374"/>
    </row>
    <row r="471" spans="1:8" ht="49.5" customHeight="1">
      <c r="A471" s="15"/>
      <c r="B471" s="15"/>
      <c r="C471" s="374"/>
      <c r="D471" s="374"/>
      <c r="E471" s="373"/>
      <c r="F471" s="374"/>
      <c r="G471" s="374"/>
      <c r="H471" s="374"/>
    </row>
    <row r="472" spans="1:8" ht="49.5" customHeight="1">
      <c r="A472" s="15"/>
      <c r="B472" s="15"/>
      <c r="C472" s="374"/>
      <c r="D472" s="374"/>
      <c r="E472" s="373"/>
      <c r="F472" s="374"/>
      <c r="G472" s="374"/>
      <c r="H472" s="374"/>
    </row>
    <row r="473" spans="1:8" ht="49.5" customHeight="1">
      <c r="A473" s="15"/>
      <c r="B473" s="15"/>
      <c r="C473" s="374"/>
      <c r="D473" s="374"/>
      <c r="E473" s="373"/>
      <c r="F473" s="374"/>
      <c r="G473" s="374"/>
      <c r="H473" s="374"/>
    </row>
    <row r="474" spans="1:8" ht="49.5" customHeight="1">
      <c r="A474" s="15"/>
      <c r="B474" s="15"/>
      <c r="C474" s="374"/>
      <c r="D474" s="374"/>
      <c r="E474" s="373"/>
      <c r="F474" s="374"/>
      <c r="G474" s="374"/>
      <c r="H474" s="374"/>
    </row>
    <row r="475" spans="1:8" ht="49.5" customHeight="1">
      <c r="A475" s="15"/>
      <c r="B475" s="15"/>
      <c r="C475" s="374"/>
      <c r="D475" s="374"/>
      <c r="E475" s="373"/>
      <c r="F475" s="374"/>
      <c r="G475" s="374"/>
      <c r="H475" s="374"/>
    </row>
    <row r="476" spans="1:8" ht="49.5" customHeight="1">
      <c r="A476" s="15"/>
      <c r="B476" s="15"/>
      <c r="C476" s="374"/>
      <c r="D476" s="374"/>
      <c r="E476" s="373"/>
      <c r="F476" s="374"/>
      <c r="G476" s="374"/>
      <c r="H476" s="374"/>
    </row>
    <row r="477" spans="1:8" ht="49.5" customHeight="1">
      <c r="A477" s="15"/>
      <c r="B477" s="15"/>
      <c r="C477" s="374"/>
      <c r="D477" s="374"/>
      <c r="E477" s="373"/>
      <c r="F477" s="374"/>
      <c r="G477" s="374"/>
      <c r="H477" s="374"/>
    </row>
    <row r="478" spans="1:8" ht="49.5" customHeight="1">
      <c r="A478" s="15"/>
      <c r="B478" s="15"/>
      <c r="C478" s="374"/>
      <c r="D478" s="374"/>
      <c r="E478" s="373"/>
      <c r="F478" s="374"/>
      <c r="G478" s="374"/>
      <c r="H478" s="374"/>
    </row>
    <row r="479" spans="1:8" ht="49.5" customHeight="1">
      <c r="A479" s="15"/>
      <c r="B479" s="15"/>
      <c r="C479" s="374"/>
      <c r="D479" s="374"/>
      <c r="E479" s="373"/>
      <c r="F479" s="374"/>
      <c r="G479" s="374"/>
      <c r="H479" s="374"/>
    </row>
    <row r="480" spans="1:8" ht="49.5" customHeight="1">
      <c r="A480" s="15"/>
      <c r="B480" s="15"/>
      <c r="C480" s="374"/>
      <c r="D480" s="374"/>
      <c r="E480" s="373"/>
      <c r="F480" s="374"/>
      <c r="G480" s="374"/>
      <c r="H480" s="374"/>
    </row>
    <row r="481" spans="1:8" ht="49.5" customHeight="1">
      <c r="A481" s="15"/>
      <c r="B481" s="15"/>
      <c r="C481" s="374"/>
      <c r="D481" s="374"/>
      <c r="E481" s="373"/>
      <c r="F481" s="374"/>
      <c r="G481" s="374"/>
      <c r="H481" s="374"/>
    </row>
    <row r="482" spans="1:8" ht="49.5" customHeight="1">
      <c r="A482" s="15"/>
      <c r="B482" s="15"/>
      <c r="C482" s="374"/>
      <c r="D482" s="374"/>
      <c r="E482" s="373"/>
      <c r="F482" s="374"/>
      <c r="G482" s="374"/>
      <c r="H482" s="374"/>
    </row>
    <row r="483" spans="1:8" ht="49.5" customHeight="1">
      <c r="A483" s="15"/>
      <c r="B483" s="15"/>
      <c r="C483" s="374"/>
      <c r="D483" s="374"/>
      <c r="E483" s="373"/>
      <c r="F483" s="374"/>
      <c r="G483" s="374"/>
      <c r="H483" s="374"/>
    </row>
    <row r="484" spans="1:8" ht="49.5" customHeight="1">
      <c r="A484" s="15"/>
      <c r="B484" s="15"/>
      <c r="C484" s="374"/>
      <c r="D484" s="374"/>
      <c r="E484" s="373"/>
      <c r="F484" s="374"/>
      <c r="G484" s="374"/>
      <c r="H484" s="374"/>
    </row>
    <row r="485" spans="1:8" ht="49.5" customHeight="1">
      <c r="A485" s="15"/>
      <c r="B485" s="15"/>
      <c r="C485" s="374"/>
      <c r="D485" s="374"/>
      <c r="E485" s="373"/>
      <c r="F485" s="374"/>
      <c r="G485" s="374"/>
      <c r="H485" s="374"/>
    </row>
    <row r="486" spans="1:8" ht="49.5" customHeight="1">
      <c r="A486" s="15"/>
      <c r="B486" s="15"/>
      <c r="C486" s="374"/>
      <c r="D486" s="374"/>
      <c r="E486" s="373"/>
      <c r="F486" s="374"/>
      <c r="G486" s="374"/>
      <c r="H486" s="374"/>
    </row>
    <row r="487" spans="1:8" ht="49.5" customHeight="1">
      <c r="A487" s="15"/>
      <c r="B487" s="15"/>
      <c r="C487" s="374"/>
      <c r="D487" s="374"/>
      <c r="E487" s="373"/>
      <c r="F487" s="374"/>
      <c r="G487" s="374"/>
      <c r="H487" s="374"/>
    </row>
    <row r="488" spans="1:8" ht="49.5" customHeight="1">
      <c r="A488" s="15"/>
      <c r="B488" s="15"/>
      <c r="C488" s="374"/>
      <c r="D488" s="374"/>
      <c r="E488" s="373"/>
      <c r="F488" s="374"/>
      <c r="G488" s="374"/>
      <c r="H488" s="374"/>
    </row>
    <row r="489" spans="1:8" ht="49.5" customHeight="1">
      <c r="A489" s="15"/>
      <c r="B489" s="15"/>
      <c r="C489" s="374"/>
      <c r="D489" s="374"/>
      <c r="E489" s="373"/>
      <c r="F489" s="374"/>
      <c r="G489" s="374"/>
      <c r="H489" s="374"/>
    </row>
    <row r="490" spans="1:8" ht="49.5" customHeight="1">
      <c r="A490" s="15"/>
      <c r="B490" s="15"/>
      <c r="C490" s="374"/>
      <c r="D490" s="374"/>
      <c r="E490" s="373"/>
      <c r="F490" s="374"/>
      <c r="G490" s="374"/>
      <c r="H490" s="374"/>
    </row>
    <row r="491" spans="1:8" ht="49.5" customHeight="1">
      <c r="A491" s="15"/>
      <c r="B491" s="15"/>
      <c r="C491" s="374"/>
      <c r="D491" s="374"/>
      <c r="E491" s="373"/>
      <c r="F491" s="374"/>
      <c r="G491" s="374"/>
      <c r="H491" s="374"/>
    </row>
    <row r="492" spans="1:8" ht="49.5" customHeight="1">
      <c r="A492" s="15"/>
      <c r="B492" s="15"/>
      <c r="C492" s="374"/>
      <c r="D492" s="374"/>
      <c r="E492" s="373"/>
      <c r="F492" s="374"/>
      <c r="G492" s="374"/>
      <c r="H492" s="374"/>
    </row>
    <row r="493" spans="1:8" ht="49.5" customHeight="1">
      <c r="A493" s="15"/>
      <c r="B493" s="15"/>
      <c r="C493" s="374"/>
      <c r="D493" s="374"/>
      <c r="E493" s="373"/>
      <c r="F493" s="374"/>
      <c r="G493" s="374"/>
      <c r="H493" s="374"/>
    </row>
    <row r="494" spans="1:8" ht="49.5" customHeight="1">
      <c r="A494" s="15"/>
      <c r="B494" s="15"/>
      <c r="C494" s="374"/>
      <c r="D494" s="374"/>
      <c r="E494" s="373"/>
      <c r="F494" s="374"/>
      <c r="G494" s="374"/>
      <c r="H494" s="374"/>
    </row>
    <row r="495" spans="1:8" ht="49.5" customHeight="1">
      <c r="A495" s="15"/>
      <c r="B495" s="15"/>
      <c r="C495" s="374"/>
      <c r="D495" s="374"/>
      <c r="E495" s="373"/>
      <c r="F495" s="374"/>
      <c r="G495" s="374"/>
      <c r="H495" s="374"/>
    </row>
    <row r="496" spans="1:8" ht="49.5" customHeight="1">
      <c r="A496" s="15"/>
      <c r="B496" s="15"/>
      <c r="C496" s="374"/>
      <c r="D496" s="374"/>
      <c r="E496" s="373"/>
      <c r="F496" s="374"/>
      <c r="G496" s="374"/>
      <c r="H496" s="374"/>
    </row>
    <row r="497" spans="1:8" ht="49.5" customHeight="1">
      <c r="A497" s="15"/>
      <c r="B497" s="15"/>
      <c r="C497" s="374"/>
      <c r="D497" s="374"/>
      <c r="E497" s="373"/>
      <c r="F497" s="374"/>
      <c r="G497" s="374"/>
      <c r="H497" s="374"/>
    </row>
    <row r="498" spans="1:8" ht="49.5" customHeight="1">
      <c r="A498" s="15"/>
      <c r="B498" s="15"/>
      <c r="C498" s="374"/>
      <c r="D498" s="374"/>
      <c r="E498" s="373"/>
      <c r="F498" s="374"/>
      <c r="G498" s="374"/>
      <c r="H498" s="374"/>
    </row>
    <row r="499" spans="1:8" ht="49.5" customHeight="1">
      <c r="A499" s="15"/>
      <c r="B499" s="15"/>
      <c r="C499" s="374"/>
      <c r="D499" s="374"/>
      <c r="E499" s="373"/>
      <c r="F499" s="374"/>
      <c r="G499" s="374"/>
      <c r="H499" s="374"/>
    </row>
    <row r="500" spans="1:8" ht="49.5" customHeight="1">
      <c r="A500" s="15"/>
      <c r="B500" s="15"/>
      <c r="C500" s="374"/>
      <c r="D500" s="374"/>
      <c r="E500" s="373"/>
      <c r="F500" s="374"/>
      <c r="G500" s="374"/>
      <c r="H500" s="374"/>
    </row>
    <row r="501" spans="1:8" ht="49.5" customHeight="1">
      <c r="A501" s="15"/>
      <c r="B501" s="15"/>
      <c r="C501" s="374"/>
      <c r="D501" s="374"/>
      <c r="E501" s="373"/>
      <c r="F501" s="374"/>
      <c r="G501" s="374"/>
      <c r="H501" s="374"/>
    </row>
    <row r="502" spans="1:8" ht="49.5" customHeight="1">
      <c r="A502" s="15"/>
      <c r="B502" s="15"/>
      <c r="C502" s="374"/>
      <c r="D502" s="374"/>
      <c r="E502" s="373"/>
      <c r="F502" s="374"/>
      <c r="G502" s="374"/>
      <c r="H502" s="374"/>
    </row>
    <row r="503" spans="1:8" ht="49.5" customHeight="1">
      <c r="A503" s="15"/>
      <c r="B503" s="15"/>
      <c r="C503" s="374"/>
      <c r="D503" s="374"/>
      <c r="E503" s="373"/>
      <c r="F503" s="374"/>
      <c r="G503" s="374"/>
      <c r="H503" s="374"/>
    </row>
    <row r="504" spans="1:8" ht="49.5" customHeight="1">
      <c r="A504" s="15"/>
      <c r="B504" s="15"/>
      <c r="C504" s="374"/>
      <c r="D504" s="374"/>
      <c r="E504" s="373"/>
      <c r="F504" s="374"/>
      <c r="G504" s="374"/>
      <c r="H504" s="374"/>
    </row>
    <row r="505" spans="1:8" ht="49.5" customHeight="1">
      <c r="A505" s="15"/>
      <c r="B505" s="15"/>
      <c r="C505" s="374"/>
      <c r="D505" s="374"/>
      <c r="E505" s="373"/>
      <c r="F505" s="374"/>
      <c r="G505" s="374"/>
      <c r="H505" s="374"/>
    </row>
    <row r="506" spans="1:8" ht="49.5" customHeight="1">
      <c r="A506" s="15"/>
      <c r="B506" s="15"/>
      <c r="C506" s="374"/>
      <c r="D506" s="374"/>
      <c r="E506" s="373"/>
      <c r="F506" s="374"/>
      <c r="G506" s="374"/>
      <c r="H506" s="374"/>
    </row>
    <row r="507" spans="1:8" ht="49.5" customHeight="1">
      <c r="A507" s="15"/>
      <c r="B507" s="15"/>
      <c r="C507" s="374"/>
      <c r="D507" s="374"/>
      <c r="E507" s="373"/>
      <c r="F507" s="374"/>
      <c r="G507" s="374"/>
      <c r="H507" s="374"/>
    </row>
    <row r="508" spans="1:8" ht="49.5" customHeight="1">
      <c r="A508" s="15"/>
      <c r="B508" s="15"/>
      <c r="C508" s="374"/>
      <c r="D508" s="374"/>
      <c r="E508" s="373"/>
      <c r="F508" s="374"/>
      <c r="G508" s="374"/>
      <c r="H508" s="374"/>
    </row>
    <row r="509" spans="1:8" ht="49.5" customHeight="1">
      <c r="A509" s="15"/>
      <c r="B509" s="15"/>
      <c r="C509" s="374"/>
      <c r="D509" s="374"/>
      <c r="E509" s="373"/>
      <c r="F509" s="374"/>
      <c r="G509" s="374"/>
      <c r="H509" s="374"/>
    </row>
    <row r="510" spans="1:8" ht="49.5" customHeight="1">
      <c r="A510" s="15"/>
      <c r="B510" s="15"/>
      <c r="C510" s="374"/>
      <c r="D510" s="374"/>
      <c r="E510" s="373"/>
      <c r="F510" s="374"/>
      <c r="G510" s="374"/>
      <c r="H510" s="374"/>
    </row>
    <row r="511" spans="1:8" ht="49.5" customHeight="1">
      <c r="A511" s="15"/>
      <c r="B511" s="15"/>
      <c r="C511" s="374"/>
      <c r="D511" s="374"/>
      <c r="E511" s="373"/>
      <c r="F511" s="374"/>
      <c r="G511" s="374"/>
      <c r="H511" s="374"/>
    </row>
    <row r="512" spans="1:8" ht="49.5" customHeight="1">
      <c r="A512" s="15"/>
      <c r="B512" s="15"/>
      <c r="C512" s="374"/>
      <c r="D512" s="374"/>
      <c r="E512" s="373"/>
      <c r="F512" s="374"/>
      <c r="G512" s="374"/>
      <c r="H512" s="374"/>
    </row>
    <row r="513" spans="1:8" ht="49.5" customHeight="1">
      <c r="A513" s="15"/>
      <c r="B513" s="15"/>
      <c r="C513" s="374"/>
      <c r="D513" s="374"/>
      <c r="E513" s="373"/>
      <c r="F513" s="374"/>
      <c r="G513" s="374"/>
      <c r="H513" s="374"/>
    </row>
    <row r="514" spans="1:8" ht="49.5" customHeight="1">
      <c r="A514" s="15"/>
      <c r="B514" s="15"/>
      <c r="C514" s="374"/>
      <c r="D514" s="374"/>
      <c r="E514" s="373"/>
      <c r="F514" s="374"/>
      <c r="G514" s="374"/>
      <c r="H514" s="374"/>
    </row>
    <row r="515" spans="1:8" ht="49.5" customHeight="1">
      <c r="A515" s="15"/>
      <c r="B515" s="15"/>
      <c r="C515" s="374"/>
      <c r="D515" s="374"/>
      <c r="E515" s="373"/>
      <c r="F515" s="374"/>
      <c r="G515" s="374"/>
      <c r="H515" s="374"/>
    </row>
    <row r="516" spans="1:8" ht="49.5" customHeight="1">
      <c r="A516" s="15"/>
      <c r="B516" s="15"/>
      <c r="C516" s="374"/>
      <c r="D516" s="374"/>
      <c r="E516" s="373"/>
      <c r="F516" s="374"/>
      <c r="G516" s="374"/>
      <c r="H516" s="374"/>
    </row>
    <row r="517" spans="1:8" ht="49.5" customHeight="1">
      <c r="A517" s="15"/>
      <c r="B517" s="15"/>
      <c r="C517" s="374"/>
      <c r="D517" s="374"/>
      <c r="E517" s="373"/>
      <c r="F517" s="374"/>
      <c r="G517" s="374"/>
      <c r="H517" s="374"/>
    </row>
    <row r="518" spans="1:8" ht="49.5" customHeight="1">
      <c r="A518" s="15"/>
      <c r="B518" s="15"/>
      <c r="C518" s="374"/>
      <c r="D518" s="374"/>
      <c r="E518" s="373"/>
      <c r="F518" s="374"/>
      <c r="G518" s="374"/>
      <c r="H518" s="374"/>
    </row>
    <row r="519" spans="1:8" ht="49.5" customHeight="1">
      <c r="A519" s="15"/>
      <c r="B519" s="15"/>
      <c r="C519" s="374"/>
      <c r="D519" s="374"/>
      <c r="E519" s="373"/>
      <c r="F519" s="374"/>
      <c r="G519" s="374"/>
      <c r="H519" s="374"/>
    </row>
    <row r="520" spans="1:8" ht="49.5" customHeight="1">
      <c r="A520" s="15"/>
      <c r="B520" s="15"/>
      <c r="C520" s="374"/>
      <c r="D520" s="374"/>
      <c r="E520" s="373"/>
      <c r="F520" s="374"/>
      <c r="G520" s="374"/>
      <c r="H520" s="374"/>
    </row>
    <row r="521" spans="1:8" ht="49.5" customHeight="1">
      <c r="A521" s="15"/>
      <c r="B521" s="15"/>
      <c r="C521" s="374"/>
      <c r="D521" s="374"/>
      <c r="E521" s="373"/>
      <c r="F521" s="374"/>
      <c r="G521" s="374"/>
      <c r="H521" s="374"/>
    </row>
    <row r="522" spans="1:8" ht="49.5" customHeight="1">
      <c r="A522" s="15"/>
      <c r="B522" s="15"/>
      <c r="C522" s="374"/>
      <c r="D522" s="374"/>
      <c r="E522" s="373"/>
      <c r="F522" s="374"/>
      <c r="G522" s="374"/>
      <c r="H522" s="374"/>
    </row>
    <row r="523" spans="1:8" ht="49.5" customHeight="1">
      <c r="A523" s="15"/>
      <c r="B523" s="15"/>
      <c r="C523" s="374"/>
      <c r="D523" s="374"/>
      <c r="E523" s="373"/>
      <c r="F523" s="374"/>
      <c r="G523" s="374"/>
      <c r="H523" s="374"/>
    </row>
    <row r="524" spans="1:8" ht="49.5" customHeight="1">
      <c r="A524" s="15"/>
      <c r="B524" s="15"/>
      <c r="C524" s="374"/>
      <c r="D524" s="374"/>
      <c r="E524" s="373"/>
      <c r="F524" s="374"/>
      <c r="G524" s="374"/>
      <c r="H524" s="374"/>
    </row>
    <row r="525" spans="1:8" ht="49.5" customHeight="1">
      <c r="A525" s="15"/>
      <c r="B525" s="15"/>
      <c r="C525" s="374"/>
      <c r="D525" s="374"/>
      <c r="E525" s="373"/>
      <c r="F525" s="374"/>
      <c r="G525" s="374"/>
      <c r="H525" s="374"/>
    </row>
    <row r="526" spans="1:8" ht="49.5" customHeight="1">
      <c r="A526" s="15"/>
      <c r="B526" s="15"/>
      <c r="C526" s="374"/>
      <c r="D526" s="374"/>
      <c r="E526" s="373"/>
      <c r="F526" s="374"/>
      <c r="G526" s="374"/>
      <c r="H526" s="374"/>
    </row>
    <row r="527" spans="1:8" ht="49.5" customHeight="1">
      <c r="A527" s="15"/>
      <c r="B527" s="15"/>
      <c r="C527" s="374"/>
      <c r="D527" s="374"/>
      <c r="E527" s="373"/>
      <c r="F527" s="374"/>
      <c r="G527" s="374"/>
      <c r="H527" s="374"/>
    </row>
    <row r="528" spans="1:8" ht="49.5" customHeight="1">
      <c r="A528" s="15"/>
      <c r="B528" s="15"/>
      <c r="C528" s="374"/>
      <c r="D528" s="374"/>
      <c r="E528" s="373"/>
      <c r="F528" s="374"/>
      <c r="G528" s="374"/>
      <c r="H528" s="374"/>
    </row>
    <row r="529" spans="1:8" ht="49.5" customHeight="1">
      <c r="A529" s="15"/>
      <c r="B529" s="15"/>
      <c r="C529" s="374"/>
      <c r="D529" s="374"/>
      <c r="E529" s="373"/>
      <c r="F529" s="374"/>
      <c r="G529" s="374"/>
      <c r="H529" s="374"/>
    </row>
    <row r="530" spans="1:8" ht="49.5" customHeight="1">
      <c r="A530" s="15"/>
      <c r="B530" s="15"/>
      <c r="C530" s="374"/>
      <c r="D530" s="374"/>
      <c r="E530" s="373"/>
      <c r="F530" s="374"/>
      <c r="G530" s="374"/>
      <c r="H530" s="374"/>
    </row>
    <row r="531" spans="1:8" ht="49.5" customHeight="1">
      <c r="A531" s="15"/>
      <c r="B531" s="15"/>
      <c r="C531" s="374"/>
      <c r="D531" s="374"/>
      <c r="E531" s="373"/>
      <c r="F531" s="374"/>
      <c r="G531" s="374"/>
      <c r="H531" s="374"/>
    </row>
    <row r="532" spans="1:8" ht="49.5" customHeight="1">
      <c r="A532" s="15"/>
      <c r="B532" s="15"/>
      <c r="C532" s="374"/>
      <c r="D532" s="374"/>
      <c r="E532" s="373"/>
      <c r="F532" s="374"/>
      <c r="G532" s="374"/>
      <c r="H532" s="374"/>
    </row>
    <row r="533" spans="1:8" ht="49.5" customHeight="1">
      <c r="A533" s="15"/>
      <c r="B533" s="15"/>
      <c r="C533" s="374"/>
      <c r="D533" s="374"/>
      <c r="E533" s="373"/>
      <c r="F533" s="374"/>
      <c r="G533" s="374"/>
      <c r="H533" s="374"/>
    </row>
    <row r="534" spans="1:8" ht="49.5" customHeight="1">
      <c r="A534" s="15"/>
      <c r="B534" s="15"/>
      <c r="C534" s="374"/>
      <c r="D534" s="374"/>
      <c r="E534" s="373"/>
      <c r="F534" s="374"/>
      <c r="G534" s="374"/>
      <c r="H534" s="374"/>
    </row>
    <row r="535" spans="1:8" ht="49.5" customHeight="1">
      <c r="A535" s="15"/>
      <c r="B535" s="15"/>
      <c r="C535" s="374"/>
      <c r="D535" s="374"/>
      <c r="E535" s="373"/>
      <c r="F535" s="374"/>
      <c r="G535" s="374"/>
      <c r="H535" s="374"/>
    </row>
    <row r="536" spans="1:8" ht="49.5" customHeight="1">
      <c r="A536" s="15"/>
      <c r="B536" s="15"/>
      <c r="C536" s="374"/>
      <c r="D536" s="374"/>
      <c r="E536" s="373"/>
      <c r="F536" s="374"/>
      <c r="G536" s="374"/>
      <c r="H536" s="374"/>
    </row>
    <row r="537" spans="1:8" ht="49.5" customHeight="1">
      <c r="A537" s="15"/>
      <c r="B537" s="15"/>
      <c r="C537" s="374"/>
      <c r="D537" s="374"/>
      <c r="E537" s="373"/>
      <c r="F537" s="374"/>
      <c r="G537" s="374"/>
      <c r="H537" s="374"/>
    </row>
    <row r="538" spans="1:8" ht="49.5" customHeight="1">
      <c r="A538" s="15"/>
      <c r="B538" s="15"/>
      <c r="C538" s="374"/>
      <c r="D538" s="374"/>
      <c r="E538" s="373"/>
      <c r="F538" s="374"/>
      <c r="G538" s="374"/>
      <c r="H538" s="374"/>
    </row>
    <row r="539" spans="1:8" ht="49.5" customHeight="1">
      <c r="A539" s="15"/>
      <c r="B539" s="15"/>
      <c r="C539" s="374"/>
      <c r="D539" s="374"/>
      <c r="E539" s="373"/>
      <c r="F539" s="374"/>
      <c r="G539" s="374"/>
      <c r="H539" s="374"/>
    </row>
    <row r="540" spans="1:8" ht="49.5" customHeight="1">
      <c r="A540" s="15"/>
      <c r="B540" s="15"/>
      <c r="C540" s="374"/>
      <c r="D540" s="374"/>
      <c r="E540" s="373"/>
      <c r="F540" s="374"/>
      <c r="G540" s="374"/>
      <c r="H540" s="374"/>
    </row>
    <row r="541" spans="1:8" ht="49.5" customHeight="1">
      <c r="A541" s="15"/>
      <c r="B541" s="15"/>
      <c r="C541" s="374"/>
      <c r="D541" s="374"/>
      <c r="E541" s="373"/>
      <c r="F541" s="374"/>
      <c r="G541" s="374"/>
      <c r="H541" s="374"/>
    </row>
    <row r="542" spans="1:8" ht="49.5" customHeight="1">
      <c r="A542" s="15"/>
      <c r="B542" s="15"/>
      <c r="C542" s="374"/>
      <c r="D542" s="374"/>
      <c r="E542" s="373"/>
      <c r="F542" s="374"/>
      <c r="G542" s="374"/>
      <c r="H542" s="374"/>
    </row>
    <row r="543" spans="1:8" ht="49.5" customHeight="1">
      <c r="A543" s="15"/>
      <c r="B543" s="15"/>
      <c r="C543" s="374"/>
      <c r="D543" s="374"/>
      <c r="E543" s="373"/>
      <c r="F543" s="374"/>
      <c r="G543" s="374"/>
      <c r="H543" s="374"/>
    </row>
    <row r="544" spans="1:8" ht="49.5" customHeight="1">
      <c r="A544" s="15"/>
      <c r="B544" s="15"/>
      <c r="C544" s="374"/>
      <c r="D544" s="374"/>
      <c r="E544" s="373"/>
      <c r="F544" s="374"/>
      <c r="G544" s="374"/>
      <c r="H544" s="374"/>
    </row>
    <row r="545" spans="1:8" ht="49.5" customHeight="1">
      <c r="A545" s="15"/>
      <c r="B545" s="15"/>
      <c r="C545" s="374"/>
      <c r="D545" s="374"/>
      <c r="E545" s="373"/>
      <c r="F545" s="374"/>
      <c r="G545" s="374"/>
      <c r="H545" s="374"/>
    </row>
    <row r="546" spans="1:8" ht="49.5" customHeight="1">
      <c r="A546" s="15"/>
      <c r="B546" s="15"/>
      <c r="C546" s="374"/>
      <c r="D546" s="374"/>
      <c r="E546" s="373"/>
      <c r="F546" s="374"/>
      <c r="G546" s="374"/>
      <c r="H546" s="374"/>
    </row>
    <row r="547" spans="1:8" ht="49.5" customHeight="1">
      <c r="A547" s="15"/>
      <c r="B547" s="15"/>
      <c r="C547" s="374"/>
      <c r="D547" s="374"/>
      <c r="E547" s="373"/>
      <c r="F547" s="374"/>
      <c r="G547" s="374"/>
      <c r="H547" s="374"/>
    </row>
    <row r="548" spans="1:8" ht="49.5" customHeight="1">
      <c r="A548" s="15"/>
      <c r="B548" s="15"/>
      <c r="C548" s="374"/>
      <c r="D548" s="374"/>
      <c r="E548" s="373"/>
      <c r="F548" s="374"/>
      <c r="G548" s="374"/>
      <c r="H548" s="374"/>
    </row>
    <row r="549" spans="1:8" ht="49.5" customHeight="1">
      <c r="A549" s="15"/>
      <c r="B549" s="15"/>
      <c r="C549" s="374"/>
      <c r="D549" s="374"/>
      <c r="E549" s="373"/>
      <c r="F549" s="374"/>
      <c r="G549" s="374"/>
      <c r="H549" s="374"/>
    </row>
    <row r="550" spans="1:8" ht="49.5" customHeight="1">
      <c r="A550" s="15"/>
      <c r="B550" s="15"/>
      <c r="C550" s="374"/>
      <c r="D550" s="374"/>
      <c r="E550" s="373"/>
      <c r="F550" s="374"/>
      <c r="G550" s="374"/>
      <c r="H550" s="374"/>
    </row>
    <row r="551" spans="1:8" ht="49.5" customHeight="1">
      <c r="A551" s="15"/>
      <c r="B551" s="15"/>
      <c r="C551" s="374"/>
      <c r="D551" s="374"/>
      <c r="E551" s="373"/>
      <c r="F551" s="374"/>
      <c r="G551" s="374"/>
      <c r="H551" s="374"/>
    </row>
    <row r="552" spans="1:8" ht="49.5" customHeight="1">
      <c r="A552" s="15"/>
      <c r="B552" s="15"/>
      <c r="C552" s="374"/>
      <c r="D552" s="374"/>
      <c r="E552" s="373"/>
      <c r="F552" s="374"/>
      <c r="G552" s="374"/>
      <c r="H552" s="374"/>
    </row>
    <row r="553" spans="1:8" ht="49.5" customHeight="1">
      <c r="A553" s="15"/>
      <c r="B553" s="15"/>
      <c r="C553" s="374"/>
      <c r="D553" s="374"/>
      <c r="E553" s="373"/>
      <c r="F553" s="374"/>
      <c r="G553" s="374"/>
      <c r="H553" s="374"/>
    </row>
    <row r="554" spans="1:8" ht="49.5" customHeight="1">
      <c r="A554" s="15"/>
      <c r="B554" s="15"/>
      <c r="C554" s="374"/>
      <c r="D554" s="374"/>
      <c r="E554" s="373"/>
      <c r="F554" s="374"/>
      <c r="G554" s="374"/>
      <c r="H554" s="374"/>
    </row>
    <row r="555" spans="1:8" ht="49.5" customHeight="1">
      <c r="A555" s="15"/>
      <c r="B555" s="15"/>
      <c r="C555" s="374"/>
      <c r="D555" s="374"/>
      <c r="E555" s="373"/>
      <c r="F555" s="374"/>
      <c r="G555" s="374"/>
      <c r="H555" s="374"/>
    </row>
    <row r="556" spans="1:8" ht="49.5" customHeight="1">
      <c r="A556" s="15"/>
      <c r="B556" s="15"/>
      <c r="C556" s="374"/>
      <c r="D556" s="374"/>
      <c r="E556" s="373"/>
      <c r="F556" s="374"/>
      <c r="G556" s="374"/>
      <c r="H556" s="374"/>
    </row>
    <row r="557" spans="1:8" ht="49.5" customHeight="1">
      <c r="A557" s="15"/>
      <c r="B557" s="15"/>
      <c r="C557" s="374"/>
      <c r="D557" s="374"/>
      <c r="E557" s="373"/>
      <c r="F557" s="374"/>
      <c r="G557" s="374"/>
      <c r="H557" s="374"/>
    </row>
    <row r="558" spans="1:8" ht="49.5" customHeight="1">
      <c r="A558" s="15"/>
      <c r="B558" s="15"/>
      <c r="C558" s="374"/>
      <c r="D558" s="374"/>
      <c r="E558" s="373"/>
      <c r="F558" s="374"/>
      <c r="G558" s="374"/>
      <c r="H558" s="374"/>
    </row>
    <row r="559" spans="1:8" ht="49.5" customHeight="1">
      <c r="A559" s="15"/>
      <c r="B559" s="15"/>
      <c r="C559" s="374"/>
      <c r="D559" s="374"/>
      <c r="E559" s="373"/>
      <c r="F559" s="374"/>
      <c r="G559" s="374"/>
      <c r="H559" s="374"/>
    </row>
    <row r="560" spans="1:8" ht="49.5" customHeight="1">
      <c r="A560" s="15"/>
      <c r="B560" s="15"/>
      <c r="C560" s="374"/>
      <c r="D560" s="374"/>
      <c r="E560" s="373"/>
      <c r="F560" s="374"/>
      <c r="G560" s="374"/>
      <c r="H560" s="374"/>
    </row>
    <row r="561" spans="1:8" ht="49.5" customHeight="1">
      <c r="A561" s="15"/>
      <c r="B561" s="15"/>
      <c r="C561" s="374"/>
      <c r="D561" s="374"/>
      <c r="E561" s="373"/>
      <c r="F561" s="374"/>
      <c r="G561" s="374"/>
      <c r="H561" s="374"/>
    </row>
    <row r="562" spans="1:8" ht="49.5" customHeight="1">
      <c r="A562" s="15"/>
      <c r="B562" s="15"/>
      <c r="C562" s="374"/>
      <c r="D562" s="374"/>
      <c r="E562" s="373"/>
      <c r="F562" s="374"/>
      <c r="G562" s="374"/>
      <c r="H562" s="374"/>
    </row>
    <row r="563" spans="1:8" ht="49.5" customHeight="1">
      <c r="A563" s="15"/>
      <c r="B563" s="15"/>
      <c r="C563" s="374"/>
      <c r="D563" s="374"/>
      <c r="E563" s="373"/>
      <c r="F563" s="374"/>
      <c r="G563" s="374"/>
      <c r="H563" s="374"/>
    </row>
    <row r="564" spans="1:8" ht="49.5" customHeight="1">
      <c r="A564" s="15"/>
      <c r="B564" s="15"/>
      <c r="C564" s="374"/>
      <c r="D564" s="374"/>
      <c r="E564" s="373"/>
      <c r="F564" s="374"/>
      <c r="G564" s="374"/>
      <c r="H564" s="374"/>
    </row>
    <row r="565" spans="1:8" ht="49.5" customHeight="1">
      <c r="A565" s="15"/>
      <c r="B565" s="15"/>
      <c r="C565" s="374"/>
      <c r="D565" s="374"/>
      <c r="E565" s="373"/>
      <c r="F565" s="374"/>
      <c r="G565" s="374"/>
      <c r="H565" s="374"/>
    </row>
    <row r="566" spans="1:8" ht="49.5" customHeight="1">
      <c r="A566" s="15"/>
      <c r="B566" s="15"/>
      <c r="C566" s="374"/>
      <c r="D566" s="374"/>
      <c r="E566" s="373"/>
      <c r="F566" s="374"/>
      <c r="G566" s="374"/>
      <c r="H566" s="374"/>
    </row>
    <row r="567" spans="1:8" ht="49.5" customHeight="1">
      <c r="A567" s="15"/>
      <c r="B567" s="15"/>
      <c r="C567" s="374"/>
      <c r="D567" s="374"/>
      <c r="E567" s="373"/>
      <c r="F567" s="374"/>
      <c r="G567" s="374"/>
      <c r="H567" s="374"/>
    </row>
    <row r="568" spans="1:8" ht="49.5" customHeight="1">
      <c r="A568" s="15"/>
      <c r="B568" s="15"/>
      <c r="C568" s="374"/>
      <c r="D568" s="374"/>
      <c r="E568" s="373"/>
      <c r="F568" s="374"/>
      <c r="G568" s="374"/>
      <c r="H568" s="374"/>
    </row>
    <row r="569" spans="1:8" ht="49.5" customHeight="1">
      <c r="A569" s="15"/>
      <c r="B569" s="15"/>
      <c r="C569" s="374"/>
      <c r="D569" s="374"/>
      <c r="E569" s="373"/>
      <c r="F569" s="374"/>
      <c r="G569" s="374"/>
      <c r="H569" s="374"/>
    </row>
    <row r="570" spans="1:8" ht="49.5" customHeight="1">
      <c r="A570" s="15"/>
      <c r="B570" s="15"/>
      <c r="C570" s="374"/>
      <c r="D570" s="374"/>
      <c r="E570" s="373"/>
      <c r="F570" s="374"/>
      <c r="G570" s="374"/>
      <c r="H570" s="374"/>
    </row>
    <row r="571" spans="1:8" ht="49.5" customHeight="1">
      <c r="A571" s="15"/>
      <c r="B571" s="15"/>
      <c r="C571" s="374"/>
      <c r="D571" s="374"/>
      <c r="E571" s="373"/>
      <c r="F571" s="374"/>
      <c r="G571" s="374"/>
      <c r="H571" s="374"/>
    </row>
    <row r="572" spans="1:8" ht="49.5" customHeight="1">
      <c r="A572" s="15"/>
      <c r="B572" s="15"/>
      <c r="C572" s="374"/>
      <c r="D572" s="374"/>
      <c r="E572" s="373"/>
      <c r="F572" s="374"/>
      <c r="G572" s="374"/>
      <c r="H572" s="374"/>
    </row>
    <row r="573" spans="1:8" ht="49.5" customHeight="1">
      <c r="A573" s="15"/>
      <c r="B573" s="15"/>
      <c r="C573" s="374"/>
      <c r="D573" s="374"/>
      <c r="E573" s="373"/>
      <c r="F573" s="374"/>
      <c r="G573" s="374"/>
      <c r="H573" s="374"/>
    </row>
    <row r="574" spans="1:8" ht="49.5" customHeight="1">
      <c r="A574" s="15"/>
      <c r="B574" s="15"/>
      <c r="C574" s="374"/>
      <c r="D574" s="374"/>
      <c r="E574" s="373"/>
      <c r="F574" s="374"/>
      <c r="G574" s="374"/>
      <c r="H574" s="374"/>
    </row>
    <row r="575" spans="1:8" ht="49.5" customHeight="1">
      <c r="A575" s="15"/>
      <c r="B575" s="15"/>
      <c r="C575" s="374"/>
      <c r="D575" s="374"/>
      <c r="E575" s="373"/>
      <c r="F575" s="374"/>
      <c r="G575" s="374"/>
      <c r="H575" s="374"/>
    </row>
    <row r="576" spans="1:8" ht="49.5" customHeight="1">
      <c r="A576" s="15"/>
      <c r="B576" s="15"/>
      <c r="C576" s="374"/>
      <c r="D576" s="374"/>
      <c r="E576" s="373"/>
      <c r="F576" s="374"/>
      <c r="G576" s="374"/>
      <c r="H576" s="374"/>
    </row>
    <row r="577" spans="1:8" ht="49.5" customHeight="1">
      <c r="A577" s="15"/>
      <c r="B577" s="15"/>
      <c r="C577" s="374"/>
      <c r="D577" s="374"/>
      <c r="E577" s="373"/>
      <c r="F577" s="374"/>
      <c r="G577" s="374"/>
      <c r="H577" s="374"/>
    </row>
    <row r="578" spans="1:8" ht="49.5" customHeight="1">
      <c r="A578" s="15"/>
      <c r="B578" s="15"/>
      <c r="C578" s="374"/>
      <c r="D578" s="374"/>
      <c r="E578" s="373"/>
      <c r="F578" s="374"/>
      <c r="G578" s="374"/>
      <c r="H578" s="374"/>
    </row>
    <row r="579" spans="1:8" ht="49.5" customHeight="1">
      <c r="A579" s="15"/>
      <c r="B579" s="15"/>
      <c r="C579" s="374"/>
      <c r="D579" s="374"/>
      <c r="E579" s="373"/>
      <c r="F579" s="374"/>
      <c r="G579" s="374"/>
      <c r="H579" s="374"/>
    </row>
    <row r="580" spans="1:8" ht="49.5" customHeight="1">
      <c r="A580" s="15"/>
      <c r="B580" s="15"/>
      <c r="C580" s="374"/>
      <c r="D580" s="374"/>
      <c r="E580" s="373"/>
      <c r="F580" s="374"/>
      <c r="G580" s="374"/>
      <c r="H580" s="374"/>
    </row>
    <row r="581" spans="1:8" ht="49.5" customHeight="1">
      <c r="A581" s="15"/>
      <c r="B581" s="15"/>
      <c r="C581" s="374"/>
      <c r="D581" s="374"/>
      <c r="E581" s="373"/>
      <c r="F581" s="374"/>
      <c r="G581" s="374"/>
      <c r="H581" s="374"/>
    </row>
    <row r="582" spans="1:8" ht="49.5" customHeight="1">
      <c r="A582" s="15"/>
      <c r="B582" s="15"/>
      <c r="C582" s="374"/>
      <c r="D582" s="374"/>
      <c r="E582" s="373"/>
      <c r="F582" s="374"/>
      <c r="G582" s="374"/>
      <c r="H582" s="374"/>
    </row>
    <row r="583" spans="1:8" ht="49.5" customHeight="1">
      <c r="A583" s="15"/>
      <c r="B583" s="15"/>
      <c r="C583" s="374"/>
      <c r="D583" s="374"/>
      <c r="E583" s="373"/>
      <c r="F583" s="374"/>
      <c r="G583" s="374"/>
      <c r="H583" s="374"/>
    </row>
    <row r="584" spans="1:8" ht="49.5" customHeight="1">
      <c r="A584" s="15"/>
      <c r="B584" s="15"/>
      <c r="C584" s="374"/>
      <c r="D584" s="374"/>
      <c r="E584" s="373"/>
      <c r="F584" s="374"/>
      <c r="G584" s="374"/>
      <c r="H584" s="374"/>
    </row>
    <row r="585" spans="1:8" ht="49.5" customHeight="1">
      <c r="A585" s="15"/>
      <c r="B585" s="15"/>
      <c r="C585" s="374"/>
      <c r="D585" s="374"/>
      <c r="E585" s="373"/>
      <c r="F585" s="374"/>
      <c r="G585" s="374"/>
      <c r="H585" s="374"/>
    </row>
    <row r="586" spans="1:8" ht="49.5" customHeight="1">
      <c r="A586" s="15"/>
      <c r="B586" s="15"/>
      <c r="C586" s="374"/>
      <c r="D586" s="374"/>
      <c r="E586" s="373"/>
      <c r="F586" s="374"/>
      <c r="G586" s="374"/>
      <c r="H586" s="374"/>
    </row>
    <row r="587" spans="1:8" ht="49.5" customHeight="1">
      <c r="A587" s="15"/>
      <c r="B587" s="15"/>
      <c r="C587" s="374"/>
      <c r="D587" s="374"/>
      <c r="E587" s="373"/>
      <c r="F587" s="374"/>
      <c r="G587" s="374"/>
      <c r="H587" s="374"/>
    </row>
    <row r="588" spans="1:8" ht="49.5" customHeight="1">
      <c r="A588" s="15"/>
      <c r="B588" s="15"/>
      <c r="C588" s="374"/>
      <c r="D588" s="374"/>
      <c r="E588" s="373"/>
      <c r="F588" s="374"/>
      <c r="G588" s="374"/>
      <c r="H588" s="374"/>
    </row>
    <row r="589" spans="1:8" ht="49.5" customHeight="1">
      <c r="A589" s="15"/>
      <c r="B589" s="15"/>
      <c r="C589" s="374"/>
      <c r="D589" s="374"/>
      <c r="E589" s="373"/>
      <c r="F589" s="374"/>
      <c r="G589" s="374"/>
      <c r="H589" s="374"/>
    </row>
    <row r="590" spans="1:8" ht="49.5" customHeight="1">
      <c r="A590" s="15"/>
      <c r="B590" s="15"/>
      <c r="C590" s="374"/>
      <c r="D590" s="374"/>
      <c r="E590" s="373"/>
      <c r="F590" s="374"/>
      <c r="G590" s="374"/>
      <c r="H590" s="374"/>
    </row>
    <row r="591" spans="1:8" ht="49.5" customHeight="1">
      <c r="A591" s="15"/>
      <c r="B591" s="15"/>
      <c r="C591" s="374"/>
      <c r="D591" s="374"/>
      <c r="E591" s="373"/>
      <c r="F591" s="374"/>
      <c r="G591" s="374"/>
      <c r="H591" s="374"/>
    </row>
    <row r="592" spans="1:8" ht="49.5" customHeight="1">
      <c r="A592" s="15"/>
      <c r="B592" s="15"/>
      <c r="C592" s="374"/>
      <c r="D592" s="374"/>
      <c r="E592" s="373"/>
      <c r="F592" s="374"/>
      <c r="G592" s="374"/>
      <c r="H592" s="374"/>
    </row>
    <row r="593" spans="1:8" ht="49.5" customHeight="1">
      <c r="A593" s="15"/>
      <c r="B593" s="15"/>
      <c r="C593" s="374"/>
      <c r="D593" s="374"/>
      <c r="E593" s="373"/>
      <c r="F593" s="374"/>
      <c r="G593" s="374"/>
      <c r="H593" s="374"/>
    </row>
    <row r="594" spans="1:8" ht="49.5" customHeight="1">
      <c r="A594" s="15"/>
      <c r="B594" s="15"/>
      <c r="C594" s="374"/>
      <c r="D594" s="374"/>
      <c r="E594" s="373"/>
      <c r="F594" s="374"/>
      <c r="G594" s="374"/>
      <c r="H594" s="374"/>
    </row>
    <row r="595" spans="1:8" ht="49.5" customHeight="1">
      <c r="A595" s="15"/>
      <c r="B595" s="15"/>
      <c r="C595" s="374"/>
      <c r="D595" s="374"/>
      <c r="E595" s="373"/>
      <c r="F595" s="374"/>
      <c r="G595" s="374"/>
      <c r="H595" s="374"/>
    </row>
    <row r="596" spans="1:8" ht="49.5" customHeight="1">
      <c r="A596" s="15"/>
      <c r="B596" s="15"/>
      <c r="C596" s="374"/>
      <c r="D596" s="374"/>
      <c r="E596" s="373"/>
      <c r="F596" s="374"/>
      <c r="G596" s="374"/>
      <c r="H596" s="374"/>
    </row>
    <row r="597" spans="1:8" ht="49.5" customHeight="1">
      <c r="A597" s="15"/>
      <c r="B597" s="15"/>
      <c r="C597" s="374"/>
      <c r="D597" s="374"/>
      <c r="E597" s="373"/>
      <c r="F597" s="374"/>
      <c r="G597" s="374"/>
      <c r="H597" s="374"/>
    </row>
    <row r="598" spans="1:8" ht="49.5" customHeight="1">
      <c r="A598" s="15"/>
      <c r="B598" s="15"/>
      <c r="C598" s="374"/>
      <c r="D598" s="374"/>
      <c r="E598" s="373"/>
      <c r="F598" s="374"/>
      <c r="G598" s="374"/>
      <c r="H598" s="374"/>
    </row>
    <row r="599" spans="1:8" ht="49.5" customHeight="1">
      <c r="A599" s="15"/>
      <c r="B599" s="15"/>
      <c r="C599" s="374"/>
      <c r="D599" s="374"/>
      <c r="E599" s="373"/>
      <c r="F599" s="374"/>
      <c r="G599" s="374"/>
      <c r="H599" s="374"/>
    </row>
    <row r="600" spans="1:8" ht="49.5" customHeight="1">
      <c r="A600" s="15"/>
      <c r="B600" s="15"/>
      <c r="C600" s="374"/>
      <c r="D600" s="374"/>
      <c r="E600" s="373"/>
      <c r="F600" s="374"/>
      <c r="G600" s="374"/>
      <c r="H600" s="374"/>
    </row>
    <row r="601" spans="1:8" ht="49.5" customHeight="1">
      <c r="A601" s="15"/>
      <c r="B601" s="15"/>
      <c r="C601" s="374"/>
      <c r="D601" s="374"/>
      <c r="E601" s="373"/>
      <c r="F601" s="374"/>
      <c r="G601" s="374"/>
      <c r="H601" s="374"/>
    </row>
    <row r="602" spans="1:8" ht="49.5" customHeight="1">
      <c r="A602" s="15"/>
      <c r="B602" s="15"/>
      <c r="C602" s="374"/>
      <c r="D602" s="374"/>
      <c r="E602" s="373"/>
      <c r="F602" s="374"/>
      <c r="G602" s="374"/>
      <c r="H602" s="374"/>
    </row>
    <row r="603" spans="1:8" ht="49.5" customHeight="1">
      <c r="A603" s="15"/>
      <c r="B603" s="15"/>
      <c r="C603" s="374"/>
      <c r="D603" s="374"/>
      <c r="E603" s="373"/>
      <c r="F603" s="374"/>
      <c r="G603" s="374"/>
      <c r="H603" s="374"/>
    </row>
    <row r="604" spans="1:8" ht="49.5" customHeight="1">
      <c r="A604" s="15"/>
      <c r="B604" s="15"/>
      <c r="C604" s="374"/>
      <c r="D604" s="374"/>
      <c r="E604" s="373"/>
      <c r="F604" s="374"/>
      <c r="G604" s="374"/>
      <c r="H604" s="374"/>
    </row>
    <row r="605" spans="1:8" ht="49.5" customHeight="1">
      <c r="A605" s="15"/>
      <c r="B605" s="15"/>
      <c r="C605" s="374"/>
      <c r="D605" s="374"/>
      <c r="E605" s="373"/>
      <c r="F605" s="374"/>
      <c r="G605" s="374"/>
      <c r="H605" s="374"/>
    </row>
    <row r="606" spans="1:8" ht="49.5" customHeight="1">
      <c r="A606" s="15"/>
      <c r="B606" s="15"/>
      <c r="C606" s="374"/>
      <c r="D606" s="374"/>
      <c r="E606" s="373"/>
      <c r="F606" s="374"/>
      <c r="G606" s="374"/>
      <c r="H606" s="374"/>
    </row>
    <row r="607" spans="1:8" ht="49.5" customHeight="1">
      <c r="A607" s="15"/>
      <c r="B607" s="15"/>
      <c r="C607" s="374"/>
      <c r="D607" s="374"/>
      <c r="E607" s="373"/>
      <c r="F607" s="374"/>
      <c r="G607" s="374"/>
      <c r="H607" s="374"/>
    </row>
    <row r="608" spans="1:8" ht="49.5" customHeight="1">
      <c r="A608" s="15"/>
      <c r="B608" s="15"/>
      <c r="C608" s="374"/>
      <c r="D608" s="374"/>
      <c r="E608" s="373"/>
      <c r="F608" s="374"/>
      <c r="G608" s="374"/>
      <c r="H608" s="374"/>
    </row>
    <row r="609" spans="1:8" ht="49.5" customHeight="1">
      <c r="A609" s="15"/>
      <c r="B609" s="15"/>
      <c r="C609" s="374"/>
      <c r="D609" s="374"/>
      <c r="E609" s="373"/>
      <c r="F609" s="374"/>
      <c r="G609" s="374"/>
      <c r="H609" s="374"/>
    </row>
    <row r="610" spans="1:8" ht="49.5" customHeight="1">
      <c r="A610" s="15"/>
      <c r="B610" s="15"/>
      <c r="C610" s="374"/>
      <c r="D610" s="374"/>
      <c r="E610" s="373"/>
      <c r="F610" s="374"/>
      <c r="G610" s="374"/>
      <c r="H610" s="374"/>
    </row>
    <row r="611" spans="1:8" ht="49.5" customHeight="1">
      <c r="A611" s="15"/>
      <c r="B611" s="15"/>
      <c r="C611" s="374"/>
      <c r="D611" s="374"/>
      <c r="E611" s="373"/>
      <c r="F611" s="374"/>
      <c r="G611" s="374"/>
      <c r="H611" s="374"/>
    </row>
    <row r="612" spans="1:8" ht="49.5" customHeight="1">
      <c r="A612" s="15"/>
      <c r="B612" s="15"/>
      <c r="C612" s="374"/>
      <c r="D612" s="374"/>
      <c r="E612" s="373"/>
      <c r="F612" s="374"/>
      <c r="G612" s="374"/>
      <c r="H612" s="374"/>
    </row>
    <row r="613" spans="1:8" ht="49.5" customHeight="1">
      <c r="A613" s="15"/>
      <c r="B613" s="15"/>
      <c r="C613" s="374"/>
      <c r="D613" s="374"/>
      <c r="E613" s="373"/>
      <c r="F613" s="374"/>
      <c r="G613" s="374"/>
      <c r="H613" s="374"/>
    </row>
    <row r="614" spans="1:8" ht="49.5" customHeight="1">
      <c r="A614" s="15"/>
      <c r="B614" s="15"/>
      <c r="C614" s="374"/>
      <c r="D614" s="374"/>
      <c r="E614" s="373"/>
      <c r="F614" s="374"/>
      <c r="G614" s="374"/>
      <c r="H614" s="374"/>
    </row>
    <row r="615" spans="1:8" ht="49.5" customHeight="1">
      <c r="A615" s="15"/>
      <c r="B615" s="15"/>
      <c r="C615" s="374"/>
      <c r="D615" s="374"/>
      <c r="E615" s="373"/>
      <c r="F615" s="374"/>
      <c r="G615" s="374"/>
      <c r="H615" s="374"/>
    </row>
    <row r="616" spans="1:8" ht="49.5" customHeight="1">
      <c r="A616" s="15"/>
      <c r="B616" s="15"/>
      <c r="C616" s="374"/>
      <c r="D616" s="374"/>
      <c r="E616" s="373"/>
      <c r="F616" s="374"/>
      <c r="G616" s="374"/>
      <c r="H616" s="374"/>
    </row>
    <row r="617" spans="1:8" ht="49.5" customHeight="1">
      <c r="A617" s="15"/>
      <c r="B617" s="15"/>
      <c r="C617" s="374"/>
      <c r="D617" s="374"/>
      <c r="E617" s="373"/>
      <c r="F617" s="374"/>
      <c r="G617" s="374"/>
      <c r="H617" s="374"/>
    </row>
    <row r="618" spans="1:8" ht="49.5" customHeight="1">
      <c r="A618" s="15"/>
      <c r="B618" s="15"/>
      <c r="C618" s="374"/>
      <c r="D618" s="374"/>
      <c r="E618" s="373"/>
      <c r="F618" s="374"/>
      <c r="G618" s="374"/>
      <c r="H618" s="374"/>
    </row>
    <row r="619" spans="1:8" ht="49.5" customHeight="1">
      <c r="A619" s="15"/>
      <c r="B619" s="15"/>
      <c r="C619" s="374"/>
      <c r="D619" s="374"/>
      <c r="E619" s="373"/>
      <c r="F619" s="374"/>
      <c r="G619" s="374"/>
      <c r="H619" s="374"/>
    </row>
    <row r="620" spans="1:8" ht="49.5" customHeight="1">
      <c r="A620" s="15"/>
      <c r="B620" s="15"/>
      <c r="C620" s="374"/>
      <c r="D620" s="374"/>
      <c r="E620" s="373"/>
      <c r="F620" s="374"/>
      <c r="G620" s="374"/>
      <c r="H620" s="374"/>
    </row>
    <row r="621" spans="1:8" ht="49.5" customHeight="1">
      <c r="A621" s="15"/>
      <c r="B621" s="15"/>
      <c r="C621" s="374"/>
      <c r="D621" s="374"/>
      <c r="E621" s="373"/>
      <c r="F621" s="374"/>
      <c r="G621" s="374"/>
      <c r="H621" s="374"/>
    </row>
    <row r="622" spans="1:8" ht="49.5" customHeight="1">
      <c r="A622" s="15"/>
      <c r="B622" s="15"/>
      <c r="C622" s="374"/>
      <c r="D622" s="374"/>
      <c r="E622" s="373"/>
      <c r="F622" s="374"/>
      <c r="G622" s="374"/>
      <c r="H622" s="374"/>
    </row>
    <row r="623" spans="1:8" ht="49.5" customHeight="1">
      <c r="A623" s="15"/>
      <c r="B623" s="15"/>
      <c r="C623" s="374"/>
      <c r="D623" s="374"/>
      <c r="E623" s="373"/>
      <c r="F623" s="374"/>
      <c r="G623" s="374"/>
      <c r="H623" s="374"/>
    </row>
    <row r="624" spans="1:8" ht="49.5" customHeight="1">
      <c r="A624" s="15"/>
      <c r="B624" s="15"/>
      <c r="C624" s="374"/>
      <c r="D624" s="374"/>
      <c r="E624" s="373"/>
      <c r="F624" s="374"/>
      <c r="G624" s="374"/>
      <c r="H624" s="374"/>
    </row>
    <row r="625" spans="1:8" ht="49.5" customHeight="1">
      <c r="A625" s="15"/>
      <c r="B625" s="15"/>
      <c r="C625" s="374"/>
      <c r="D625" s="374"/>
      <c r="E625" s="373"/>
      <c r="F625" s="374"/>
      <c r="G625" s="374"/>
      <c r="H625" s="374"/>
    </row>
    <row r="626" spans="1:8" ht="49.5" customHeight="1">
      <c r="A626" s="15"/>
      <c r="B626" s="15"/>
      <c r="C626" s="374"/>
      <c r="D626" s="374"/>
      <c r="E626" s="373"/>
      <c r="F626" s="374"/>
      <c r="G626" s="374"/>
      <c r="H626" s="374"/>
    </row>
    <row r="627" spans="1:8" ht="49.5" customHeight="1">
      <c r="A627" s="15"/>
      <c r="B627" s="15"/>
      <c r="C627" s="374"/>
      <c r="D627" s="374"/>
      <c r="E627" s="373"/>
      <c r="F627" s="374"/>
      <c r="G627" s="374"/>
      <c r="H627" s="374"/>
    </row>
    <row r="628" spans="1:8" ht="49.5" customHeight="1">
      <c r="A628" s="15"/>
      <c r="B628" s="15"/>
      <c r="C628" s="374"/>
      <c r="D628" s="374"/>
      <c r="E628" s="373"/>
      <c r="F628" s="374"/>
      <c r="G628" s="374"/>
      <c r="H628" s="374"/>
    </row>
    <row r="629" spans="1:8" ht="49.5" customHeight="1">
      <c r="A629" s="15"/>
      <c r="B629" s="15"/>
      <c r="C629" s="374"/>
      <c r="D629" s="374"/>
      <c r="E629" s="373"/>
      <c r="F629" s="374"/>
      <c r="G629" s="374"/>
      <c r="H629" s="374"/>
    </row>
    <row r="630" spans="1:8" ht="49.5" customHeight="1">
      <c r="A630" s="15"/>
      <c r="B630" s="15"/>
      <c r="C630" s="374"/>
      <c r="D630" s="374"/>
      <c r="E630" s="373"/>
      <c r="F630" s="374"/>
      <c r="G630" s="374"/>
      <c r="H630" s="374"/>
    </row>
    <row r="631" spans="1:8" ht="49.5" customHeight="1">
      <c r="A631" s="15"/>
      <c r="B631" s="15"/>
      <c r="C631" s="374"/>
      <c r="D631" s="374"/>
      <c r="E631" s="373"/>
      <c r="F631" s="374"/>
      <c r="G631" s="374"/>
      <c r="H631" s="374"/>
    </row>
    <row r="632" spans="1:8" ht="49.5" customHeight="1">
      <c r="A632" s="15"/>
      <c r="B632" s="15"/>
      <c r="C632" s="374"/>
      <c r="D632" s="374"/>
      <c r="E632" s="373"/>
      <c r="F632" s="374"/>
      <c r="G632" s="374"/>
      <c r="H632" s="374"/>
    </row>
    <row r="633" spans="1:8" ht="49.5" customHeight="1">
      <c r="A633" s="15"/>
      <c r="B633" s="15"/>
      <c r="C633" s="374"/>
      <c r="D633" s="374"/>
      <c r="E633" s="373"/>
      <c r="F633" s="374"/>
      <c r="G633" s="374"/>
      <c r="H633" s="374"/>
    </row>
    <row r="634" spans="1:8" ht="49.5" customHeight="1">
      <c r="A634" s="15"/>
      <c r="B634" s="15"/>
      <c r="C634" s="374"/>
      <c r="D634" s="374"/>
      <c r="E634" s="373"/>
      <c r="F634" s="374"/>
      <c r="G634" s="374"/>
      <c r="H634" s="374"/>
    </row>
    <row r="635" spans="1:8" ht="49.5" customHeight="1">
      <c r="A635" s="15"/>
      <c r="B635" s="15"/>
      <c r="C635" s="374"/>
      <c r="D635" s="374"/>
      <c r="E635" s="373"/>
      <c r="F635" s="374"/>
      <c r="G635" s="374"/>
      <c r="H635" s="374"/>
    </row>
    <row r="636" spans="1:8" ht="49.5" customHeight="1">
      <c r="A636" s="15"/>
      <c r="B636" s="15"/>
      <c r="C636" s="374"/>
      <c r="D636" s="374"/>
      <c r="E636" s="373"/>
      <c r="F636" s="374"/>
      <c r="G636" s="374"/>
      <c r="H636" s="374"/>
    </row>
    <row r="637" spans="1:8" ht="49.5" customHeight="1">
      <c r="A637" s="15"/>
      <c r="B637" s="15"/>
      <c r="C637" s="374"/>
      <c r="D637" s="374"/>
      <c r="E637" s="373"/>
      <c r="F637" s="374"/>
      <c r="G637" s="374"/>
      <c r="H637" s="374"/>
    </row>
    <row r="638" spans="1:8" ht="49.5" customHeight="1">
      <c r="A638" s="15"/>
      <c r="B638" s="15"/>
      <c r="C638" s="374"/>
      <c r="D638" s="374"/>
      <c r="E638" s="373"/>
      <c r="F638" s="374"/>
      <c r="G638" s="374"/>
      <c r="H638" s="374"/>
    </row>
    <row r="639" spans="1:8" ht="49.5" customHeight="1">
      <c r="A639" s="15"/>
      <c r="B639" s="15"/>
      <c r="C639" s="374"/>
      <c r="D639" s="374"/>
      <c r="E639" s="373"/>
      <c r="F639" s="374"/>
      <c r="G639" s="374"/>
      <c r="H639" s="374"/>
    </row>
    <row r="640" spans="1:8" ht="49.5" customHeight="1">
      <c r="A640" s="15"/>
      <c r="B640" s="15"/>
      <c r="C640" s="374"/>
      <c r="D640" s="374"/>
      <c r="E640" s="373"/>
      <c r="F640" s="374"/>
      <c r="G640" s="374"/>
      <c r="H640" s="374"/>
    </row>
    <row r="641" spans="1:8" ht="49.5" customHeight="1">
      <c r="A641" s="15"/>
      <c r="B641" s="15"/>
      <c r="C641" s="374"/>
      <c r="D641" s="374"/>
      <c r="E641" s="373"/>
      <c r="F641" s="374"/>
      <c r="G641" s="374"/>
      <c r="H641" s="374"/>
    </row>
    <row r="642" spans="1:8" ht="49.5" customHeight="1">
      <c r="A642" s="15"/>
      <c r="B642" s="15"/>
      <c r="C642" s="374"/>
      <c r="D642" s="374"/>
      <c r="E642" s="373"/>
      <c r="F642" s="374"/>
      <c r="G642" s="374"/>
      <c r="H642" s="374"/>
    </row>
    <row r="643" spans="1:8" ht="49.5" customHeight="1">
      <c r="A643" s="15"/>
      <c r="B643" s="15"/>
      <c r="C643" s="374"/>
      <c r="D643" s="374"/>
      <c r="E643" s="373"/>
      <c r="F643" s="374"/>
      <c r="G643" s="374"/>
      <c r="H643" s="374"/>
    </row>
    <row r="644" spans="1:8" ht="49.5" customHeight="1">
      <c r="A644" s="15"/>
      <c r="B644" s="15"/>
      <c r="C644" s="374"/>
      <c r="D644" s="374"/>
      <c r="E644" s="373"/>
      <c r="F644" s="374"/>
      <c r="G644" s="374"/>
      <c r="H644" s="374"/>
    </row>
    <row r="645" spans="1:8" ht="49.5" customHeight="1">
      <c r="A645" s="15"/>
      <c r="B645" s="15"/>
      <c r="C645" s="374"/>
      <c r="D645" s="374"/>
      <c r="E645" s="373"/>
      <c r="F645" s="374"/>
      <c r="G645" s="374"/>
      <c r="H645" s="374"/>
    </row>
    <row r="646" spans="1:8" ht="49.5" customHeight="1">
      <c r="A646" s="15"/>
      <c r="B646" s="15"/>
      <c r="C646" s="374"/>
      <c r="D646" s="374"/>
      <c r="E646" s="373"/>
      <c r="F646" s="374"/>
      <c r="G646" s="374"/>
      <c r="H646" s="374"/>
    </row>
    <row r="647" spans="1:8" ht="49.5" customHeight="1">
      <c r="A647" s="15"/>
      <c r="B647" s="15"/>
      <c r="C647" s="374"/>
      <c r="D647" s="374"/>
      <c r="E647" s="373"/>
      <c r="F647" s="374"/>
      <c r="G647" s="374"/>
      <c r="H647" s="374"/>
    </row>
    <row r="648" spans="1:8" ht="49.5" customHeight="1">
      <c r="A648" s="15"/>
      <c r="B648" s="15"/>
      <c r="C648" s="374"/>
      <c r="D648" s="374"/>
      <c r="E648" s="373"/>
      <c r="F648" s="374"/>
      <c r="G648" s="374"/>
      <c r="H648" s="374"/>
    </row>
    <row r="649" spans="1:8" ht="49.5" customHeight="1">
      <c r="A649" s="15"/>
      <c r="B649" s="15"/>
      <c r="C649" s="374"/>
      <c r="D649" s="374"/>
      <c r="E649" s="373"/>
      <c r="F649" s="374"/>
      <c r="G649" s="374"/>
      <c r="H649" s="374"/>
    </row>
    <row r="650" spans="1:8" ht="49.5" customHeight="1">
      <c r="A650" s="15"/>
      <c r="B650" s="15"/>
      <c r="C650" s="374"/>
      <c r="D650" s="374"/>
      <c r="E650" s="373"/>
      <c r="F650" s="374"/>
      <c r="G650" s="374"/>
      <c r="H650" s="374"/>
    </row>
    <row r="651" spans="1:8" ht="49.5" customHeight="1">
      <c r="A651" s="15"/>
      <c r="B651" s="15"/>
      <c r="C651" s="374"/>
      <c r="D651" s="374"/>
      <c r="E651" s="373"/>
      <c r="F651" s="374"/>
      <c r="G651" s="374"/>
      <c r="H651" s="374"/>
    </row>
    <row r="652" spans="1:8" ht="49.5" customHeight="1">
      <c r="A652" s="15"/>
      <c r="B652" s="15"/>
      <c r="C652" s="374"/>
      <c r="D652" s="374"/>
      <c r="E652" s="373"/>
      <c r="F652" s="374"/>
      <c r="G652" s="374"/>
      <c r="H652" s="374"/>
    </row>
    <row r="653" spans="1:8" ht="49.5" customHeight="1">
      <c r="A653" s="15"/>
      <c r="B653" s="15"/>
      <c r="C653" s="374"/>
      <c r="D653" s="374"/>
      <c r="E653" s="373"/>
      <c r="F653" s="374"/>
      <c r="G653" s="374"/>
      <c r="H653" s="374"/>
    </row>
    <row r="654" spans="1:8" ht="49.5" customHeight="1">
      <c r="A654" s="15"/>
      <c r="B654" s="15"/>
      <c r="C654" s="374"/>
      <c r="D654" s="374"/>
      <c r="E654" s="373"/>
      <c r="F654" s="374"/>
      <c r="G654" s="374"/>
      <c r="H654" s="374"/>
    </row>
    <row r="655" spans="1:8" ht="49.5" customHeight="1">
      <c r="A655" s="15"/>
      <c r="B655" s="15"/>
      <c r="C655" s="374"/>
      <c r="D655" s="374"/>
      <c r="E655" s="373"/>
      <c r="F655" s="374"/>
      <c r="G655" s="374"/>
      <c r="H655" s="374"/>
    </row>
    <row r="656" spans="1:8" ht="49.5" customHeight="1">
      <c r="A656" s="15"/>
      <c r="B656" s="15"/>
      <c r="C656" s="374"/>
      <c r="D656" s="374"/>
      <c r="E656" s="373"/>
      <c r="F656" s="374"/>
      <c r="G656" s="374"/>
      <c r="H656" s="374"/>
    </row>
    <row r="657" spans="1:8" ht="49.5" customHeight="1">
      <c r="A657" s="15"/>
      <c r="B657" s="15"/>
      <c r="C657" s="374"/>
      <c r="D657" s="374"/>
      <c r="E657" s="373"/>
      <c r="F657" s="374"/>
      <c r="G657" s="374"/>
      <c r="H657" s="374"/>
    </row>
    <row r="658" spans="1:8" ht="49.5" customHeight="1">
      <c r="A658" s="15"/>
      <c r="B658" s="15"/>
      <c r="C658" s="374"/>
      <c r="D658" s="374"/>
      <c r="E658" s="373"/>
      <c r="F658" s="374"/>
      <c r="G658" s="374"/>
      <c r="H658" s="374"/>
    </row>
    <row r="659" spans="1:8" ht="49.5" customHeight="1">
      <c r="A659" s="15"/>
      <c r="B659" s="15"/>
      <c r="C659" s="374"/>
      <c r="D659" s="374"/>
      <c r="E659" s="373"/>
      <c r="F659" s="374"/>
      <c r="G659" s="374"/>
      <c r="H659" s="374"/>
    </row>
    <row r="660" spans="1:8" ht="49.5" customHeight="1">
      <c r="A660" s="15"/>
      <c r="B660" s="15"/>
      <c r="C660" s="374"/>
      <c r="D660" s="374"/>
      <c r="E660" s="373"/>
      <c r="F660" s="374"/>
      <c r="G660" s="374"/>
      <c r="H660" s="374"/>
    </row>
    <row r="661" spans="1:8" ht="49.5" customHeight="1">
      <c r="A661" s="15"/>
      <c r="B661" s="15"/>
      <c r="C661" s="374"/>
      <c r="D661" s="374"/>
      <c r="E661" s="373"/>
      <c r="F661" s="374"/>
      <c r="G661" s="374"/>
      <c r="H661" s="374"/>
    </row>
    <row r="662" spans="1:8" ht="49.5" customHeight="1">
      <c r="A662" s="15"/>
      <c r="B662" s="15"/>
      <c r="C662" s="374"/>
      <c r="D662" s="374"/>
      <c r="E662" s="373"/>
      <c r="F662" s="374"/>
      <c r="G662" s="374"/>
      <c r="H662" s="374"/>
    </row>
    <row r="663" spans="1:8" ht="49.5" customHeight="1">
      <c r="A663" s="15"/>
      <c r="B663" s="15"/>
      <c r="C663" s="374"/>
      <c r="D663" s="374"/>
      <c r="E663" s="373"/>
      <c r="F663" s="374"/>
      <c r="G663" s="374"/>
      <c r="H663" s="374"/>
    </row>
    <row r="664" spans="1:8" ht="49.5" customHeight="1">
      <c r="A664" s="15"/>
      <c r="B664" s="15"/>
      <c r="C664" s="374"/>
      <c r="D664" s="374"/>
      <c r="E664" s="373"/>
      <c r="F664" s="374"/>
      <c r="G664" s="374"/>
      <c r="H664" s="374"/>
    </row>
    <row r="665" spans="1:8" ht="49.5" customHeight="1">
      <c r="A665" s="15"/>
      <c r="B665" s="15"/>
      <c r="C665" s="374"/>
      <c r="D665" s="374"/>
      <c r="E665" s="373"/>
      <c r="F665" s="374"/>
      <c r="G665" s="374"/>
      <c r="H665" s="374"/>
    </row>
    <row r="666" spans="1:8" ht="49.5" customHeight="1">
      <c r="A666" s="15"/>
      <c r="B666" s="15"/>
      <c r="C666" s="374"/>
      <c r="D666" s="374"/>
      <c r="E666" s="373"/>
      <c r="F666" s="374"/>
      <c r="G666" s="374"/>
      <c r="H666" s="374"/>
    </row>
    <row r="667" spans="1:8" ht="49.5" customHeight="1">
      <c r="A667" s="15"/>
      <c r="B667" s="15"/>
      <c r="C667" s="374"/>
      <c r="D667" s="374"/>
      <c r="E667" s="373"/>
      <c r="F667" s="374"/>
      <c r="G667" s="374"/>
      <c r="H667" s="374"/>
    </row>
    <row r="668" spans="1:8" ht="49.5" customHeight="1">
      <c r="A668" s="15"/>
      <c r="B668" s="15"/>
      <c r="C668" s="374"/>
      <c r="D668" s="374"/>
      <c r="E668" s="373"/>
      <c r="F668" s="374"/>
      <c r="G668" s="374"/>
      <c r="H668" s="374"/>
    </row>
    <row r="669" spans="1:8" ht="49.5" customHeight="1">
      <c r="A669" s="15"/>
      <c r="B669" s="15"/>
      <c r="C669" s="374"/>
      <c r="D669" s="374"/>
      <c r="E669" s="373"/>
      <c r="F669" s="374"/>
      <c r="G669" s="374"/>
      <c r="H669" s="374"/>
    </row>
    <row r="670" spans="1:8" ht="49.5" customHeight="1">
      <c r="A670" s="15"/>
      <c r="B670" s="15"/>
      <c r="C670" s="374"/>
      <c r="D670" s="374"/>
      <c r="E670" s="373"/>
      <c r="F670" s="374"/>
      <c r="G670" s="374"/>
      <c r="H670" s="374"/>
    </row>
    <row r="671" spans="1:8" ht="49.5" customHeight="1">
      <c r="A671" s="15"/>
      <c r="B671" s="15"/>
      <c r="C671" s="374"/>
      <c r="D671" s="374"/>
      <c r="E671" s="373"/>
      <c r="F671" s="374"/>
      <c r="G671" s="374"/>
      <c r="H671" s="374"/>
    </row>
    <row r="672" spans="1:8" ht="49.5" customHeight="1">
      <c r="A672" s="15"/>
      <c r="B672" s="15"/>
      <c r="C672" s="374"/>
      <c r="D672" s="374"/>
      <c r="E672" s="373"/>
      <c r="F672" s="374"/>
      <c r="G672" s="374"/>
      <c r="H672" s="374"/>
    </row>
    <row r="673" spans="1:8" ht="49.5" customHeight="1">
      <c r="A673" s="15"/>
      <c r="B673" s="15"/>
      <c r="C673" s="374"/>
      <c r="D673" s="374"/>
      <c r="E673" s="373"/>
      <c r="F673" s="374"/>
      <c r="G673" s="374"/>
      <c r="H673" s="374"/>
    </row>
    <row r="674" spans="1:8" ht="49.5" customHeight="1">
      <c r="A674" s="15"/>
      <c r="B674" s="15"/>
      <c r="C674" s="374"/>
      <c r="D674" s="374"/>
      <c r="E674" s="373"/>
      <c r="F674" s="374"/>
      <c r="G674" s="374"/>
      <c r="H674" s="374"/>
    </row>
    <row r="675" spans="1:8" ht="49.5" customHeight="1">
      <c r="A675" s="15"/>
      <c r="B675" s="15"/>
      <c r="C675" s="374"/>
      <c r="D675" s="374"/>
      <c r="E675" s="373"/>
      <c r="F675" s="374"/>
      <c r="G675" s="374"/>
      <c r="H675" s="374"/>
    </row>
    <row r="676" spans="1:8" ht="49.5" customHeight="1">
      <c r="A676" s="15"/>
      <c r="B676" s="15"/>
      <c r="C676" s="374"/>
      <c r="D676" s="374"/>
      <c r="E676" s="373"/>
      <c r="F676" s="374"/>
      <c r="G676" s="374"/>
      <c r="H676" s="374"/>
    </row>
    <row r="677" spans="1:8" ht="49.5" customHeight="1">
      <c r="A677" s="15"/>
      <c r="B677" s="15"/>
      <c r="C677" s="374"/>
      <c r="D677" s="374"/>
      <c r="E677" s="373"/>
      <c r="F677" s="374"/>
      <c r="G677" s="374"/>
      <c r="H677" s="374"/>
    </row>
    <row r="678" spans="1:8" ht="49.5" customHeight="1">
      <c r="A678" s="15"/>
      <c r="B678" s="15"/>
      <c r="C678" s="374"/>
      <c r="D678" s="374"/>
      <c r="E678" s="373"/>
      <c r="F678" s="374"/>
      <c r="G678" s="374"/>
      <c r="H678" s="374"/>
    </row>
    <row r="679" spans="1:8" ht="49.5" customHeight="1">
      <c r="A679" s="15"/>
      <c r="B679" s="15"/>
      <c r="C679" s="374"/>
      <c r="D679" s="374"/>
      <c r="E679" s="373"/>
      <c r="F679" s="374"/>
      <c r="G679" s="374"/>
      <c r="H679" s="374"/>
    </row>
    <row r="680" spans="1:8" ht="49.5" customHeight="1">
      <c r="A680" s="15"/>
      <c r="B680" s="15"/>
      <c r="C680" s="374"/>
      <c r="D680" s="374"/>
      <c r="E680" s="373"/>
      <c r="F680" s="374"/>
      <c r="G680" s="374"/>
      <c r="H680" s="374"/>
    </row>
    <row r="681" spans="1:8" ht="49.5" customHeight="1">
      <c r="A681" s="15"/>
      <c r="B681" s="15"/>
      <c r="C681" s="374"/>
      <c r="D681" s="374"/>
      <c r="E681" s="373"/>
      <c r="F681" s="374"/>
      <c r="G681" s="374"/>
      <c r="H681" s="374"/>
    </row>
    <row r="682" spans="1:8" ht="49.5" customHeight="1">
      <c r="A682" s="15"/>
      <c r="B682" s="15"/>
      <c r="C682" s="374"/>
      <c r="D682" s="374"/>
      <c r="E682" s="373"/>
      <c r="F682" s="374"/>
      <c r="G682" s="374"/>
      <c r="H682" s="374"/>
    </row>
    <row r="683" spans="1:8" ht="49.5" customHeight="1">
      <c r="A683" s="15"/>
      <c r="B683" s="15"/>
      <c r="C683" s="374"/>
      <c r="D683" s="374"/>
      <c r="E683" s="373"/>
      <c r="F683" s="374"/>
      <c r="G683" s="374"/>
      <c r="H683" s="374"/>
    </row>
    <row r="684" spans="1:8" ht="49.5" customHeight="1">
      <c r="A684" s="15"/>
      <c r="B684" s="15"/>
      <c r="C684" s="374"/>
      <c r="D684" s="374"/>
      <c r="E684" s="373"/>
      <c r="F684" s="374"/>
      <c r="G684" s="374"/>
      <c r="H684" s="374"/>
    </row>
    <row r="685" spans="1:8" ht="49.5" customHeight="1">
      <c r="A685" s="15"/>
      <c r="B685" s="15"/>
      <c r="C685" s="374"/>
      <c r="D685" s="374"/>
      <c r="E685" s="373"/>
      <c r="F685" s="374"/>
      <c r="G685" s="374"/>
      <c r="H685" s="374"/>
    </row>
    <row r="686" spans="1:8" ht="49.5" customHeight="1">
      <c r="A686" s="15"/>
      <c r="B686" s="15"/>
      <c r="C686" s="374"/>
      <c r="D686" s="374"/>
      <c r="E686" s="373"/>
      <c r="F686" s="374"/>
      <c r="G686" s="374"/>
      <c r="H686" s="374"/>
    </row>
    <row r="687" spans="1:8" ht="49.5" customHeight="1">
      <c r="A687" s="15"/>
      <c r="B687" s="15"/>
      <c r="C687" s="374"/>
      <c r="D687" s="374"/>
      <c r="E687" s="373"/>
      <c r="F687" s="374"/>
      <c r="G687" s="374"/>
      <c r="H687" s="374"/>
    </row>
    <row r="688" spans="1:8" ht="49.5" customHeight="1">
      <c r="A688" s="15"/>
      <c r="B688" s="15"/>
      <c r="C688" s="374"/>
      <c r="D688" s="374"/>
      <c r="E688" s="373"/>
      <c r="F688" s="374"/>
      <c r="G688" s="374"/>
      <c r="H688" s="374"/>
    </row>
    <row r="689" spans="1:8" ht="49.5" customHeight="1">
      <c r="A689" s="15"/>
      <c r="B689" s="15"/>
      <c r="C689" s="374"/>
      <c r="D689" s="374"/>
      <c r="E689" s="373"/>
      <c r="F689" s="374"/>
      <c r="G689" s="374"/>
      <c r="H689" s="374"/>
    </row>
    <row r="690" spans="1:8" ht="49.5" customHeight="1">
      <c r="A690" s="15"/>
      <c r="B690" s="15"/>
      <c r="C690" s="374"/>
      <c r="D690" s="374"/>
      <c r="E690" s="373"/>
      <c r="F690" s="374"/>
      <c r="G690" s="374"/>
      <c r="H690" s="374"/>
    </row>
    <row r="691" spans="1:8" ht="49.5" customHeight="1">
      <c r="A691" s="15"/>
      <c r="B691" s="15"/>
      <c r="C691" s="374"/>
      <c r="D691" s="374"/>
      <c r="E691" s="373"/>
      <c r="F691" s="374"/>
      <c r="G691" s="374"/>
      <c r="H691" s="374"/>
    </row>
    <row r="692" spans="1:8" ht="49.5" customHeight="1">
      <c r="A692" s="15"/>
      <c r="B692" s="15"/>
      <c r="C692" s="374"/>
      <c r="D692" s="374"/>
      <c r="E692" s="373"/>
      <c r="F692" s="374"/>
      <c r="G692" s="374"/>
      <c r="H692" s="374"/>
    </row>
    <row r="693" spans="1:8" ht="49.5" customHeight="1">
      <c r="A693" s="15"/>
      <c r="B693" s="15"/>
      <c r="C693" s="374"/>
      <c r="D693" s="374"/>
      <c r="E693" s="373"/>
      <c r="F693" s="374"/>
      <c r="G693" s="374"/>
      <c r="H693" s="374"/>
    </row>
    <row r="694" spans="1:8" ht="49.5" customHeight="1">
      <c r="A694" s="15"/>
      <c r="B694" s="15"/>
      <c r="C694" s="374"/>
      <c r="D694" s="374"/>
      <c r="E694" s="373"/>
      <c r="F694" s="374"/>
      <c r="G694" s="374"/>
      <c r="H694" s="374"/>
    </row>
    <row r="695" spans="1:8" ht="49.5" customHeight="1">
      <c r="A695" s="15"/>
      <c r="B695" s="15"/>
      <c r="C695" s="374"/>
      <c r="D695" s="374"/>
      <c r="E695" s="373"/>
      <c r="F695" s="374"/>
      <c r="G695" s="374"/>
      <c r="H695" s="374"/>
    </row>
    <row r="696" spans="1:8" ht="49.5" customHeight="1">
      <c r="A696" s="15"/>
      <c r="B696" s="15"/>
      <c r="C696" s="374"/>
      <c r="D696" s="374"/>
      <c r="E696" s="373"/>
      <c r="F696" s="374"/>
      <c r="G696" s="374"/>
      <c r="H696" s="374"/>
    </row>
    <row r="697" spans="1:8" ht="49.5" customHeight="1">
      <c r="A697" s="15"/>
      <c r="B697" s="15"/>
      <c r="C697" s="374"/>
      <c r="D697" s="374"/>
      <c r="E697" s="373"/>
      <c r="F697" s="374"/>
      <c r="G697" s="374"/>
      <c r="H697" s="374"/>
    </row>
    <row r="698" spans="1:8" ht="49.5" customHeight="1">
      <c r="A698" s="15"/>
      <c r="B698" s="15"/>
      <c r="C698" s="374"/>
      <c r="D698" s="374"/>
      <c r="E698" s="373"/>
      <c r="F698" s="374"/>
      <c r="G698" s="374"/>
      <c r="H698" s="374"/>
    </row>
    <row r="699" spans="1:8" ht="49.5" customHeight="1">
      <c r="A699" s="15"/>
      <c r="B699" s="15"/>
      <c r="C699" s="374"/>
      <c r="D699" s="374"/>
      <c r="E699" s="373"/>
      <c r="F699" s="374"/>
      <c r="G699" s="374"/>
      <c r="H699" s="374"/>
    </row>
    <row r="700" spans="1:8" ht="49.5" customHeight="1">
      <c r="A700" s="15"/>
      <c r="B700" s="15"/>
      <c r="C700" s="374"/>
      <c r="D700" s="374"/>
      <c r="E700" s="373"/>
      <c r="F700" s="374"/>
      <c r="G700" s="374"/>
      <c r="H700" s="374"/>
    </row>
    <row r="701" spans="1:8" ht="49.5" customHeight="1">
      <c r="A701" s="15"/>
      <c r="B701" s="15"/>
      <c r="C701" s="374"/>
      <c r="D701" s="374"/>
      <c r="E701" s="373"/>
      <c r="F701" s="374"/>
      <c r="G701" s="374"/>
      <c r="H701" s="374"/>
    </row>
    <row r="702" spans="1:8" ht="49.5" customHeight="1">
      <c r="A702" s="15"/>
      <c r="B702" s="15"/>
      <c r="C702" s="374"/>
      <c r="D702" s="374"/>
      <c r="E702" s="373"/>
      <c r="F702" s="374"/>
      <c r="G702" s="374"/>
      <c r="H702" s="374"/>
    </row>
    <row r="703" spans="1:8" ht="49.5" customHeight="1">
      <c r="A703" s="15"/>
      <c r="B703" s="15"/>
      <c r="C703" s="374"/>
      <c r="D703" s="374"/>
      <c r="E703" s="373"/>
      <c r="F703" s="374"/>
      <c r="G703" s="374"/>
      <c r="H703" s="374"/>
    </row>
    <row r="704" spans="1:8" ht="49.5" customHeight="1">
      <c r="A704" s="15"/>
      <c r="B704" s="15"/>
      <c r="C704" s="374"/>
      <c r="D704" s="374"/>
      <c r="E704" s="373"/>
      <c r="F704" s="374"/>
      <c r="G704" s="374"/>
      <c r="H704" s="374"/>
    </row>
    <row r="705" spans="1:8" ht="49.5" customHeight="1">
      <c r="A705" s="15"/>
      <c r="B705" s="15"/>
      <c r="C705" s="374"/>
      <c r="D705" s="374"/>
      <c r="E705" s="373"/>
      <c r="F705" s="374"/>
      <c r="G705" s="374"/>
      <c r="H705" s="374"/>
    </row>
    <row r="706" spans="1:8" ht="49.5" customHeight="1">
      <c r="A706" s="15"/>
      <c r="B706" s="15"/>
      <c r="C706" s="374"/>
      <c r="D706" s="374"/>
      <c r="E706" s="373"/>
      <c r="F706" s="374"/>
      <c r="G706" s="374"/>
      <c r="H706" s="374"/>
    </row>
    <row r="707" spans="1:8" ht="49.5" customHeight="1">
      <c r="A707" s="15"/>
      <c r="B707" s="15"/>
      <c r="C707" s="374"/>
      <c r="D707" s="374"/>
      <c r="E707" s="373"/>
      <c r="F707" s="374"/>
      <c r="G707" s="374"/>
      <c r="H707" s="374"/>
    </row>
    <row r="708" spans="1:8" ht="49.5" customHeight="1">
      <c r="A708" s="15"/>
      <c r="B708" s="15"/>
      <c r="C708" s="374"/>
      <c r="D708" s="374"/>
      <c r="E708" s="373"/>
      <c r="F708" s="374"/>
      <c r="G708" s="374"/>
      <c r="H708" s="374"/>
    </row>
    <row r="709" spans="1:8" ht="49.5" customHeight="1">
      <c r="A709" s="15"/>
      <c r="B709" s="15"/>
      <c r="C709" s="374"/>
      <c r="D709" s="374"/>
      <c r="E709" s="373"/>
      <c r="F709" s="374"/>
      <c r="G709" s="374"/>
      <c r="H709" s="374"/>
    </row>
    <row r="710" spans="1:8" ht="49.5" customHeight="1">
      <c r="A710" s="15"/>
      <c r="B710" s="15"/>
      <c r="C710" s="374"/>
      <c r="D710" s="374"/>
      <c r="E710" s="373"/>
      <c r="F710" s="374"/>
      <c r="G710" s="374"/>
      <c r="H710" s="374"/>
    </row>
    <row r="711" spans="1:8" ht="49.5" customHeight="1">
      <c r="A711" s="15"/>
      <c r="B711" s="15"/>
      <c r="C711" s="374"/>
      <c r="D711" s="374"/>
      <c r="E711" s="373"/>
      <c r="F711" s="374"/>
      <c r="G711" s="374"/>
      <c r="H711" s="374"/>
    </row>
    <row r="712" spans="1:8" ht="49.5" customHeight="1">
      <c r="A712" s="15"/>
      <c r="B712" s="15"/>
      <c r="C712" s="374"/>
      <c r="D712" s="374"/>
      <c r="E712" s="373"/>
      <c r="F712" s="374"/>
      <c r="G712" s="374"/>
      <c r="H712" s="374"/>
    </row>
    <row r="713" spans="1:8" ht="49.5" customHeight="1">
      <c r="A713" s="15"/>
      <c r="B713" s="15"/>
      <c r="C713" s="374"/>
      <c r="D713" s="374"/>
      <c r="E713" s="373"/>
      <c r="F713" s="374"/>
      <c r="G713" s="374"/>
      <c r="H713" s="374"/>
    </row>
    <row r="714" spans="1:8" ht="49.5" customHeight="1">
      <c r="A714" s="15"/>
      <c r="B714" s="15"/>
      <c r="C714" s="374"/>
      <c r="D714" s="374"/>
      <c r="E714" s="373"/>
      <c r="F714" s="374"/>
      <c r="G714" s="374"/>
      <c r="H714" s="374"/>
    </row>
    <row r="715" spans="1:8" ht="49.5" customHeight="1">
      <c r="A715" s="15"/>
      <c r="B715" s="15"/>
      <c r="C715" s="374"/>
      <c r="D715" s="374"/>
      <c r="E715" s="373"/>
      <c r="F715" s="374"/>
      <c r="G715" s="374"/>
      <c r="H715" s="374"/>
    </row>
    <row r="716" spans="1:8" ht="49.5" customHeight="1">
      <c r="A716" s="15"/>
      <c r="B716" s="15"/>
      <c r="C716" s="374"/>
      <c r="D716" s="374"/>
      <c r="E716" s="373"/>
      <c r="F716" s="374"/>
      <c r="G716" s="374"/>
      <c r="H716" s="374"/>
    </row>
    <row r="717" spans="1:8" ht="49.5" customHeight="1">
      <c r="A717" s="15"/>
      <c r="B717" s="15"/>
      <c r="C717" s="374"/>
      <c r="D717" s="374"/>
      <c r="E717" s="373"/>
      <c r="F717" s="374"/>
      <c r="G717" s="374"/>
      <c r="H717" s="374"/>
    </row>
    <row r="718" spans="1:8" ht="49.5" customHeight="1">
      <c r="A718" s="15"/>
      <c r="B718" s="15"/>
      <c r="C718" s="374"/>
      <c r="D718" s="374"/>
      <c r="E718" s="373"/>
      <c r="F718" s="374"/>
      <c r="G718" s="374"/>
      <c r="H718" s="374"/>
    </row>
    <row r="719" spans="1:8" ht="49.5" customHeight="1">
      <c r="A719" s="15"/>
      <c r="B719" s="15"/>
      <c r="C719" s="374"/>
      <c r="D719" s="374"/>
      <c r="E719" s="373"/>
      <c r="F719" s="374"/>
      <c r="G719" s="374"/>
      <c r="H719" s="374"/>
    </row>
    <row r="720" spans="1:8" ht="49.5" customHeight="1">
      <c r="A720" s="15"/>
      <c r="B720" s="15"/>
      <c r="C720" s="374"/>
      <c r="D720" s="374"/>
      <c r="E720" s="373"/>
      <c r="F720" s="374"/>
      <c r="G720" s="374"/>
      <c r="H720" s="374"/>
    </row>
    <row r="721" spans="1:8" ht="49.5" customHeight="1">
      <c r="A721" s="15"/>
      <c r="B721" s="15"/>
      <c r="C721" s="374"/>
      <c r="D721" s="374"/>
      <c r="E721" s="373"/>
      <c r="F721" s="374"/>
      <c r="G721" s="374"/>
      <c r="H721" s="374"/>
    </row>
    <row r="722" spans="1:8" ht="49.5" customHeight="1">
      <c r="A722" s="15"/>
      <c r="B722" s="15"/>
      <c r="C722" s="374"/>
      <c r="D722" s="374"/>
      <c r="E722" s="373"/>
      <c r="F722" s="374"/>
      <c r="G722" s="374"/>
      <c r="H722" s="374"/>
    </row>
    <row r="723" spans="1:8" ht="49.5" customHeight="1">
      <c r="A723" s="15"/>
      <c r="B723" s="15"/>
      <c r="C723" s="374"/>
      <c r="D723" s="374"/>
      <c r="E723" s="373"/>
      <c r="F723" s="374"/>
      <c r="G723" s="374"/>
      <c r="H723" s="374"/>
    </row>
    <row r="724" spans="1:8" ht="49.5" customHeight="1">
      <c r="A724" s="15"/>
      <c r="B724" s="15"/>
      <c r="C724" s="374"/>
      <c r="D724" s="374"/>
      <c r="E724" s="373"/>
      <c r="F724" s="374"/>
      <c r="G724" s="374"/>
      <c r="H724" s="374"/>
    </row>
    <row r="725" spans="1:8" ht="49.5" customHeight="1">
      <c r="A725" s="15"/>
      <c r="B725" s="15"/>
      <c r="C725" s="374"/>
      <c r="D725" s="374"/>
      <c r="E725" s="373"/>
      <c r="F725" s="374"/>
      <c r="G725" s="374"/>
      <c r="H725" s="374"/>
    </row>
    <row r="726" spans="1:8" ht="49.5" customHeight="1">
      <c r="A726" s="15"/>
      <c r="B726" s="15"/>
      <c r="C726" s="374"/>
      <c r="D726" s="374"/>
      <c r="E726" s="373"/>
      <c r="F726" s="374"/>
      <c r="G726" s="374"/>
      <c r="H726" s="374"/>
    </row>
    <row r="727" spans="1:8" ht="49.5" customHeight="1">
      <c r="A727" s="15"/>
      <c r="B727" s="15"/>
      <c r="C727" s="374"/>
      <c r="D727" s="374"/>
      <c r="E727" s="373"/>
      <c r="F727" s="374"/>
      <c r="G727" s="374"/>
      <c r="H727" s="374"/>
    </row>
    <row r="728" spans="1:8" ht="49.5" customHeight="1">
      <c r="A728" s="15"/>
      <c r="B728" s="15"/>
      <c r="C728" s="374"/>
      <c r="D728" s="374"/>
      <c r="E728" s="373"/>
      <c r="F728" s="374"/>
      <c r="G728" s="374"/>
      <c r="H728" s="374"/>
    </row>
    <row r="729" spans="1:8" ht="49.5" customHeight="1">
      <c r="A729" s="15"/>
      <c r="B729" s="15"/>
      <c r="C729" s="374"/>
      <c r="D729" s="374"/>
      <c r="E729" s="373"/>
      <c r="F729" s="374"/>
      <c r="G729" s="374"/>
      <c r="H729" s="374"/>
    </row>
    <row r="730" spans="1:8" ht="49.5" customHeight="1">
      <c r="A730" s="15"/>
      <c r="B730" s="15"/>
      <c r="C730" s="374"/>
      <c r="D730" s="374"/>
      <c r="E730" s="373"/>
      <c r="F730" s="374"/>
      <c r="G730" s="374"/>
      <c r="H730" s="374"/>
    </row>
    <row r="731" spans="1:8" ht="49.5" customHeight="1">
      <c r="A731" s="15"/>
      <c r="B731" s="15"/>
      <c r="C731" s="374"/>
      <c r="D731" s="374"/>
      <c r="E731" s="373"/>
      <c r="F731" s="374"/>
      <c r="G731" s="374"/>
      <c r="H731" s="374"/>
    </row>
    <row r="732" spans="1:8" ht="49.5" customHeight="1">
      <c r="A732" s="15"/>
      <c r="B732" s="15"/>
      <c r="C732" s="374"/>
      <c r="D732" s="374"/>
      <c r="E732" s="373"/>
      <c r="F732" s="374"/>
      <c r="G732" s="374"/>
      <c r="H732" s="374"/>
    </row>
    <row r="733" spans="1:8" ht="49.5" customHeight="1">
      <c r="A733" s="15"/>
      <c r="B733" s="15"/>
      <c r="C733" s="374"/>
      <c r="D733" s="374"/>
      <c r="E733" s="373"/>
      <c r="F733" s="374"/>
      <c r="G733" s="374"/>
      <c r="H733" s="374"/>
    </row>
    <row r="734" spans="1:8" ht="49.5" customHeight="1">
      <c r="A734" s="15"/>
      <c r="B734" s="15"/>
      <c r="C734" s="374"/>
      <c r="D734" s="374"/>
      <c r="E734" s="373"/>
      <c r="F734" s="374"/>
      <c r="G734" s="374"/>
      <c r="H734" s="374"/>
    </row>
    <row r="735" spans="1:8" ht="49.5" customHeight="1">
      <c r="A735" s="15"/>
      <c r="B735" s="15"/>
      <c r="C735" s="374"/>
      <c r="D735" s="374"/>
      <c r="E735" s="373"/>
      <c r="F735" s="374"/>
      <c r="G735" s="374"/>
      <c r="H735" s="374"/>
    </row>
    <row r="736" spans="1:8" ht="49.5" customHeight="1">
      <c r="A736" s="15"/>
      <c r="B736" s="15"/>
      <c r="C736" s="374"/>
      <c r="D736" s="374"/>
      <c r="E736" s="373"/>
      <c r="F736" s="374"/>
      <c r="G736" s="374"/>
      <c r="H736" s="374"/>
    </row>
    <row r="737" spans="1:8" ht="49.5" customHeight="1">
      <c r="A737" s="15"/>
      <c r="B737" s="15"/>
      <c r="C737" s="374"/>
      <c r="D737" s="374"/>
      <c r="E737" s="373"/>
      <c r="F737" s="374"/>
      <c r="G737" s="374"/>
      <c r="H737" s="374"/>
    </row>
    <row r="738" spans="1:8" ht="49.5" customHeight="1">
      <c r="A738" s="15"/>
      <c r="B738" s="15"/>
      <c r="C738" s="374"/>
      <c r="D738" s="374"/>
      <c r="E738" s="373"/>
      <c r="F738" s="374"/>
      <c r="G738" s="374"/>
      <c r="H738" s="374"/>
    </row>
    <row r="739" spans="1:8" ht="49.5" customHeight="1">
      <c r="A739" s="15"/>
      <c r="B739" s="15"/>
      <c r="C739" s="374"/>
      <c r="D739" s="374"/>
      <c r="E739" s="373"/>
      <c r="F739" s="374"/>
      <c r="G739" s="374"/>
      <c r="H739" s="374"/>
    </row>
    <row r="740" spans="1:8" ht="49.5" customHeight="1">
      <c r="A740" s="15"/>
      <c r="B740" s="15"/>
      <c r="C740" s="374"/>
      <c r="D740" s="374"/>
      <c r="E740" s="373"/>
      <c r="F740" s="374"/>
      <c r="G740" s="374"/>
      <c r="H740" s="374"/>
    </row>
    <row r="741" spans="1:8" ht="49.5" customHeight="1">
      <c r="A741" s="15"/>
      <c r="B741" s="15"/>
      <c r="C741" s="374"/>
      <c r="D741" s="374"/>
      <c r="E741" s="373"/>
      <c r="F741" s="374"/>
      <c r="G741" s="374"/>
      <c r="H741" s="374"/>
    </row>
    <row r="742" spans="1:8" ht="49.5" customHeight="1">
      <c r="A742" s="15"/>
      <c r="B742" s="15"/>
      <c r="C742" s="374"/>
      <c r="D742" s="374"/>
      <c r="E742" s="373"/>
      <c r="F742" s="374"/>
      <c r="G742" s="374"/>
      <c r="H742" s="374"/>
    </row>
    <row r="743" spans="1:8" ht="49.5" customHeight="1">
      <c r="A743" s="15"/>
      <c r="B743" s="15"/>
      <c r="C743" s="374"/>
      <c r="D743" s="374"/>
      <c r="E743" s="373"/>
      <c r="F743" s="374"/>
      <c r="G743" s="374"/>
      <c r="H743" s="374"/>
    </row>
    <row r="744" spans="1:8" ht="49.5" customHeight="1">
      <c r="A744" s="15"/>
      <c r="B744" s="15"/>
      <c r="C744" s="374"/>
      <c r="D744" s="374"/>
      <c r="E744" s="373"/>
      <c r="F744" s="374"/>
      <c r="G744" s="374"/>
      <c r="H744" s="374"/>
    </row>
    <row r="745" spans="1:8" ht="49.5" customHeight="1">
      <c r="A745" s="15"/>
      <c r="B745" s="15"/>
      <c r="C745" s="374"/>
      <c r="D745" s="374"/>
      <c r="E745" s="373"/>
      <c r="F745" s="374"/>
      <c r="G745" s="374"/>
      <c r="H745" s="374"/>
    </row>
    <row r="746" spans="1:8" ht="49.5" customHeight="1">
      <c r="A746" s="15"/>
      <c r="B746" s="15"/>
      <c r="C746" s="374"/>
      <c r="D746" s="374"/>
      <c r="E746" s="373"/>
      <c r="F746" s="374"/>
      <c r="G746" s="374"/>
      <c r="H746" s="374"/>
    </row>
    <row r="747" spans="1:8" ht="49.5" customHeight="1">
      <c r="A747" s="15"/>
      <c r="B747" s="15"/>
      <c r="C747" s="374"/>
      <c r="D747" s="374"/>
      <c r="E747" s="373"/>
      <c r="F747" s="374"/>
      <c r="G747" s="374"/>
      <c r="H747" s="374"/>
    </row>
    <row r="748" spans="1:8" ht="49.5" customHeight="1">
      <c r="A748" s="15"/>
      <c r="B748" s="15"/>
      <c r="C748" s="374"/>
      <c r="D748" s="374"/>
      <c r="E748" s="373"/>
      <c r="F748" s="374"/>
      <c r="G748" s="374"/>
      <c r="H748" s="374"/>
    </row>
    <row r="749" spans="1:8" ht="49.5" customHeight="1">
      <c r="A749" s="15"/>
      <c r="B749" s="15"/>
      <c r="C749" s="374"/>
      <c r="D749" s="374"/>
      <c r="E749" s="373"/>
      <c r="F749" s="374"/>
      <c r="G749" s="374"/>
      <c r="H749" s="374"/>
    </row>
    <row r="750" spans="1:8" ht="49.5" customHeight="1">
      <c r="A750" s="15"/>
      <c r="B750" s="15"/>
      <c r="C750" s="374"/>
      <c r="D750" s="374"/>
      <c r="E750" s="373"/>
      <c r="F750" s="374"/>
      <c r="G750" s="374"/>
      <c r="H750" s="374"/>
    </row>
    <row r="751" spans="1:8" ht="49.5" customHeight="1">
      <c r="A751" s="15"/>
      <c r="B751" s="15"/>
      <c r="C751" s="374"/>
      <c r="D751" s="374"/>
      <c r="E751" s="373"/>
      <c r="F751" s="374"/>
      <c r="G751" s="374"/>
      <c r="H751" s="374"/>
    </row>
    <row r="752" spans="1:8" ht="49.5" customHeight="1">
      <c r="A752" s="15"/>
      <c r="B752" s="15"/>
      <c r="C752" s="374"/>
      <c r="D752" s="374"/>
      <c r="E752" s="373"/>
      <c r="F752" s="374"/>
      <c r="G752" s="374"/>
      <c r="H752" s="374"/>
    </row>
    <row r="753" spans="1:8" ht="49.5" customHeight="1">
      <c r="A753" s="15"/>
      <c r="B753" s="15"/>
      <c r="C753" s="374"/>
      <c r="D753" s="374"/>
      <c r="E753" s="373"/>
      <c r="F753" s="374"/>
      <c r="G753" s="374"/>
      <c r="H753" s="374"/>
    </row>
    <row r="754" spans="1:8" ht="49.5" customHeight="1">
      <c r="A754" s="15"/>
      <c r="B754" s="15"/>
      <c r="C754" s="374"/>
      <c r="D754" s="374"/>
      <c r="E754" s="373"/>
      <c r="F754" s="374"/>
      <c r="G754" s="374"/>
      <c r="H754" s="374"/>
    </row>
    <row r="755" spans="1:8" ht="49.5" customHeight="1">
      <c r="A755" s="15"/>
      <c r="B755" s="15"/>
      <c r="C755" s="374"/>
      <c r="D755" s="374"/>
      <c r="E755" s="373"/>
      <c r="F755" s="374"/>
      <c r="G755" s="374"/>
      <c r="H755" s="374"/>
    </row>
    <row r="756" spans="1:8" ht="49.5" customHeight="1">
      <c r="A756" s="15"/>
      <c r="B756" s="15"/>
      <c r="C756" s="374"/>
      <c r="D756" s="374"/>
      <c r="E756" s="373"/>
      <c r="F756" s="374"/>
      <c r="G756" s="374"/>
      <c r="H756" s="374"/>
    </row>
    <row r="757" spans="1:8" ht="49.5" customHeight="1">
      <c r="A757" s="15"/>
      <c r="B757" s="15"/>
      <c r="C757" s="374"/>
      <c r="D757" s="374"/>
      <c r="E757" s="373"/>
      <c r="F757" s="374"/>
      <c r="G757" s="374"/>
      <c r="H757" s="374"/>
    </row>
    <row r="758" spans="1:8" ht="49.5" customHeight="1">
      <c r="A758" s="15"/>
      <c r="B758" s="15"/>
      <c r="C758" s="374"/>
      <c r="D758" s="374"/>
      <c r="E758" s="373"/>
      <c r="F758" s="374"/>
      <c r="G758" s="374"/>
      <c r="H758" s="374"/>
    </row>
    <row r="759" spans="1:8" ht="49.5" customHeight="1">
      <c r="A759" s="15"/>
      <c r="B759" s="15"/>
      <c r="C759" s="374"/>
      <c r="D759" s="374"/>
      <c r="E759" s="373"/>
      <c r="F759" s="374"/>
      <c r="G759" s="374"/>
      <c r="H759" s="374"/>
    </row>
    <row r="760" spans="1:8" ht="49.5" customHeight="1">
      <c r="A760" s="15"/>
      <c r="B760" s="15"/>
      <c r="C760" s="374"/>
      <c r="D760" s="374"/>
      <c r="E760" s="373"/>
      <c r="F760" s="374"/>
      <c r="G760" s="374"/>
      <c r="H760" s="374"/>
    </row>
    <row r="761" spans="1:8" ht="49.5" customHeight="1">
      <c r="A761" s="15"/>
      <c r="B761" s="15"/>
      <c r="C761" s="374"/>
      <c r="D761" s="374"/>
      <c r="E761" s="373"/>
      <c r="F761" s="374"/>
      <c r="G761" s="374"/>
      <c r="H761" s="374"/>
    </row>
    <row r="762" spans="1:8" ht="49.5" customHeight="1">
      <c r="A762" s="15"/>
      <c r="B762" s="15"/>
      <c r="C762" s="374"/>
      <c r="D762" s="374"/>
      <c r="E762" s="373"/>
      <c r="F762" s="374"/>
      <c r="G762" s="374"/>
      <c r="H762" s="374"/>
    </row>
    <row r="763" spans="1:8" ht="49.5" customHeight="1">
      <c r="A763" s="15"/>
      <c r="B763" s="15"/>
      <c r="C763" s="374"/>
      <c r="D763" s="374"/>
      <c r="E763" s="373"/>
      <c r="F763" s="374"/>
      <c r="G763" s="374"/>
      <c r="H763" s="374"/>
    </row>
    <row r="764" spans="1:8" ht="49.5" customHeight="1">
      <c r="A764" s="15"/>
      <c r="B764" s="15"/>
      <c r="C764" s="374"/>
      <c r="D764" s="374"/>
      <c r="E764" s="373"/>
      <c r="F764" s="374"/>
      <c r="G764" s="374"/>
      <c r="H764" s="374"/>
    </row>
    <row r="765" spans="1:8" ht="49.5" customHeight="1">
      <c r="A765" s="15"/>
      <c r="B765" s="15"/>
      <c r="C765" s="374"/>
      <c r="D765" s="374"/>
      <c r="E765" s="373"/>
      <c r="F765" s="374"/>
      <c r="G765" s="374"/>
      <c r="H765" s="374"/>
    </row>
    <row r="766" spans="1:8" ht="49.5" customHeight="1">
      <c r="A766" s="15"/>
      <c r="B766" s="15"/>
      <c r="C766" s="374"/>
      <c r="D766" s="374"/>
      <c r="E766" s="373"/>
      <c r="F766" s="374"/>
      <c r="G766" s="374"/>
      <c r="H766" s="374"/>
    </row>
    <row r="767" spans="1:8" ht="49.5" customHeight="1">
      <c r="A767" s="15"/>
      <c r="B767" s="15"/>
      <c r="C767" s="374"/>
      <c r="D767" s="374"/>
      <c r="E767" s="373"/>
      <c r="F767" s="374"/>
      <c r="G767" s="374"/>
      <c r="H767" s="374"/>
    </row>
    <row r="768" spans="1:8" ht="49.5" customHeight="1">
      <c r="A768" s="15"/>
      <c r="B768" s="15"/>
      <c r="C768" s="374"/>
      <c r="D768" s="374"/>
      <c r="E768" s="373"/>
      <c r="F768" s="374"/>
      <c r="G768" s="374"/>
      <c r="H768" s="374"/>
    </row>
    <row r="769" spans="1:8" ht="49.5" customHeight="1">
      <c r="A769" s="15"/>
      <c r="B769" s="15"/>
      <c r="C769" s="374"/>
      <c r="D769" s="374"/>
      <c r="E769" s="373"/>
      <c r="F769" s="374"/>
      <c r="G769" s="374"/>
      <c r="H769" s="374"/>
    </row>
    <row r="770" spans="1:8" ht="49.5" customHeight="1">
      <c r="A770" s="15"/>
      <c r="B770" s="15"/>
      <c r="C770" s="374"/>
      <c r="D770" s="374"/>
      <c r="E770" s="373"/>
      <c r="F770" s="374"/>
      <c r="G770" s="374"/>
      <c r="H770" s="374"/>
    </row>
    <row r="771" spans="1:8" ht="49.5" customHeight="1">
      <c r="A771" s="15"/>
      <c r="B771" s="15"/>
      <c r="C771" s="374"/>
      <c r="D771" s="374"/>
      <c r="E771" s="373"/>
      <c r="F771" s="374"/>
      <c r="G771" s="374"/>
      <c r="H771" s="374"/>
    </row>
    <row r="772" spans="1:8" ht="49.5" customHeight="1">
      <c r="A772" s="15"/>
      <c r="B772" s="15"/>
      <c r="C772" s="374"/>
      <c r="D772" s="374"/>
      <c r="E772" s="373"/>
      <c r="F772" s="374"/>
      <c r="G772" s="374"/>
      <c r="H772" s="374"/>
    </row>
    <row r="773" spans="1:8" ht="49.5" customHeight="1">
      <c r="A773" s="15"/>
      <c r="B773" s="15"/>
      <c r="C773" s="374"/>
      <c r="D773" s="374"/>
      <c r="E773" s="373"/>
      <c r="F773" s="374"/>
      <c r="G773" s="374"/>
      <c r="H773" s="374"/>
    </row>
    <row r="774" spans="1:8" ht="49.5" customHeight="1">
      <c r="A774" s="15"/>
      <c r="B774" s="15"/>
      <c r="C774" s="374"/>
      <c r="D774" s="374"/>
      <c r="E774" s="373"/>
      <c r="F774" s="374"/>
      <c r="G774" s="374"/>
      <c r="H774" s="374"/>
    </row>
    <row r="775" spans="1:8" ht="49.5" customHeight="1">
      <c r="A775" s="15"/>
      <c r="B775" s="15"/>
      <c r="C775" s="374"/>
      <c r="D775" s="374"/>
      <c r="E775" s="373"/>
      <c r="F775" s="374"/>
      <c r="G775" s="374"/>
      <c r="H775" s="374"/>
    </row>
    <row r="776" spans="1:8" ht="49.5" customHeight="1">
      <c r="A776" s="15"/>
      <c r="B776" s="15"/>
      <c r="C776" s="374"/>
      <c r="D776" s="374"/>
      <c r="E776" s="373"/>
      <c r="F776" s="374"/>
      <c r="G776" s="374"/>
      <c r="H776" s="374"/>
    </row>
    <row r="777" spans="1:8" ht="49.5" customHeight="1">
      <c r="A777" s="15"/>
      <c r="B777" s="15"/>
      <c r="C777" s="374"/>
      <c r="D777" s="374"/>
      <c r="E777" s="373"/>
      <c r="F777" s="374"/>
      <c r="G777" s="374"/>
      <c r="H777" s="374"/>
    </row>
    <row r="778" spans="1:8" ht="49.5" customHeight="1">
      <c r="A778" s="15"/>
      <c r="B778" s="15"/>
      <c r="C778" s="374"/>
      <c r="D778" s="374"/>
      <c r="E778" s="373"/>
      <c r="F778" s="374"/>
      <c r="G778" s="374"/>
      <c r="H778" s="374"/>
    </row>
    <row r="779" spans="1:8" ht="49.5" customHeight="1">
      <c r="A779" s="15"/>
      <c r="B779" s="15"/>
      <c r="C779" s="374"/>
      <c r="D779" s="374"/>
      <c r="E779" s="373"/>
      <c r="F779" s="374"/>
      <c r="G779" s="374"/>
      <c r="H779" s="374"/>
    </row>
    <row r="780" spans="1:8" ht="49.5" customHeight="1">
      <c r="A780" s="15"/>
      <c r="B780" s="15"/>
      <c r="C780" s="374"/>
      <c r="D780" s="374"/>
      <c r="E780" s="373"/>
      <c r="F780" s="374"/>
      <c r="G780" s="374"/>
      <c r="H780" s="374"/>
    </row>
    <row r="781" spans="1:8" ht="49.5" customHeight="1">
      <c r="A781" s="15"/>
      <c r="B781" s="15"/>
      <c r="C781" s="374"/>
      <c r="D781" s="374"/>
      <c r="E781" s="373"/>
      <c r="F781" s="374"/>
      <c r="G781" s="374"/>
      <c r="H781" s="374"/>
    </row>
    <row r="782" spans="1:8" ht="49.5" customHeight="1">
      <c r="A782" s="15"/>
      <c r="B782" s="15"/>
      <c r="C782" s="374"/>
      <c r="D782" s="374"/>
      <c r="E782" s="373"/>
      <c r="F782" s="374"/>
      <c r="G782" s="374"/>
      <c r="H782" s="374"/>
    </row>
    <row r="783" spans="1:8" ht="49.5" customHeight="1">
      <c r="A783" s="15"/>
      <c r="B783" s="15"/>
      <c r="C783" s="374"/>
      <c r="D783" s="374"/>
      <c r="E783" s="373"/>
      <c r="F783" s="374"/>
      <c r="G783" s="374"/>
      <c r="H783" s="374"/>
    </row>
    <row r="784" spans="1:8" ht="49.5" customHeight="1">
      <c r="A784" s="15"/>
      <c r="B784" s="15"/>
      <c r="C784" s="374"/>
      <c r="D784" s="374"/>
      <c r="E784" s="373"/>
      <c r="F784" s="374"/>
      <c r="G784" s="374"/>
      <c r="H784" s="374"/>
    </row>
    <row r="785" spans="1:8" ht="49.5" customHeight="1">
      <c r="A785" s="15"/>
      <c r="B785" s="15"/>
      <c r="C785" s="374"/>
      <c r="D785" s="374"/>
      <c r="E785" s="373"/>
      <c r="F785" s="374"/>
      <c r="G785" s="374"/>
      <c r="H785" s="374"/>
    </row>
    <row r="786" spans="1:8" ht="49.5" customHeight="1">
      <c r="A786" s="15"/>
      <c r="B786" s="15"/>
      <c r="C786" s="374"/>
      <c r="D786" s="374"/>
      <c r="E786" s="373"/>
      <c r="F786" s="374"/>
      <c r="G786" s="374"/>
      <c r="H786" s="374"/>
    </row>
    <row r="787" spans="1:8" ht="49.5" customHeight="1">
      <c r="A787" s="15"/>
      <c r="B787" s="15"/>
      <c r="C787" s="374"/>
      <c r="D787" s="374"/>
      <c r="E787" s="373"/>
      <c r="F787" s="374"/>
      <c r="G787" s="374"/>
      <c r="H787" s="374"/>
    </row>
    <row r="788" spans="1:8" ht="49.5" customHeight="1">
      <c r="A788" s="15"/>
      <c r="B788" s="15"/>
      <c r="C788" s="374"/>
      <c r="D788" s="374"/>
      <c r="E788" s="373"/>
      <c r="F788" s="374"/>
      <c r="G788" s="374"/>
      <c r="H788" s="374"/>
    </row>
    <row r="789" spans="1:8" ht="49.5" customHeight="1">
      <c r="A789" s="15"/>
      <c r="B789" s="15"/>
      <c r="C789" s="374"/>
      <c r="D789" s="374"/>
      <c r="E789" s="373"/>
      <c r="F789" s="374"/>
      <c r="G789" s="374"/>
      <c r="H789" s="374"/>
    </row>
    <row r="790" spans="1:8" ht="49.5" customHeight="1">
      <c r="A790" s="15"/>
      <c r="B790" s="15"/>
      <c r="C790" s="374"/>
      <c r="D790" s="374"/>
      <c r="E790" s="373"/>
      <c r="F790" s="374"/>
      <c r="G790" s="374"/>
      <c r="H790" s="374"/>
    </row>
    <row r="791" spans="1:8" ht="49.5" customHeight="1">
      <c r="A791" s="15"/>
      <c r="B791" s="15"/>
      <c r="C791" s="374"/>
      <c r="D791" s="374"/>
      <c r="E791" s="373"/>
      <c r="F791" s="374"/>
      <c r="G791" s="374"/>
      <c r="H791" s="374"/>
    </row>
    <row r="792" spans="1:8" ht="49.5" customHeight="1">
      <c r="A792" s="15"/>
      <c r="B792" s="15"/>
      <c r="C792" s="374"/>
      <c r="D792" s="374"/>
      <c r="E792" s="373"/>
      <c r="F792" s="374"/>
      <c r="G792" s="374"/>
      <c r="H792" s="374"/>
    </row>
    <row r="793" spans="1:8" ht="49.5" customHeight="1">
      <c r="A793" s="15"/>
      <c r="B793" s="15"/>
      <c r="C793" s="374"/>
      <c r="D793" s="374"/>
      <c r="E793" s="373"/>
      <c r="F793" s="374"/>
      <c r="G793" s="374"/>
      <c r="H793" s="374"/>
    </row>
    <row r="794" spans="1:8" ht="49.5" customHeight="1">
      <c r="A794" s="15"/>
      <c r="B794" s="15"/>
      <c r="C794" s="374"/>
      <c r="D794" s="374"/>
      <c r="E794" s="373"/>
      <c r="F794" s="374"/>
      <c r="G794" s="374"/>
      <c r="H794" s="374"/>
    </row>
    <row r="795" spans="1:8" ht="49.5" customHeight="1">
      <c r="A795" s="15"/>
      <c r="B795" s="15"/>
      <c r="C795" s="374"/>
      <c r="D795" s="374"/>
      <c r="E795" s="373"/>
      <c r="F795" s="374"/>
      <c r="G795" s="374"/>
      <c r="H795" s="374"/>
    </row>
    <row r="796" spans="1:8" ht="49.5" customHeight="1">
      <c r="A796" s="15"/>
      <c r="B796" s="15"/>
      <c r="C796" s="374"/>
      <c r="D796" s="374"/>
      <c r="E796" s="373"/>
      <c r="F796" s="374"/>
      <c r="G796" s="374"/>
      <c r="H796" s="374"/>
    </row>
    <row r="797" spans="1:8" ht="49.5" customHeight="1">
      <c r="A797" s="15"/>
      <c r="B797" s="15"/>
      <c r="C797" s="374"/>
      <c r="D797" s="374"/>
      <c r="E797" s="373"/>
      <c r="F797" s="374"/>
      <c r="G797" s="374"/>
      <c r="H797" s="374"/>
    </row>
    <row r="798" spans="1:8" ht="49.5" customHeight="1">
      <c r="A798" s="15"/>
      <c r="B798" s="15"/>
      <c r="C798" s="374"/>
      <c r="D798" s="374"/>
      <c r="E798" s="373"/>
      <c r="F798" s="374"/>
      <c r="G798" s="374"/>
      <c r="H798" s="374"/>
    </row>
    <row r="799" spans="1:8" ht="49.5" customHeight="1">
      <c r="A799" s="15"/>
      <c r="B799" s="15"/>
      <c r="C799" s="374"/>
      <c r="D799" s="374"/>
      <c r="E799" s="373"/>
      <c r="F799" s="374"/>
      <c r="G799" s="374"/>
      <c r="H799" s="374"/>
    </row>
    <row r="800" spans="1:8" ht="49.5" customHeight="1">
      <c r="A800" s="15"/>
      <c r="B800" s="15"/>
      <c r="C800" s="374"/>
      <c r="D800" s="374"/>
      <c r="E800" s="373"/>
      <c r="F800" s="374"/>
      <c r="G800" s="374"/>
      <c r="H800" s="374"/>
    </row>
    <row r="801" spans="1:8" ht="49.5" customHeight="1">
      <c r="A801" s="15"/>
      <c r="B801" s="15"/>
      <c r="C801" s="374"/>
      <c r="D801" s="374"/>
      <c r="E801" s="373"/>
      <c r="F801" s="374"/>
      <c r="G801" s="374"/>
      <c r="H801" s="374"/>
    </row>
    <row r="802" spans="1:8" ht="49.5" customHeight="1">
      <c r="A802" s="15"/>
      <c r="B802" s="15"/>
      <c r="C802" s="374"/>
      <c r="D802" s="374"/>
      <c r="E802" s="373"/>
      <c r="F802" s="374"/>
      <c r="G802" s="374"/>
      <c r="H802" s="374"/>
    </row>
    <row r="803" spans="1:8" ht="49.5" customHeight="1">
      <c r="A803" s="15"/>
      <c r="B803" s="15"/>
      <c r="C803" s="374"/>
      <c r="D803" s="374"/>
      <c r="E803" s="373"/>
      <c r="F803" s="374"/>
      <c r="G803" s="374"/>
      <c r="H803" s="374"/>
    </row>
    <row r="804" spans="1:8" ht="49.5" customHeight="1">
      <c r="A804" s="15"/>
      <c r="B804" s="15"/>
      <c r="C804" s="374"/>
      <c r="D804" s="374"/>
      <c r="E804" s="373"/>
      <c r="F804" s="374"/>
      <c r="G804" s="374"/>
      <c r="H804" s="374"/>
    </row>
    <row r="805" spans="1:8" ht="49.5" customHeight="1">
      <c r="A805" s="15"/>
      <c r="B805" s="15"/>
      <c r="C805" s="374"/>
      <c r="D805" s="374"/>
      <c r="E805" s="373"/>
      <c r="F805" s="374"/>
      <c r="G805" s="374"/>
      <c r="H805" s="374"/>
    </row>
    <row r="806" spans="1:8" ht="49.5" customHeight="1">
      <c r="A806" s="15"/>
      <c r="B806" s="15"/>
      <c r="C806" s="374"/>
      <c r="D806" s="374"/>
      <c r="E806" s="373"/>
      <c r="F806" s="374"/>
      <c r="G806" s="374"/>
      <c r="H806" s="374"/>
    </row>
    <row r="807" spans="1:8" ht="49.5" customHeight="1">
      <c r="A807" s="15"/>
      <c r="B807" s="15"/>
      <c r="C807" s="374"/>
      <c r="D807" s="374"/>
      <c r="E807" s="373"/>
      <c r="F807" s="374"/>
      <c r="G807" s="374"/>
      <c r="H807" s="374"/>
    </row>
    <row r="808" spans="1:8" ht="49.5" customHeight="1">
      <c r="A808" s="15"/>
      <c r="B808" s="15"/>
      <c r="C808" s="374"/>
      <c r="D808" s="374"/>
      <c r="E808" s="373"/>
      <c r="F808" s="374"/>
      <c r="G808" s="374"/>
      <c r="H808" s="374"/>
    </row>
    <row r="809" spans="1:8" ht="49.5" customHeight="1">
      <c r="A809" s="15"/>
      <c r="B809" s="15"/>
      <c r="C809" s="374"/>
      <c r="D809" s="374"/>
      <c r="E809" s="373"/>
      <c r="F809" s="374"/>
      <c r="G809" s="374"/>
      <c r="H809" s="374"/>
    </row>
    <row r="810" spans="1:8" ht="49.5" customHeight="1">
      <c r="A810" s="15"/>
      <c r="B810" s="15"/>
      <c r="C810" s="374"/>
      <c r="D810" s="374"/>
      <c r="E810" s="373"/>
      <c r="F810" s="374"/>
      <c r="G810" s="374"/>
      <c r="H810" s="374"/>
    </row>
    <row r="811" spans="1:8" ht="49.5" customHeight="1">
      <c r="A811" s="15"/>
      <c r="B811" s="15"/>
      <c r="C811" s="374"/>
      <c r="D811" s="374"/>
      <c r="E811" s="373"/>
      <c r="F811" s="374"/>
      <c r="G811" s="374"/>
      <c r="H811" s="374"/>
    </row>
    <row r="812" spans="1:8" ht="49.5" customHeight="1">
      <c r="A812" s="15"/>
      <c r="B812" s="15"/>
      <c r="C812" s="374"/>
      <c r="D812" s="374"/>
      <c r="E812" s="373"/>
      <c r="F812" s="374"/>
      <c r="G812" s="374"/>
      <c r="H812" s="374"/>
    </row>
    <row r="813" spans="1:8" ht="49.5" customHeight="1">
      <c r="A813" s="15"/>
      <c r="B813" s="15"/>
      <c r="C813" s="374"/>
      <c r="D813" s="374"/>
      <c r="E813" s="373"/>
      <c r="F813" s="374"/>
      <c r="G813" s="374"/>
      <c r="H813" s="374"/>
    </row>
    <row r="814" spans="1:8" ht="49.5" customHeight="1">
      <c r="A814" s="15"/>
      <c r="B814" s="15"/>
      <c r="C814" s="374"/>
      <c r="D814" s="374"/>
      <c r="E814" s="373"/>
      <c r="F814" s="374"/>
      <c r="G814" s="374"/>
      <c r="H814" s="374"/>
    </row>
    <row r="815" spans="1:8" ht="49.5" customHeight="1">
      <c r="A815" s="15"/>
      <c r="B815" s="15"/>
      <c r="C815" s="374"/>
      <c r="D815" s="374"/>
      <c r="E815" s="373"/>
      <c r="F815" s="374"/>
      <c r="G815" s="374"/>
      <c r="H815" s="374"/>
    </row>
    <row r="816" spans="1:8" ht="49.5" customHeight="1">
      <c r="A816" s="15"/>
      <c r="B816" s="15"/>
      <c r="C816" s="374"/>
      <c r="D816" s="374"/>
      <c r="E816" s="373"/>
      <c r="F816" s="374"/>
      <c r="G816" s="374"/>
      <c r="H816" s="374"/>
    </row>
    <row r="817" spans="1:8" ht="49.5" customHeight="1">
      <c r="A817" s="15"/>
      <c r="B817" s="15"/>
      <c r="C817" s="374"/>
      <c r="D817" s="374"/>
      <c r="E817" s="373"/>
      <c r="F817" s="374"/>
      <c r="G817" s="374"/>
      <c r="H817" s="374"/>
    </row>
    <row r="818" spans="1:8" ht="49.5" customHeight="1">
      <c r="A818" s="15"/>
      <c r="B818" s="15"/>
      <c r="C818" s="374"/>
      <c r="D818" s="374"/>
      <c r="E818" s="373"/>
      <c r="F818" s="374"/>
      <c r="G818" s="374"/>
      <c r="H818" s="374"/>
    </row>
    <row r="819" spans="1:8" ht="49.5" customHeight="1">
      <c r="A819" s="15"/>
      <c r="B819" s="15"/>
      <c r="C819" s="374"/>
      <c r="D819" s="374"/>
      <c r="E819" s="373"/>
      <c r="F819" s="374"/>
      <c r="G819" s="374"/>
      <c r="H819" s="374"/>
    </row>
    <row r="820" spans="1:8" ht="49.5" customHeight="1">
      <c r="A820" s="15"/>
      <c r="B820" s="15"/>
      <c r="C820" s="374"/>
      <c r="D820" s="374"/>
      <c r="E820" s="373"/>
      <c r="F820" s="374"/>
      <c r="G820" s="374"/>
      <c r="H820" s="374"/>
    </row>
    <row r="821" spans="1:8" ht="49.5" customHeight="1">
      <c r="A821" s="15"/>
      <c r="B821" s="15"/>
      <c r="C821" s="374"/>
      <c r="D821" s="374"/>
      <c r="E821" s="373"/>
      <c r="F821" s="374"/>
      <c r="G821" s="374"/>
      <c r="H821" s="374"/>
    </row>
    <row r="822" spans="1:8" ht="49.5" customHeight="1">
      <c r="A822" s="15"/>
      <c r="B822" s="15"/>
      <c r="C822" s="374"/>
      <c r="D822" s="374"/>
      <c r="E822" s="373"/>
      <c r="F822" s="374"/>
      <c r="G822" s="374"/>
      <c r="H822" s="374"/>
    </row>
    <row r="823" spans="1:8" ht="49.5" customHeight="1">
      <c r="A823" s="15"/>
      <c r="B823" s="15"/>
      <c r="C823" s="374"/>
      <c r="D823" s="374"/>
      <c r="E823" s="373"/>
      <c r="F823" s="374"/>
      <c r="G823" s="374"/>
      <c r="H823" s="374"/>
    </row>
    <row r="824" spans="1:8" ht="49.5" customHeight="1">
      <c r="A824" s="15"/>
      <c r="B824" s="15"/>
      <c r="C824" s="374"/>
      <c r="D824" s="374"/>
      <c r="E824" s="373"/>
      <c r="F824" s="374"/>
      <c r="G824" s="374"/>
      <c r="H824" s="374"/>
    </row>
    <row r="825" spans="1:8" ht="49.5" customHeight="1">
      <c r="A825" s="15"/>
      <c r="B825" s="15"/>
      <c r="C825" s="374"/>
      <c r="D825" s="374"/>
      <c r="E825" s="373"/>
      <c r="F825" s="374"/>
      <c r="G825" s="374"/>
      <c r="H825" s="374"/>
    </row>
    <row r="826" spans="1:8" ht="49.5" customHeight="1">
      <c r="A826" s="15"/>
      <c r="B826" s="15"/>
      <c r="C826" s="374"/>
      <c r="D826" s="374"/>
      <c r="E826" s="373"/>
      <c r="F826" s="374"/>
      <c r="G826" s="374"/>
      <c r="H826" s="374"/>
    </row>
    <row r="827" spans="1:8" ht="49.5" customHeight="1">
      <c r="A827" s="15"/>
      <c r="B827" s="15"/>
      <c r="C827" s="374"/>
      <c r="D827" s="374"/>
      <c r="E827" s="373"/>
      <c r="F827" s="374"/>
      <c r="G827" s="374"/>
      <c r="H827" s="374"/>
    </row>
    <row r="828" spans="1:8" ht="49.5" customHeight="1">
      <c r="A828" s="15"/>
      <c r="B828" s="15"/>
      <c r="C828" s="374"/>
      <c r="D828" s="374"/>
      <c r="E828" s="373"/>
      <c r="F828" s="374"/>
      <c r="G828" s="374"/>
      <c r="H828" s="374"/>
    </row>
    <row r="829" spans="1:8" ht="49.5" customHeight="1">
      <c r="A829" s="15"/>
      <c r="B829" s="15"/>
      <c r="C829" s="374"/>
      <c r="D829" s="374"/>
      <c r="E829" s="373"/>
      <c r="F829" s="374"/>
      <c r="G829" s="374"/>
      <c r="H829" s="374"/>
    </row>
    <row r="830" spans="1:8" ht="49.5" customHeight="1">
      <c r="A830" s="15"/>
      <c r="B830" s="15"/>
      <c r="C830" s="374"/>
      <c r="D830" s="374"/>
      <c r="E830" s="373"/>
      <c r="F830" s="374"/>
      <c r="G830" s="374"/>
      <c r="H830" s="374"/>
    </row>
    <row r="831" spans="1:8" ht="49.5" customHeight="1">
      <c r="A831" s="15"/>
      <c r="B831" s="15"/>
      <c r="C831" s="374"/>
      <c r="D831" s="374"/>
      <c r="E831" s="373"/>
      <c r="F831" s="374"/>
      <c r="G831" s="374"/>
      <c r="H831" s="374"/>
    </row>
    <row r="832" spans="1:8" ht="49.5" customHeight="1">
      <c r="A832" s="15"/>
      <c r="B832" s="15"/>
      <c r="C832" s="374"/>
      <c r="D832" s="374"/>
      <c r="E832" s="373"/>
      <c r="F832" s="374"/>
      <c r="G832" s="374"/>
      <c r="H832" s="374"/>
    </row>
    <row r="833" spans="1:8" ht="49.5" customHeight="1">
      <c r="A833" s="15"/>
      <c r="B833" s="15"/>
      <c r="C833" s="374"/>
      <c r="D833" s="374"/>
      <c r="E833" s="373"/>
      <c r="F833" s="374"/>
      <c r="G833" s="374"/>
      <c r="H833" s="374"/>
    </row>
    <row r="834" spans="1:8" ht="49.5" customHeight="1">
      <c r="A834" s="15"/>
      <c r="B834" s="15"/>
      <c r="C834" s="374"/>
      <c r="D834" s="374"/>
      <c r="E834" s="373"/>
      <c r="F834" s="374"/>
      <c r="G834" s="374"/>
      <c r="H834" s="374"/>
    </row>
    <row r="835" spans="1:8" ht="49.5" customHeight="1">
      <c r="A835" s="15"/>
      <c r="B835" s="15"/>
      <c r="C835" s="374"/>
      <c r="D835" s="374"/>
      <c r="E835" s="373"/>
      <c r="F835" s="374"/>
      <c r="G835" s="374"/>
      <c r="H835" s="374"/>
    </row>
    <row r="836" spans="1:8" ht="49.5" customHeight="1">
      <c r="A836" s="15"/>
      <c r="B836" s="15"/>
      <c r="C836" s="374"/>
      <c r="D836" s="374"/>
      <c r="E836" s="373"/>
      <c r="F836" s="374"/>
      <c r="G836" s="374"/>
      <c r="H836" s="374"/>
    </row>
    <row r="837" spans="1:8" ht="49.5" customHeight="1">
      <c r="A837" s="15"/>
      <c r="B837" s="15"/>
      <c r="C837" s="374"/>
      <c r="D837" s="374"/>
      <c r="E837" s="373"/>
      <c r="F837" s="374"/>
      <c r="G837" s="374"/>
      <c r="H837" s="374"/>
    </row>
    <row r="838" spans="1:8" ht="49.5" customHeight="1">
      <c r="A838" s="15"/>
      <c r="B838" s="15"/>
      <c r="C838" s="374"/>
      <c r="D838" s="374"/>
      <c r="E838" s="373"/>
      <c r="F838" s="374"/>
      <c r="G838" s="374"/>
      <c r="H838" s="374"/>
    </row>
    <row r="839" spans="1:8" ht="49.5" customHeight="1">
      <c r="A839" s="15"/>
      <c r="B839" s="15"/>
      <c r="C839" s="374"/>
      <c r="D839" s="374"/>
      <c r="E839" s="373"/>
      <c r="F839" s="374"/>
      <c r="G839" s="374"/>
      <c r="H839" s="374"/>
    </row>
    <row r="840" spans="1:8" ht="49.5" customHeight="1">
      <c r="A840" s="15"/>
      <c r="B840" s="15"/>
      <c r="C840" s="374"/>
      <c r="D840" s="374"/>
      <c r="E840" s="373"/>
      <c r="F840" s="374"/>
      <c r="G840" s="374"/>
      <c r="H840" s="374"/>
    </row>
    <row r="841" spans="1:8" ht="49.5" customHeight="1">
      <c r="A841" s="15"/>
      <c r="B841" s="15"/>
      <c r="C841" s="374"/>
      <c r="D841" s="374"/>
      <c r="E841" s="373"/>
      <c r="F841" s="374"/>
      <c r="G841" s="374"/>
      <c r="H841" s="374"/>
    </row>
    <row r="842" spans="1:8" ht="49.5" customHeight="1">
      <c r="A842" s="15"/>
      <c r="B842" s="15"/>
      <c r="C842" s="374"/>
      <c r="D842" s="374"/>
      <c r="E842" s="373"/>
      <c r="F842" s="374"/>
      <c r="G842" s="374"/>
      <c r="H842" s="374"/>
    </row>
    <row r="843" spans="1:8" ht="49.5" customHeight="1">
      <c r="A843" s="15"/>
      <c r="B843" s="15"/>
      <c r="C843" s="374"/>
      <c r="D843" s="374"/>
      <c r="E843" s="373"/>
      <c r="F843" s="374"/>
      <c r="G843" s="374"/>
      <c r="H843" s="374"/>
    </row>
    <row r="844" spans="1:8" ht="49.5" customHeight="1">
      <c r="A844" s="15"/>
      <c r="B844" s="15"/>
      <c r="C844" s="374"/>
      <c r="D844" s="374"/>
      <c r="E844" s="373"/>
      <c r="F844" s="374"/>
      <c r="G844" s="374"/>
      <c r="H844" s="374"/>
    </row>
    <row r="845" spans="1:8" ht="49.5" customHeight="1">
      <c r="A845" s="15"/>
      <c r="B845" s="15"/>
      <c r="C845" s="374"/>
      <c r="D845" s="374"/>
      <c r="E845" s="373"/>
      <c r="F845" s="374"/>
      <c r="G845" s="374"/>
      <c r="H845" s="374"/>
    </row>
    <row r="846" spans="1:8" ht="49.5" customHeight="1">
      <c r="A846" s="15"/>
      <c r="B846" s="15"/>
      <c r="C846" s="374"/>
      <c r="D846" s="374"/>
      <c r="E846" s="373"/>
      <c r="F846" s="374"/>
      <c r="G846" s="374"/>
      <c r="H846" s="374"/>
    </row>
    <row r="847" spans="1:8" ht="49.5" customHeight="1">
      <c r="A847" s="15"/>
      <c r="B847" s="15"/>
      <c r="C847" s="374"/>
      <c r="D847" s="374"/>
      <c r="E847" s="373"/>
      <c r="F847" s="374"/>
      <c r="G847" s="374"/>
      <c r="H847" s="374"/>
    </row>
    <row r="848" spans="1:8" ht="49.5" customHeight="1">
      <c r="A848" s="15"/>
      <c r="B848" s="15"/>
      <c r="C848" s="374"/>
      <c r="D848" s="374"/>
      <c r="E848" s="373"/>
      <c r="F848" s="374"/>
      <c r="G848" s="374"/>
      <c r="H848" s="374"/>
    </row>
    <row r="849" spans="1:8" ht="49.5" customHeight="1">
      <c r="A849" s="15"/>
      <c r="B849" s="15"/>
      <c r="C849" s="374"/>
      <c r="D849" s="374"/>
      <c r="E849" s="373"/>
      <c r="F849" s="374"/>
      <c r="G849" s="374"/>
      <c r="H849" s="374"/>
    </row>
    <row r="850" spans="1:8" ht="49.5" customHeight="1">
      <c r="A850" s="15"/>
      <c r="B850" s="15"/>
      <c r="C850" s="374"/>
      <c r="D850" s="374"/>
      <c r="E850" s="373"/>
      <c r="F850" s="374"/>
      <c r="G850" s="374"/>
      <c r="H850" s="374"/>
    </row>
    <row r="851" spans="1:8" ht="49.5" customHeight="1">
      <c r="A851" s="15"/>
      <c r="B851" s="15"/>
      <c r="C851" s="374"/>
      <c r="D851" s="374"/>
      <c r="E851" s="373"/>
      <c r="F851" s="374"/>
      <c r="G851" s="374"/>
      <c r="H851" s="374"/>
    </row>
    <row r="852" spans="1:8" ht="49.5" customHeight="1">
      <c r="A852" s="15"/>
      <c r="B852" s="15"/>
      <c r="C852" s="374"/>
      <c r="D852" s="374"/>
      <c r="E852" s="373"/>
      <c r="F852" s="374"/>
      <c r="G852" s="374"/>
      <c r="H852" s="374"/>
    </row>
    <row r="853" spans="1:8" ht="49.5" customHeight="1">
      <c r="A853" s="15"/>
      <c r="B853" s="15"/>
      <c r="C853" s="374"/>
      <c r="D853" s="374"/>
      <c r="E853" s="373"/>
      <c r="F853" s="374"/>
      <c r="G853" s="374"/>
      <c r="H853" s="374"/>
    </row>
    <row r="854" spans="1:8" ht="49.5" customHeight="1">
      <c r="A854" s="15"/>
      <c r="B854" s="15"/>
      <c r="C854" s="374"/>
      <c r="D854" s="374"/>
      <c r="E854" s="373"/>
      <c r="F854" s="374"/>
      <c r="G854" s="374"/>
      <c r="H854" s="374"/>
    </row>
    <row r="855" spans="1:8" ht="49.5" customHeight="1">
      <c r="A855" s="15"/>
      <c r="B855" s="15"/>
      <c r="C855" s="374"/>
      <c r="D855" s="374"/>
      <c r="E855" s="373"/>
      <c r="F855" s="374"/>
      <c r="G855" s="374"/>
      <c r="H855" s="374"/>
    </row>
    <row r="856" spans="1:8" ht="49.5" customHeight="1">
      <c r="A856" s="15"/>
      <c r="B856" s="15"/>
      <c r="C856" s="374"/>
      <c r="D856" s="374"/>
      <c r="E856" s="373"/>
      <c r="F856" s="374"/>
      <c r="G856" s="374"/>
      <c r="H856" s="374"/>
    </row>
    <row r="857" spans="1:8" ht="49.5" customHeight="1">
      <c r="A857" s="15"/>
      <c r="B857" s="15"/>
      <c r="C857" s="374"/>
      <c r="D857" s="374"/>
      <c r="E857" s="373"/>
      <c r="F857" s="374"/>
      <c r="G857" s="374"/>
      <c r="H857" s="374"/>
    </row>
    <row r="858" spans="1:8" ht="49.5" customHeight="1">
      <c r="A858" s="15"/>
      <c r="B858" s="15"/>
      <c r="C858" s="374"/>
      <c r="D858" s="374"/>
      <c r="E858" s="373"/>
      <c r="F858" s="374"/>
      <c r="G858" s="374"/>
      <c r="H858" s="374"/>
    </row>
    <row r="859" spans="1:8" ht="49.5" customHeight="1">
      <c r="A859" s="15"/>
      <c r="B859" s="15"/>
      <c r="C859" s="374"/>
      <c r="D859" s="374"/>
      <c r="E859" s="373"/>
      <c r="F859" s="374"/>
      <c r="G859" s="374"/>
      <c r="H859" s="374"/>
    </row>
    <row r="860" spans="1:8" ht="49.5" customHeight="1">
      <c r="A860" s="15"/>
      <c r="B860" s="15"/>
      <c r="C860" s="374"/>
      <c r="D860" s="374"/>
      <c r="E860" s="373"/>
      <c r="F860" s="374"/>
      <c r="G860" s="374"/>
      <c r="H860" s="374"/>
    </row>
    <row r="861" spans="1:8" ht="49.5" customHeight="1">
      <c r="A861" s="15"/>
      <c r="B861" s="15"/>
      <c r="C861" s="374"/>
      <c r="D861" s="374"/>
      <c r="E861" s="373"/>
      <c r="F861" s="374"/>
      <c r="G861" s="374"/>
      <c r="H861" s="374"/>
    </row>
    <row r="862" spans="1:8" ht="49.5" customHeight="1">
      <c r="A862" s="15"/>
      <c r="B862" s="15"/>
      <c r="C862" s="374"/>
      <c r="D862" s="374"/>
      <c r="E862" s="373"/>
      <c r="F862" s="374"/>
      <c r="G862" s="374"/>
      <c r="H862" s="374"/>
    </row>
    <row r="863" spans="1:8" ht="49.5" customHeight="1">
      <c r="A863" s="15"/>
      <c r="B863" s="15"/>
      <c r="C863" s="374"/>
      <c r="D863" s="374"/>
      <c r="E863" s="373"/>
      <c r="F863" s="374"/>
      <c r="G863" s="374"/>
      <c r="H863" s="374"/>
    </row>
    <row r="864" spans="1:8" ht="49.5" customHeight="1">
      <c r="A864" s="15"/>
      <c r="B864" s="15"/>
      <c r="C864" s="374"/>
      <c r="D864" s="374"/>
      <c r="E864" s="373"/>
      <c r="F864" s="374"/>
      <c r="G864" s="374"/>
      <c r="H864" s="374"/>
    </row>
    <row r="865" spans="1:8" ht="49.5" customHeight="1">
      <c r="A865" s="15"/>
      <c r="B865" s="15"/>
      <c r="C865" s="374"/>
      <c r="D865" s="374"/>
      <c r="E865" s="373"/>
      <c r="F865" s="374"/>
      <c r="G865" s="374"/>
      <c r="H865" s="374"/>
    </row>
    <row r="866" spans="1:8" ht="49.5" customHeight="1">
      <c r="A866" s="15"/>
      <c r="B866" s="15"/>
      <c r="C866" s="374"/>
      <c r="D866" s="374"/>
      <c r="E866" s="373"/>
      <c r="F866" s="374"/>
      <c r="G866" s="374"/>
      <c r="H866" s="374"/>
    </row>
    <row r="867" spans="1:8" ht="49.5" customHeight="1">
      <c r="A867" s="15"/>
      <c r="B867" s="15"/>
      <c r="C867" s="374"/>
      <c r="D867" s="374"/>
      <c r="E867" s="373"/>
      <c r="F867" s="374"/>
      <c r="G867" s="374"/>
      <c r="H867" s="374"/>
    </row>
    <row r="868" spans="1:8" ht="49.5" customHeight="1">
      <c r="A868" s="15"/>
      <c r="B868" s="15"/>
      <c r="C868" s="374"/>
      <c r="D868" s="374"/>
      <c r="E868" s="373"/>
      <c r="F868" s="374"/>
      <c r="G868" s="374"/>
      <c r="H868" s="374"/>
    </row>
    <row r="869" spans="1:8" ht="49.5" customHeight="1">
      <c r="A869" s="15"/>
      <c r="B869" s="15"/>
      <c r="C869" s="374"/>
      <c r="D869" s="374"/>
      <c r="E869" s="373"/>
      <c r="F869" s="374"/>
      <c r="G869" s="374"/>
      <c r="H869" s="374"/>
    </row>
    <row r="870" spans="1:8" ht="49.5" customHeight="1">
      <c r="A870" s="15"/>
      <c r="B870" s="15"/>
      <c r="C870" s="374"/>
      <c r="D870" s="374"/>
      <c r="E870" s="373"/>
      <c r="F870" s="374"/>
      <c r="G870" s="374"/>
      <c r="H870" s="374"/>
    </row>
    <row r="871" spans="1:8" ht="49.5" customHeight="1">
      <c r="A871" s="15"/>
      <c r="B871" s="15"/>
      <c r="C871" s="374"/>
      <c r="D871" s="374"/>
      <c r="E871" s="373"/>
      <c r="F871" s="374"/>
      <c r="G871" s="374"/>
      <c r="H871" s="374"/>
    </row>
    <row r="872" spans="1:8" ht="49.5" customHeight="1">
      <c r="A872" s="15"/>
      <c r="B872" s="15"/>
      <c r="C872" s="374"/>
      <c r="D872" s="374"/>
      <c r="E872" s="373"/>
      <c r="F872" s="374"/>
      <c r="G872" s="374"/>
      <c r="H872" s="374"/>
    </row>
    <row r="873" spans="1:8" ht="49.5" customHeight="1">
      <c r="A873" s="15"/>
      <c r="B873" s="15"/>
      <c r="C873" s="374"/>
      <c r="D873" s="374"/>
      <c r="E873" s="373"/>
      <c r="F873" s="374"/>
      <c r="G873" s="374"/>
      <c r="H873" s="374"/>
    </row>
    <row r="874" spans="1:8" ht="49.5" customHeight="1">
      <c r="A874" s="15"/>
      <c r="B874" s="15"/>
      <c r="C874" s="374"/>
      <c r="D874" s="374"/>
      <c r="E874" s="373"/>
      <c r="F874" s="374"/>
      <c r="G874" s="374"/>
      <c r="H874" s="374"/>
    </row>
    <row r="875" spans="1:8" ht="49.5" customHeight="1">
      <c r="A875" s="15"/>
      <c r="B875" s="15"/>
      <c r="C875" s="374"/>
      <c r="D875" s="374"/>
      <c r="E875" s="373"/>
      <c r="F875" s="374"/>
      <c r="G875" s="374"/>
      <c r="H875" s="374"/>
    </row>
    <row r="876" spans="1:8" ht="49.5" customHeight="1">
      <c r="A876" s="15"/>
      <c r="B876" s="15"/>
      <c r="C876" s="374"/>
      <c r="D876" s="374"/>
      <c r="E876" s="373"/>
      <c r="F876" s="374"/>
      <c r="G876" s="374"/>
      <c r="H876" s="374"/>
    </row>
    <row r="877" spans="1:8" ht="49.5" customHeight="1">
      <c r="A877" s="15"/>
      <c r="B877" s="15"/>
      <c r="C877" s="374"/>
      <c r="D877" s="374"/>
      <c r="E877" s="373"/>
      <c r="F877" s="374"/>
      <c r="G877" s="374"/>
      <c r="H877" s="374"/>
    </row>
    <row r="878" spans="1:8" ht="49.5" customHeight="1">
      <c r="A878" s="15"/>
      <c r="B878" s="15"/>
      <c r="C878" s="374"/>
      <c r="D878" s="374"/>
      <c r="E878" s="373"/>
      <c r="F878" s="374"/>
      <c r="G878" s="374"/>
      <c r="H878" s="374"/>
    </row>
    <row r="879" spans="1:8" ht="49.5" customHeight="1">
      <c r="A879" s="15"/>
      <c r="B879" s="15"/>
      <c r="C879" s="374"/>
      <c r="D879" s="374"/>
      <c r="E879" s="373"/>
      <c r="F879" s="374"/>
      <c r="G879" s="374"/>
      <c r="H879" s="374"/>
    </row>
    <row r="880" spans="1:8" ht="49.5" customHeight="1">
      <c r="A880" s="15"/>
      <c r="B880" s="15"/>
      <c r="C880" s="374"/>
      <c r="D880" s="374"/>
      <c r="E880" s="373"/>
      <c r="F880" s="374"/>
      <c r="G880" s="374"/>
      <c r="H880" s="374"/>
    </row>
    <row r="881" spans="1:8" ht="49.5" customHeight="1">
      <c r="A881" s="15"/>
      <c r="B881" s="15"/>
      <c r="C881" s="374"/>
      <c r="D881" s="374"/>
      <c r="E881" s="373"/>
      <c r="F881" s="374"/>
      <c r="G881" s="374"/>
      <c r="H881" s="374"/>
    </row>
    <row r="882" spans="1:8" ht="49.5" customHeight="1">
      <c r="A882" s="15"/>
      <c r="B882" s="15"/>
      <c r="C882" s="374"/>
      <c r="D882" s="374"/>
      <c r="E882" s="373"/>
      <c r="F882" s="374"/>
      <c r="G882" s="374"/>
      <c r="H882" s="374"/>
    </row>
    <row r="883" spans="1:8" ht="49.5" customHeight="1">
      <c r="A883" s="15"/>
      <c r="B883" s="15"/>
      <c r="C883" s="374"/>
      <c r="D883" s="374"/>
      <c r="E883" s="373"/>
      <c r="F883" s="374"/>
      <c r="G883" s="374"/>
      <c r="H883" s="374"/>
    </row>
    <row r="884" spans="1:8" ht="49.5" customHeight="1">
      <c r="A884" s="15"/>
      <c r="B884" s="15"/>
      <c r="C884" s="374"/>
      <c r="D884" s="374"/>
      <c r="E884" s="373"/>
      <c r="F884" s="374"/>
      <c r="G884" s="374"/>
      <c r="H884" s="374"/>
    </row>
    <row r="885" spans="1:8" ht="49.5" customHeight="1">
      <c r="A885" s="15"/>
      <c r="B885" s="15"/>
      <c r="C885" s="374"/>
      <c r="D885" s="374"/>
      <c r="E885" s="373"/>
      <c r="F885" s="374"/>
      <c r="G885" s="374"/>
      <c r="H885" s="374"/>
    </row>
    <row r="886" spans="1:8" ht="49.5" customHeight="1">
      <c r="A886" s="15"/>
      <c r="B886" s="15"/>
      <c r="C886" s="374"/>
      <c r="D886" s="374"/>
      <c r="E886" s="373"/>
      <c r="F886" s="374"/>
      <c r="G886" s="374"/>
      <c r="H886" s="374"/>
    </row>
    <row r="887" spans="1:8" ht="49.5" customHeight="1">
      <c r="A887" s="15"/>
      <c r="B887" s="15"/>
      <c r="C887" s="374"/>
      <c r="D887" s="374"/>
      <c r="E887" s="373"/>
      <c r="F887" s="374"/>
      <c r="G887" s="374"/>
      <c r="H887" s="374"/>
    </row>
    <row r="888" spans="1:8" ht="49.5" customHeight="1">
      <c r="A888" s="15"/>
      <c r="B888" s="15"/>
      <c r="C888" s="374"/>
      <c r="D888" s="374"/>
      <c r="E888" s="373"/>
      <c r="F888" s="374"/>
      <c r="G888" s="374"/>
      <c r="H888" s="374"/>
    </row>
    <row r="889" spans="1:8" ht="49.5" customHeight="1">
      <c r="A889" s="15"/>
      <c r="B889" s="15"/>
      <c r="C889" s="374"/>
      <c r="D889" s="374"/>
      <c r="E889" s="373"/>
      <c r="F889" s="374"/>
      <c r="G889" s="374"/>
      <c r="H889" s="374"/>
    </row>
    <row r="890" spans="1:8" ht="49.5" customHeight="1">
      <c r="A890" s="15"/>
      <c r="B890" s="15"/>
      <c r="C890" s="374"/>
      <c r="D890" s="374"/>
      <c r="E890" s="373"/>
      <c r="F890" s="374"/>
      <c r="G890" s="374"/>
      <c r="H890" s="374"/>
    </row>
    <row r="891" spans="1:8" ht="49.5" customHeight="1">
      <c r="A891" s="15"/>
      <c r="B891" s="15"/>
      <c r="C891" s="374"/>
      <c r="D891" s="374"/>
      <c r="E891" s="373"/>
      <c r="F891" s="374"/>
      <c r="G891" s="374"/>
      <c r="H891" s="374"/>
    </row>
    <row r="892" spans="1:8" ht="49.5" customHeight="1">
      <c r="A892" s="15"/>
      <c r="B892" s="15"/>
      <c r="C892" s="374"/>
      <c r="D892" s="374"/>
      <c r="E892" s="373"/>
      <c r="F892" s="374"/>
      <c r="G892" s="374"/>
      <c r="H892" s="374"/>
    </row>
    <row r="893" spans="1:8" ht="49.5" customHeight="1">
      <c r="A893" s="15"/>
      <c r="B893" s="15"/>
      <c r="C893" s="374"/>
      <c r="D893" s="374"/>
      <c r="E893" s="373"/>
      <c r="F893" s="374"/>
      <c r="G893" s="374"/>
      <c r="H893" s="374"/>
    </row>
    <row r="894" spans="1:8" ht="49.5" customHeight="1">
      <c r="A894" s="15"/>
      <c r="B894" s="15"/>
      <c r="C894" s="374"/>
      <c r="D894" s="374"/>
      <c r="E894" s="373"/>
      <c r="F894" s="374"/>
      <c r="G894" s="374"/>
      <c r="H894" s="374"/>
    </row>
    <row r="895" spans="1:8" ht="49.5" customHeight="1">
      <c r="A895" s="15"/>
      <c r="B895" s="15"/>
      <c r="C895" s="374"/>
      <c r="D895" s="374"/>
      <c r="E895" s="373"/>
      <c r="F895" s="374"/>
      <c r="G895" s="374"/>
      <c r="H895" s="374"/>
    </row>
    <row r="896" spans="1:8" ht="49.5" customHeight="1">
      <c r="A896" s="15"/>
      <c r="B896" s="15"/>
      <c r="C896" s="374"/>
      <c r="D896" s="374"/>
      <c r="E896" s="373"/>
      <c r="F896" s="374"/>
      <c r="G896" s="374"/>
      <c r="H896" s="374"/>
    </row>
    <row r="897" spans="1:8" ht="49.5" customHeight="1">
      <c r="A897" s="15"/>
      <c r="B897" s="15"/>
      <c r="C897" s="374"/>
      <c r="D897" s="374"/>
      <c r="E897" s="373"/>
      <c r="F897" s="374"/>
      <c r="G897" s="374"/>
      <c r="H897" s="374"/>
    </row>
    <row r="898" spans="1:8" ht="49.5" customHeight="1">
      <c r="A898" s="15"/>
      <c r="B898" s="15"/>
      <c r="C898" s="374"/>
      <c r="D898" s="374"/>
      <c r="E898" s="373"/>
      <c r="F898" s="374"/>
      <c r="G898" s="374"/>
      <c r="H898" s="374"/>
    </row>
    <row r="899" spans="1:8" ht="49.5" customHeight="1">
      <c r="A899" s="15"/>
      <c r="B899" s="15"/>
      <c r="C899" s="374"/>
      <c r="D899" s="374"/>
      <c r="E899" s="373"/>
      <c r="F899" s="374"/>
      <c r="G899" s="374"/>
      <c r="H899" s="374"/>
    </row>
    <row r="900" spans="1:8" ht="49.5" customHeight="1">
      <c r="A900" s="15"/>
      <c r="B900" s="15"/>
      <c r="C900" s="374"/>
      <c r="D900" s="374"/>
      <c r="E900" s="373"/>
      <c r="F900" s="374"/>
      <c r="G900" s="374"/>
      <c r="H900" s="374"/>
    </row>
    <row r="901" spans="1:8" ht="49.5" customHeight="1">
      <c r="A901" s="15"/>
      <c r="B901" s="15"/>
      <c r="C901" s="374"/>
      <c r="D901" s="374"/>
      <c r="E901" s="373"/>
      <c r="F901" s="374"/>
      <c r="G901" s="374"/>
      <c r="H901" s="374"/>
    </row>
    <row r="902" spans="1:8" ht="49.5" customHeight="1">
      <c r="A902" s="15"/>
      <c r="B902" s="15"/>
      <c r="C902" s="374"/>
      <c r="D902" s="374"/>
      <c r="E902" s="373"/>
      <c r="F902" s="374"/>
      <c r="G902" s="374"/>
      <c r="H902" s="374"/>
    </row>
    <row r="903" spans="1:8" ht="49.5" customHeight="1">
      <c r="A903" s="15"/>
      <c r="B903" s="15"/>
      <c r="C903" s="374"/>
      <c r="D903" s="374"/>
      <c r="E903" s="373"/>
      <c r="F903" s="374"/>
      <c r="G903" s="374"/>
      <c r="H903" s="374"/>
    </row>
    <row r="904" spans="1:8" ht="49.5" customHeight="1">
      <c r="A904" s="15"/>
      <c r="B904" s="15"/>
      <c r="C904" s="374"/>
      <c r="D904" s="374"/>
      <c r="E904" s="373"/>
      <c r="F904" s="374"/>
      <c r="G904" s="374"/>
      <c r="H904" s="374"/>
    </row>
    <row r="905" spans="1:8" ht="49.5" customHeight="1">
      <c r="A905" s="15"/>
      <c r="B905" s="15"/>
      <c r="C905" s="374"/>
      <c r="D905" s="374"/>
      <c r="E905" s="373"/>
      <c r="F905" s="374"/>
      <c r="G905" s="374"/>
      <c r="H905" s="374"/>
    </row>
    <row r="906" spans="1:8" ht="49.5" customHeight="1">
      <c r="A906" s="15"/>
      <c r="B906" s="15"/>
      <c r="C906" s="374"/>
      <c r="D906" s="374"/>
      <c r="E906" s="373"/>
      <c r="F906" s="374"/>
      <c r="G906" s="374"/>
      <c r="H906" s="374"/>
    </row>
    <row r="907" spans="1:8" ht="49.5" customHeight="1">
      <c r="A907" s="15"/>
      <c r="B907" s="15"/>
      <c r="C907" s="374"/>
      <c r="D907" s="374"/>
      <c r="E907" s="373"/>
      <c r="F907" s="374"/>
      <c r="G907" s="374"/>
      <c r="H907" s="374"/>
    </row>
    <row r="908" spans="1:8" ht="49.5" customHeight="1">
      <c r="A908" s="15"/>
      <c r="B908" s="15"/>
      <c r="C908" s="374"/>
      <c r="D908" s="374"/>
      <c r="E908" s="373"/>
      <c r="F908" s="374"/>
      <c r="G908" s="374"/>
      <c r="H908" s="374"/>
    </row>
    <row r="909" spans="1:8" ht="49.5" customHeight="1">
      <c r="A909" s="15"/>
      <c r="B909" s="15"/>
      <c r="C909" s="374"/>
      <c r="D909" s="374"/>
      <c r="E909" s="373"/>
      <c r="F909" s="374"/>
      <c r="G909" s="374"/>
      <c r="H909" s="374"/>
    </row>
    <row r="910" spans="1:8" ht="49.5" customHeight="1">
      <c r="A910" s="15"/>
      <c r="B910" s="15"/>
      <c r="C910" s="374"/>
      <c r="D910" s="374"/>
      <c r="E910" s="373"/>
      <c r="F910" s="374"/>
      <c r="G910" s="374"/>
      <c r="H910" s="374"/>
    </row>
    <row r="911" spans="1:8" ht="49.5" customHeight="1">
      <c r="A911" s="15"/>
      <c r="B911" s="15"/>
      <c r="C911" s="374"/>
      <c r="D911" s="374"/>
      <c r="E911" s="373"/>
      <c r="F911" s="374"/>
      <c r="G911" s="374"/>
      <c r="H911" s="374"/>
    </row>
    <row r="912" spans="1:8" ht="49.5" customHeight="1">
      <c r="A912" s="15"/>
      <c r="B912" s="15"/>
      <c r="C912" s="374"/>
      <c r="D912" s="374"/>
      <c r="E912" s="373"/>
      <c r="F912" s="374"/>
      <c r="G912" s="374"/>
      <c r="H912" s="374"/>
    </row>
    <row r="913" spans="1:8" ht="49.5" customHeight="1">
      <c r="A913" s="15"/>
      <c r="B913" s="15"/>
      <c r="C913" s="374"/>
      <c r="D913" s="374"/>
      <c r="E913" s="373"/>
      <c r="F913" s="374"/>
      <c r="G913" s="374"/>
      <c r="H913" s="374"/>
    </row>
    <row r="914" spans="1:8" ht="49.5" customHeight="1">
      <c r="A914" s="15"/>
      <c r="B914" s="15"/>
      <c r="C914" s="374"/>
      <c r="D914" s="374"/>
      <c r="E914" s="373"/>
      <c r="F914" s="374"/>
      <c r="G914" s="374"/>
      <c r="H914" s="374"/>
    </row>
    <row r="915" spans="1:8" ht="49.5" customHeight="1">
      <c r="A915" s="15"/>
      <c r="B915" s="15"/>
      <c r="C915" s="374"/>
      <c r="D915" s="374"/>
      <c r="E915" s="373"/>
      <c r="F915" s="374"/>
      <c r="G915" s="374"/>
      <c r="H915" s="374"/>
    </row>
    <row r="916" spans="1:8" ht="49.5" customHeight="1">
      <c r="A916" s="15"/>
      <c r="B916" s="15"/>
      <c r="C916" s="374"/>
      <c r="D916" s="374"/>
      <c r="E916" s="373"/>
      <c r="F916" s="374"/>
      <c r="G916" s="374"/>
      <c r="H916" s="374"/>
    </row>
    <row r="917" spans="1:8" ht="49.5" customHeight="1">
      <c r="A917" s="15"/>
      <c r="B917" s="15"/>
      <c r="C917" s="374"/>
      <c r="D917" s="374"/>
      <c r="E917" s="373"/>
      <c r="F917" s="374"/>
      <c r="G917" s="374"/>
      <c r="H917" s="374"/>
    </row>
    <row r="918" spans="1:8" ht="49.5" customHeight="1">
      <c r="A918" s="15"/>
      <c r="B918" s="15"/>
      <c r="C918" s="374"/>
      <c r="D918" s="374"/>
      <c r="E918" s="373"/>
      <c r="F918" s="374"/>
      <c r="G918" s="374"/>
      <c r="H918" s="374"/>
    </row>
    <row r="919" spans="1:8" ht="49.5" customHeight="1">
      <c r="A919" s="15"/>
      <c r="B919" s="15"/>
      <c r="C919" s="374"/>
      <c r="D919" s="374"/>
      <c r="E919" s="373"/>
      <c r="F919" s="374"/>
      <c r="G919" s="374"/>
      <c r="H919" s="374"/>
    </row>
    <row r="920" spans="1:8" ht="49.5" customHeight="1">
      <c r="A920" s="15"/>
      <c r="B920" s="15"/>
      <c r="C920" s="374"/>
      <c r="D920" s="374"/>
      <c r="E920" s="373"/>
      <c r="F920" s="374"/>
      <c r="G920" s="374"/>
      <c r="H920" s="374"/>
    </row>
    <row r="921" spans="1:8" ht="49.5" customHeight="1">
      <c r="A921" s="15"/>
      <c r="B921" s="15"/>
      <c r="C921" s="374"/>
      <c r="D921" s="374"/>
      <c r="E921" s="373"/>
      <c r="F921" s="374"/>
      <c r="G921" s="374"/>
      <c r="H921" s="374"/>
    </row>
    <row r="922" spans="1:8" ht="49.5" customHeight="1">
      <c r="A922" s="15"/>
      <c r="B922" s="15"/>
      <c r="C922" s="374"/>
      <c r="D922" s="374"/>
      <c r="E922" s="373"/>
      <c r="F922" s="374"/>
      <c r="G922" s="374"/>
      <c r="H922" s="374"/>
    </row>
    <row r="923" spans="1:8" ht="49.5" customHeight="1">
      <c r="A923" s="15"/>
      <c r="B923" s="15"/>
      <c r="C923" s="374"/>
      <c r="D923" s="374"/>
      <c r="E923" s="373"/>
      <c r="F923" s="374"/>
      <c r="G923" s="374"/>
      <c r="H923" s="374"/>
    </row>
    <row r="924" spans="1:8" ht="49.5" customHeight="1">
      <c r="A924" s="15"/>
      <c r="B924" s="15"/>
      <c r="C924" s="374"/>
      <c r="D924" s="374"/>
      <c r="E924" s="373"/>
      <c r="F924" s="374"/>
      <c r="G924" s="374"/>
      <c r="H924" s="374"/>
    </row>
    <row r="925" spans="1:8" ht="49.5" customHeight="1">
      <c r="A925" s="15"/>
      <c r="B925" s="15"/>
      <c r="C925" s="374"/>
      <c r="D925" s="374"/>
      <c r="E925" s="373"/>
      <c r="F925" s="374"/>
      <c r="G925" s="374"/>
      <c r="H925" s="374"/>
    </row>
    <row r="926" spans="1:8" ht="49.5" customHeight="1">
      <c r="A926" s="15"/>
      <c r="B926" s="15"/>
      <c r="C926" s="374"/>
      <c r="D926" s="374"/>
      <c r="E926" s="373"/>
      <c r="F926" s="374"/>
      <c r="G926" s="374"/>
      <c r="H926" s="374"/>
    </row>
    <row r="927" spans="1:8" ht="49.5" customHeight="1">
      <c r="A927" s="15"/>
      <c r="B927" s="15"/>
      <c r="C927" s="374"/>
      <c r="D927" s="374"/>
      <c r="E927" s="373"/>
      <c r="F927" s="374"/>
      <c r="G927" s="374"/>
      <c r="H927" s="374"/>
    </row>
    <row r="928" spans="1:8" ht="49.5" customHeight="1">
      <c r="A928" s="15"/>
      <c r="B928" s="15"/>
      <c r="C928" s="374"/>
      <c r="D928" s="374"/>
      <c r="E928" s="373"/>
      <c r="F928" s="374"/>
      <c r="G928" s="374"/>
      <c r="H928" s="374"/>
    </row>
    <row r="929" spans="1:8" ht="49.5" customHeight="1">
      <c r="A929" s="15"/>
      <c r="B929" s="15"/>
      <c r="C929" s="374"/>
      <c r="D929" s="374"/>
      <c r="E929" s="373"/>
      <c r="F929" s="374"/>
      <c r="G929" s="374"/>
      <c r="H929" s="374"/>
    </row>
    <row r="930" spans="1:8" ht="49.5" customHeight="1">
      <c r="A930" s="15"/>
      <c r="B930" s="15"/>
      <c r="C930" s="374"/>
      <c r="D930" s="374"/>
      <c r="E930" s="373"/>
      <c r="F930" s="374"/>
      <c r="G930" s="374"/>
      <c r="H930" s="374"/>
    </row>
    <row r="931" spans="1:8" ht="49.5" customHeight="1">
      <c r="A931" s="15"/>
      <c r="B931" s="15"/>
      <c r="C931" s="374"/>
      <c r="D931" s="374"/>
      <c r="E931" s="373"/>
      <c r="F931" s="374"/>
      <c r="G931" s="374"/>
      <c r="H931" s="374"/>
    </row>
    <row r="932" spans="1:8" ht="49.5" customHeight="1">
      <c r="A932" s="15"/>
      <c r="B932" s="15"/>
      <c r="C932" s="374"/>
      <c r="D932" s="374"/>
      <c r="E932" s="373"/>
      <c r="F932" s="374"/>
      <c r="G932" s="374"/>
      <c r="H932" s="374"/>
    </row>
    <row r="933" spans="1:8" ht="49.5" customHeight="1">
      <c r="A933" s="15"/>
      <c r="B933" s="15"/>
      <c r="C933" s="374"/>
      <c r="D933" s="374"/>
      <c r="E933" s="373"/>
      <c r="F933" s="374"/>
      <c r="G933" s="374"/>
      <c r="H933" s="374"/>
    </row>
    <row r="934" spans="1:8" ht="49.5" customHeight="1">
      <c r="A934" s="15"/>
      <c r="B934" s="15"/>
      <c r="C934" s="374"/>
      <c r="D934" s="374"/>
      <c r="E934" s="373"/>
      <c r="F934" s="374"/>
      <c r="G934" s="374"/>
      <c r="H934" s="374"/>
    </row>
    <row r="935" spans="1:8" ht="49.5" customHeight="1">
      <c r="A935" s="15"/>
      <c r="B935" s="15"/>
      <c r="C935" s="374"/>
      <c r="D935" s="374"/>
      <c r="E935" s="373"/>
      <c r="F935" s="374"/>
      <c r="G935" s="374"/>
      <c r="H935" s="374"/>
    </row>
    <row r="936" spans="1:8" ht="49.5" customHeight="1">
      <c r="A936" s="15"/>
      <c r="B936" s="15"/>
      <c r="C936" s="374"/>
      <c r="D936" s="374"/>
      <c r="E936" s="373"/>
      <c r="F936" s="374"/>
      <c r="G936" s="374"/>
      <c r="H936" s="374"/>
    </row>
    <row r="937" spans="1:8" ht="49.5" customHeight="1">
      <c r="A937" s="15"/>
      <c r="B937" s="15"/>
      <c r="C937" s="374"/>
      <c r="D937" s="374"/>
      <c r="E937" s="373"/>
      <c r="F937" s="374"/>
      <c r="G937" s="374"/>
      <c r="H937" s="374"/>
    </row>
    <row r="938" spans="1:8" ht="49.5" customHeight="1">
      <c r="A938" s="15"/>
      <c r="B938" s="15"/>
      <c r="C938" s="374"/>
      <c r="D938" s="374"/>
      <c r="E938" s="373"/>
      <c r="F938" s="374"/>
      <c r="G938" s="374"/>
      <c r="H938" s="374"/>
    </row>
    <row r="939" spans="1:8" ht="49.5" customHeight="1">
      <c r="A939" s="15"/>
      <c r="B939" s="15"/>
      <c r="C939" s="374"/>
      <c r="D939" s="374"/>
      <c r="E939" s="373"/>
      <c r="F939" s="374"/>
      <c r="G939" s="374"/>
      <c r="H939" s="374"/>
    </row>
    <row r="940" spans="1:8" ht="49.5" customHeight="1">
      <c r="A940" s="15"/>
      <c r="B940" s="15"/>
      <c r="C940" s="374"/>
      <c r="D940" s="374"/>
      <c r="E940" s="373"/>
      <c r="F940" s="374"/>
      <c r="G940" s="374"/>
      <c r="H940" s="374"/>
    </row>
    <row r="941" spans="1:8" ht="49.5" customHeight="1">
      <c r="A941" s="15"/>
      <c r="B941" s="15"/>
      <c r="C941" s="374"/>
      <c r="D941" s="374"/>
      <c r="E941" s="373"/>
      <c r="F941" s="374"/>
      <c r="G941" s="374"/>
      <c r="H941" s="374"/>
    </row>
    <row r="942" spans="1:8" ht="49.5" customHeight="1">
      <c r="A942" s="15"/>
      <c r="B942" s="15"/>
      <c r="C942" s="374"/>
      <c r="D942" s="374"/>
      <c r="E942" s="373"/>
      <c r="F942" s="374"/>
      <c r="G942" s="374"/>
      <c r="H942" s="374"/>
    </row>
    <row r="943" spans="1:8" ht="49.5" customHeight="1">
      <c r="A943" s="15"/>
      <c r="B943" s="15"/>
      <c r="C943" s="374"/>
      <c r="D943" s="374"/>
      <c r="E943" s="373"/>
      <c r="F943" s="374"/>
      <c r="G943" s="374"/>
      <c r="H943" s="374"/>
    </row>
    <row r="944" spans="1:8" ht="49.5" customHeight="1">
      <c r="A944" s="15"/>
      <c r="B944" s="15"/>
      <c r="C944" s="374"/>
      <c r="D944" s="374"/>
      <c r="E944" s="373"/>
      <c r="F944" s="374"/>
      <c r="G944" s="374"/>
      <c r="H944" s="374"/>
    </row>
    <row r="945" spans="1:8" ht="49.5" customHeight="1">
      <c r="A945" s="15"/>
      <c r="B945" s="15"/>
      <c r="C945" s="374"/>
      <c r="D945" s="374"/>
      <c r="E945" s="373"/>
      <c r="F945" s="374"/>
      <c r="G945" s="374"/>
      <c r="H945" s="374"/>
    </row>
    <row r="946" spans="1:8" ht="49.5" customHeight="1">
      <c r="A946" s="15"/>
      <c r="B946" s="15"/>
      <c r="C946" s="374"/>
      <c r="D946" s="374"/>
      <c r="E946" s="373"/>
      <c r="F946" s="374"/>
      <c r="G946" s="374"/>
      <c r="H946" s="374"/>
    </row>
    <row r="947" spans="1:8" ht="49.5" customHeight="1">
      <c r="A947" s="15"/>
      <c r="B947" s="15"/>
      <c r="C947" s="374"/>
      <c r="D947" s="374"/>
      <c r="E947" s="373"/>
      <c r="F947" s="374"/>
      <c r="G947" s="374"/>
      <c r="H947" s="374"/>
    </row>
    <row r="948" spans="1:8" ht="49.5" customHeight="1">
      <c r="A948" s="15"/>
      <c r="B948" s="15"/>
      <c r="C948" s="374"/>
      <c r="D948" s="374"/>
      <c r="E948" s="373"/>
      <c r="F948" s="374"/>
      <c r="G948" s="374"/>
      <c r="H948" s="374"/>
    </row>
    <row r="949" spans="1:8" ht="49.5" customHeight="1">
      <c r="A949" s="15"/>
      <c r="B949" s="15"/>
      <c r="C949" s="374"/>
      <c r="D949" s="374"/>
      <c r="E949" s="373"/>
      <c r="F949" s="374"/>
      <c r="G949" s="374"/>
      <c r="H949" s="374"/>
    </row>
    <row r="950" spans="1:8" ht="49.5" customHeight="1">
      <c r="A950" s="15"/>
      <c r="B950" s="15"/>
      <c r="C950" s="374"/>
      <c r="D950" s="374"/>
      <c r="E950" s="373"/>
      <c r="F950" s="374"/>
      <c r="G950" s="374"/>
      <c r="H950" s="374"/>
    </row>
    <row r="951" spans="1:8" ht="49.5" customHeight="1">
      <c r="A951" s="15"/>
      <c r="B951" s="15"/>
      <c r="C951" s="374"/>
      <c r="D951" s="374"/>
      <c r="E951" s="373"/>
      <c r="F951" s="374"/>
      <c r="G951" s="374"/>
      <c r="H951" s="374"/>
    </row>
    <row r="952" spans="1:8" ht="49.5" customHeight="1">
      <c r="A952" s="15"/>
      <c r="B952" s="15"/>
      <c r="C952" s="374"/>
      <c r="D952" s="374"/>
      <c r="E952" s="373"/>
      <c r="F952" s="374"/>
      <c r="G952" s="374"/>
      <c r="H952" s="374"/>
    </row>
    <row r="953" spans="1:8" ht="49.5" customHeight="1">
      <c r="A953" s="15"/>
      <c r="B953" s="15"/>
      <c r="C953" s="374"/>
      <c r="D953" s="374"/>
      <c r="E953" s="373"/>
      <c r="F953" s="374"/>
      <c r="G953" s="374"/>
      <c r="H953" s="374"/>
    </row>
    <row r="954" spans="1:8" ht="49.5" customHeight="1">
      <c r="A954" s="15"/>
      <c r="B954" s="15"/>
      <c r="C954" s="374"/>
      <c r="D954" s="374"/>
      <c r="E954" s="373"/>
      <c r="F954" s="374"/>
      <c r="G954" s="374"/>
      <c r="H954" s="374"/>
    </row>
    <row r="955" spans="1:8" ht="49.5" customHeight="1">
      <c r="A955" s="15"/>
      <c r="B955" s="15"/>
      <c r="C955" s="374"/>
      <c r="D955" s="374"/>
      <c r="E955" s="373"/>
      <c r="F955" s="374"/>
      <c r="G955" s="374"/>
      <c r="H955" s="374"/>
    </row>
    <row r="956" spans="1:8" ht="49.5" customHeight="1">
      <c r="A956" s="15"/>
      <c r="B956" s="15"/>
      <c r="C956" s="374"/>
      <c r="D956" s="374"/>
      <c r="E956" s="373"/>
      <c r="F956" s="374"/>
      <c r="G956" s="374"/>
      <c r="H956" s="374"/>
    </row>
    <row r="957" spans="1:8" ht="49.5" customHeight="1">
      <c r="A957" s="15"/>
      <c r="B957" s="15"/>
      <c r="C957" s="374"/>
      <c r="D957" s="374"/>
      <c r="E957" s="373"/>
      <c r="F957" s="374"/>
      <c r="G957" s="374"/>
      <c r="H957" s="374"/>
    </row>
    <row r="958" spans="1:8" ht="49.5" customHeight="1">
      <c r="A958" s="15"/>
      <c r="B958" s="15"/>
      <c r="C958" s="374"/>
      <c r="D958" s="374"/>
      <c r="E958" s="373"/>
      <c r="F958" s="374"/>
      <c r="G958" s="374"/>
      <c r="H958" s="374"/>
    </row>
    <row r="959" spans="1:8" ht="49.5" customHeight="1">
      <c r="A959" s="15"/>
      <c r="B959" s="15"/>
      <c r="C959" s="374"/>
      <c r="D959" s="374"/>
      <c r="E959" s="373"/>
      <c r="F959" s="374"/>
      <c r="G959" s="374"/>
      <c r="H959" s="374"/>
    </row>
    <row r="960" spans="1:8" ht="49.5" customHeight="1">
      <c r="A960" s="15"/>
      <c r="B960" s="15"/>
      <c r="C960" s="374"/>
      <c r="D960" s="374"/>
      <c r="E960" s="373"/>
      <c r="F960" s="374"/>
      <c r="G960" s="374"/>
      <c r="H960" s="374"/>
    </row>
    <row r="961" spans="1:8" ht="49.5" customHeight="1">
      <c r="A961" s="15"/>
      <c r="B961" s="15"/>
      <c r="C961" s="374"/>
      <c r="D961" s="374"/>
      <c r="E961" s="373"/>
      <c r="F961" s="374"/>
      <c r="G961" s="374"/>
      <c r="H961" s="374"/>
    </row>
    <row r="962" spans="1:8" ht="49.5" customHeight="1">
      <c r="A962" s="15"/>
      <c r="B962" s="15"/>
      <c r="C962" s="374"/>
      <c r="D962" s="374"/>
      <c r="E962" s="373"/>
      <c r="F962" s="374"/>
      <c r="G962" s="374"/>
      <c r="H962" s="374"/>
    </row>
    <row r="963" spans="1:8" ht="49.5" customHeight="1">
      <c r="A963" s="15"/>
      <c r="B963" s="15"/>
      <c r="C963" s="374"/>
      <c r="D963" s="374"/>
      <c r="E963" s="373"/>
      <c r="F963" s="374"/>
      <c r="G963" s="374"/>
      <c r="H963" s="374"/>
    </row>
    <row r="964" spans="1:8" ht="49.5" customHeight="1">
      <c r="A964" s="15"/>
      <c r="B964" s="15"/>
      <c r="C964" s="374"/>
      <c r="D964" s="374"/>
      <c r="E964" s="373"/>
      <c r="F964" s="374"/>
      <c r="G964" s="374"/>
      <c r="H964" s="374"/>
    </row>
    <row r="965" spans="1:8" ht="49.5" customHeight="1">
      <c r="A965" s="15"/>
      <c r="B965" s="15"/>
      <c r="C965" s="374"/>
      <c r="D965" s="374"/>
      <c r="E965" s="373"/>
      <c r="F965" s="374"/>
      <c r="G965" s="374"/>
      <c r="H965" s="374"/>
    </row>
    <row r="966" spans="1:8" ht="49.5" customHeight="1">
      <c r="A966" s="15"/>
      <c r="B966" s="15"/>
      <c r="C966" s="374"/>
      <c r="D966" s="374"/>
      <c r="E966" s="373"/>
      <c r="F966" s="374"/>
      <c r="G966" s="374"/>
      <c r="H966" s="374"/>
    </row>
    <row r="967" spans="1:8" ht="49.5" customHeight="1">
      <c r="A967" s="15"/>
      <c r="B967" s="15"/>
      <c r="C967" s="374"/>
      <c r="D967" s="374"/>
      <c r="E967" s="373"/>
      <c r="F967" s="374"/>
      <c r="G967" s="374"/>
      <c r="H967" s="374"/>
    </row>
    <row r="968" spans="1:8" ht="49.5" customHeight="1">
      <c r="A968" s="15"/>
      <c r="B968" s="15"/>
      <c r="C968" s="374"/>
      <c r="D968" s="374"/>
      <c r="E968" s="373"/>
      <c r="F968" s="374"/>
      <c r="G968" s="374"/>
      <c r="H968" s="374"/>
    </row>
    <row r="969" spans="1:8" ht="49.5" customHeight="1">
      <c r="A969" s="15"/>
      <c r="B969" s="15"/>
      <c r="C969" s="374"/>
      <c r="D969" s="374"/>
      <c r="E969" s="373"/>
      <c r="F969" s="374"/>
      <c r="G969" s="374"/>
      <c r="H969" s="374"/>
    </row>
    <row r="970" spans="1:8" ht="49.5" customHeight="1">
      <c r="A970" s="15"/>
      <c r="B970" s="15"/>
      <c r="C970" s="374"/>
      <c r="D970" s="374"/>
      <c r="E970" s="373"/>
      <c r="F970" s="374"/>
      <c r="G970" s="374"/>
      <c r="H970" s="374"/>
    </row>
    <row r="971" spans="1:8" ht="49.5" customHeight="1">
      <c r="A971" s="15"/>
      <c r="B971" s="15"/>
      <c r="C971" s="374"/>
      <c r="D971" s="374"/>
      <c r="E971" s="373"/>
      <c r="F971" s="374"/>
      <c r="G971" s="374"/>
      <c r="H971" s="374"/>
    </row>
    <row r="972" spans="1:8" ht="49.5" customHeight="1">
      <c r="A972" s="15"/>
      <c r="B972" s="15"/>
      <c r="C972" s="374"/>
      <c r="D972" s="374"/>
      <c r="E972" s="373"/>
      <c r="F972" s="374"/>
      <c r="G972" s="374"/>
      <c r="H972" s="374"/>
    </row>
    <row r="973" spans="1:8" ht="49.5" customHeight="1">
      <c r="A973" s="15"/>
      <c r="B973" s="15"/>
      <c r="C973" s="374"/>
      <c r="D973" s="374"/>
      <c r="E973" s="373"/>
      <c r="F973" s="374"/>
      <c r="G973" s="374"/>
      <c r="H973" s="374"/>
    </row>
    <row r="974" spans="1:8" ht="49.5" customHeight="1">
      <c r="A974" s="15"/>
      <c r="B974" s="15"/>
      <c r="C974" s="374"/>
      <c r="D974" s="374"/>
      <c r="E974" s="373"/>
      <c r="F974" s="374"/>
      <c r="G974" s="374"/>
      <c r="H974" s="374"/>
    </row>
    <row r="975" spans="1:8" ht="49.5" customHeight="1">
      <c r="A975" s="15"/>
      <c r="B975" s="15"/>
      <c r="C975" s="374"/>
      <c r="D975" s="374"/>
      <c r="E975" s="373"/>
      <c r="F975" s="374"/>
      <c r="G975" s="374"/>
      <c r="H975" s="374"/>
    </row>
    <row r="976" spans="1:8" ht="49.5" customHeight="1">
      <c r="A976" s="15"/>
      <c r="B976" s="15"/>
      <c r="C976" s="374"/>
      <c r="D976" s="374"/>
      <c r="E976" s="373"/>
      <c r="F976" s="374"/>
      <c r="G976" s="374"/>
      <c r="H976" s="374"/>
    </row>
    <row r="977" spans="1:8" ht="49.5" customHeight="1">
      <c r="A977" s="15"/>
      <c r="B977" s="15"/>
      <c r="C977" s="374"/>
      <c r="D977" s="374"/>
      <c r="E977" s="373"/>
      <c r="F977" s="374"/>
      <c r="G977" s="374"/>
      <c r="H977" s="374"/>
    </row>
    <row r="978" spans="1:8" ht="49.5" customHeight="1">
      <c r="A978" s="15"/>
      <c r="B978" s="15"/>
      <c r="C978" s="374"/>
      <c r="D978" s="374"/>
      <c r="E978" s="373"/>
      <c r="F978" s="374"/>
      <c r="G978" s="374"/>
      <c r="H978" s="374"/>
    </row>
    <row r="979" spans="1:8" ht="49.5" customHeight="1">
      <c r="A979" s="15"/>
      <c r="B979" s="15"/>
      <c r="C979" s="374"/>
      <c r="D979" s="374"/>
      <c r="E979" s="373"/>
      <c r="F979" s="374"/>
      <c r="G979" s="374"/>
      <c r="H979" s="374"/>
    </row>
    <row r="980" spans="1:8" ht="49.5" customHeight="1">
      <c r="A980" s="15"/>
      <c r="B980" s="15"/>
      <c r="C980" s="374"/>
      <c r="D980" s="374"/>
      <c r="E980" s="373"/>
      <c r="F980" s="374"/>
      <c r="G980" s="374"/>
      <c r="H980" s="374"/>
    </row>
    <row r="981" spans="1:8" ht="49.5" customHeight="1">
      <c r="A981" s="15"/>
      <c r="B981" s="15"/>
      <c r="C981" s="374"/>
      <c r="D981" s="374"/>
      <c r="E981" s="373"/>
      <c r="F981" s="374"/>
      <c r="G981" s="374"/>
      <c r="H981" s="374"/>
    </row>
    <row r="982" spans="1:8" ht="49.5" customHeight="1">
      <c r="A982" s="15"/>
      <c r="B982" s="15"/>
      <c r="C982" s="374"/>
      <c r="D982" s="374"/>
      <c r="E982" s="373"/>
      <c r="F982" s="374"/>
      <c r="G982" s="374"/>
      <c r="H982" s="374"/>
    </row>
    <row r="983" spans="1:8" ht="49.5" customHeight="1">
      <c r="A983" s="15"/>
      <c r="B983" s="15"/>
      <c r="C983" s="374"/>
      <c r="D983" s="374"/>
      <c r="E983" s="373"/>
      <c r="F983" s="374"/>
      <c r="G983" s="374"/>
      <c r="H983" s="374"/>
    </row>
    <row r="984" spans="1:8" ht="49.5" customHeight="1">
      <c r="A984" s="15"/>
      <c r="B984" s="15"/>
      <c r="C984" s="374"/>
      <c r="D984" s="374"/>
      <c r="E984" s="373"/>
      <c r="F984" s="374"/>
      <c r="G984" s="374"/>
      <c r="H984" s="374"/>
    </row>
    <row r="985" spans="1:8" ht="49.5" customHeight="1">
      <c r="A985" s="15"/>
      <c r="B985" s="15"/>
      <c r="C985" s="374"/>
      <c r="D985" s="374"/>
      <c r="E985" s="373"/>
      <c r="F985" s="374"/>
      <c r="G985" s="374"/>
      <c r="H985" s="374"/>
    </row>
    <row r="986" spans="1:8" ht="49.5" customHeight="1">
      <c r="A986" s="15"/>
      <c r="B986" s="15"/>
      <c r="C986" s="374"/>
      <c r="D986" s="374"/>
      <c r="E986" s="373"/>
      <c r="F986" s="374"/>
      <c r="G986" s="374"/>
      <c r="H986" s="374"/>
    </row>
    <row r="987" spans="1:8" ht="49.5" customHeight="1">
      <c r="A987" s="15"/>
      <c r="B987" s="15"/>
      <c r="C987" s="374"/>
      <c r="D987" s="374"/>
      <c r="E987" s="373"/>
      <c r="F987" s="374"/>
      <c r="G987" s="374"/>
      <c r="H987" s="374"/>
    </row>
    <row r="988" spans="1:8" ht="49.5" customHeight="1">
      <c r="A988" s="15"/>
      <c r="B988" s="15"/>
      <c r="C988" s="374"/>
      <c r="D988" s="374"/>
      <c r="E988" s="373"/>
      <c r="F988" s="374"/>
      <c r="G988" s="374"/>
      <c r="H988" s="374"/>
    </row>
    <row r="989" spans="1:8" ht="49.5" customHeight="1">
      <c r="A989" s="15"/>
      <c r="B989" s="15"/>
      <c r="C989" s="374"/>
      <c r="D989" s="374"/>
      <c r="E989" s="373"/>
      <c r="F989" s="374"/>
      <c r="G989" s="374"/>
      <c r="H989" s="374"/>
    </row>
    <row r="990" spans="1:8" ht="49.5" customHeight="1">
      <c r="A990" s="15"/>
      <c r="B990" s="15"/>
      <c r="C990" s="374"/>
      <c r="D990" s="374"/>
      <c r="E990" s="373"/>
      <c r="F990" s="374"/>
      <c r="G990" s="374"/>
      <c r="H990" s="374"/>
    </row>
    <row r="991" spans="1:8" ht="49.5" customHeight="1">
      <c r="A991" s="15"/>
      <c r="B991" s="15"/>
      <c r="C991" s="374"/>
      <c r="D991" s="374"/>
      <c r="E991" s="373"/>
      <c r="F991" s="374"/>
      <c r="G991" s="374"/>
      <c r="H991" s="374"/>
    </row>
    <row r="992" spans="1:8" ht="49.5" customHeight="1">
      <c r="A992" s="15"/>
      <c r="B992" s="15"/>
      <c r="C992" s="374"/>
      <c r="D992" s="374"/>
      <c r="E992" s="373"/>
      <c r="F992" s="374"/>
      <c r="G992" s="374"/>
      <c r="H992" s="374"/>
    </row>
    <row r="993" spans="1:10" ht="49.5" customHeight="1">
      <c r="A993" s="15"/>
      <c r="B993" s="15"/>
      <c r="C993" s="374"/>
      <c r="D993" s="374"/>
      <c r="E993" s="373"/>
      <c r="F993" s="374"/>
      <c r="G993" s="374"/>
      <c r="H993" s="374"/>
    </row>
    <row r="994" spans="1:10" ht="49.5" customHeight="1">
      <c r="A994" s="15"/>
      <c r="B994" s="15"/>
      <c r="C994" s="374"/>
      <c r="D994" s="374"/>
      <c r="E994" s="373"/>
      <c r="F994" s="374"/>
      <c r="G994" s="374"/>
      <c r="H994" s="374"/>
    </row>
    <row r="995" spans="1:10" ht="49.5" customHeight="1">
      <c r="A995" s="15"/>
      <c r="B995" s="15"/>
      <c r="C995" s="374"/>
      <c r="D995" s="374"/>
      <c r="E995" s="373"/>
      <c r="F995" s="374"/>
      <c r="G995" s="374"/>
      <c r="H995" s="374"/>
    </row>
    <row r="996" spans="1:10" ht="49.5" customHeight="1">
      <c r="A996" s="15"/>
      <c r="B996" s="15"/>
      <c r="C996" s="374"/>
      <c r="D996" s="374"/>
      <c r="E996" s="373"/>
      <c r="F996" s="374"/>
      <c r="G996" s="374"/>
      <c r="H996" s="374"/>
    </row>
    <row r="997" spans="1:10" ht="49.5" customHeight="1">
      <c r="A997" s="15"/>
      <c r="B997" s="15"/>
      <c r="C997" s="374"/>
      <c r="D997" s="374"/>
      <c r="E997" s="373"/>
      <c r="F997" s="374"/>
      <c r="G997" s="374"/>
      <c r="H997" s="374"/>
    </row>
    <row r="998" spans="1:10" ht="49.5" customHeight="1">
      <c r="A998" s="15"/>
      <c r="B998" s="15"/>
      <c r="C998" s="374"/>
      <c r="D998" s="374"/>
      <c r="E998" s="373"/>
      <c r="F998" s="374"/>
      <c r="G998" s="374"/>
      <c r="H998" s="374"/>
    </row>
    <row r="999" spans="1:10" ht="49.5" customHeight="1">
      <c r="A999" s="15"/>
      <c r="B999" s="15"/>
      <c r="C999" s="374"/>
      <c r="D999" s="374"/>
      <c r="E999" s="373"/>
      <c r="F999" s="374"/>
      <c r="G999" s="374"/>
      <c r="H999" s="374"/>
    </row>
    <row r="1000" spans="1:10" ht="49.5" customHeight="1">
      <c r="A1000" s="15"/>
      <c r="B1000" s="15"/>
      <c r="C1000" s="374"/>
      <c r="D1000" s="374"/>
      <c r="E1000" s="373"/>
      <c r="F1000" s="374"/>
      <c r="G1000" s="374"/>
      <c r="H1000" s="374"/>
    </row>
    <row r="1001" spans="1:10" ht="49.5" customHeight="1">
      <c r="A1001" s="15"/>
      <c r="B1001" s="15"/>
      <c r="C1001" s="374"/>
      <c r="D1001" s="374"/>
      <c r="E1001" s="373"/>
      <c r="F1001" s="374"/>
      <c r="G1001" s="374"/>
      <c r="H1001" s="374"/>
    </row>
    <row r="1002" spans="1:10" ht="49.5" customHeight="1">
      <c r="C1002" s="374"/>
      <c r="D1002" s="374"/>
    </row>
    <row r="1003" spans="1:10" ht="49.5" customHeight="1">
      <c r="C1003" s="374"/>
      <c r="D1003" s="374"/>
    </row>
    <row r="1004" spans="1:10" ht="49.5" customHeight="1">
      <c r="C1004" s="374"/>
      <c r="D1004" s="374"/>
    </row>
    <row r="1005" spans="1:10" ht="49.5" customHeight="1">
      <c r="C1005" s="374"/>
      <c r="D1005" s="374"/>
    </row>
    <row r="1006" spans="1:10" ht="49.5" customHeight="1">
      <c r="J1006" s="323"/>
    </row>
  </sheetData>
  <autoFilter ref="D1:D1006"/>
  <mergeCells count="18">
    <mergeCell ref="D2:H3"/>
    <mergeCell ref="D1:H1"/>
    <mergeCell ref="B20:B21"/>
    <mergeCell ref="B23:B26"/>
    <mergeCell ref="B27:B28"/>
    <mergeCell ref="B7:B9"/>
    <mergeCell ref="B10:B12"/>
    <mergeCell ref="B16:B18"/>
    <mergeCell ref="A1:A4"/>
    <mergeCell ref="B1:B4"/>
    <mergeCell ref="C1:C4"/>
    <mergeCell ref="B5:B6"/>
    <mergeCell ref="B60:B62"/>
    <mergeCell ref="B29:B31"/>
    <mergeCell ref="B32:B33"/>
    <mergeCell ref="B35:B37"/>
    <mergeCell ref="B40:B41"/>
    <mergeCell ref="B50:B5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3399"/>
  </sheetPr>
  <dimension ref="A1:U1005"/>
  <sheetViews>
    <sheetView topLeftCell="C16" zoomScale="70" zoomScaleNormal="70" workbookViewId="0">
      <selection activeCell="K5" sqref="K5:K66"/>
    </sheetView>
  </sheetViews>
  <sheetFormatPr defaultColWidth="14.42578125" defaultRowHeight="15" customHeight="1"/>
  <cols>
    <col min="1" max="1" width="6.85546875" style="16" customWidth="1"/>
    <col min="2" max="2" width="18.85546875" style="16" hidden="1" customWidth="1"/>
    <col min="3" max="3" width="80.7109375" customWidth="1"/>
    <col min="4" max="4" width="80.7109375" style="16" customWidth="1"/>
    <col min="5" max="5" width="14.7109375" style="16" customWidth="1"/>
    <col min="6" max="6" width="16.42578125" style="16" customWidth="1"/>
    <col min="7" max="7" width="17.85546875" style="16" bestFit="1" customWidth="1"/>
    <col min="8" max="8" width="18.5703125" style="16" customWidth="1"/>
    <col min="9" max="9" width="17.85546875" style="16" customWidth="1"/>
    <col min="10" max="10" width="19.85546875" style="16" customWidth="1"/>
    <col min="11" max="11" width="17.140625" style="185" bestFit="1" customWidth="1"/>
    <col min="12" max="12" width="9.7109375" style="16" customWidth="1"/>
    <col min="13" max="13" width="8.7109375" style="16" customWidth="1"/>
    <col min="14" max="14" width="21.85546875" customWidth="1"/>
    <col min="15" max="15" width="55.42578125" bestFit="1" customWidth="1"/>
    <col min="16" max="16" width="17" style="340" bestFit="1" customWidth="1"/>
    <col min="22" max="16384" width="14.42578125" style="16"/>
  </cols>
  <sheetData>
    <row r="1" spans="1:16" ht="15.75" customHeight="1">
      <c r="A1" s="432" t="s">
        <v>0</v>
      </c>
      <c r="B1" s="432" t="s">
        <v>1</v>
      </c>
      <c r="C1" s="414" t="s">
        <v>2</v>
      </c>
      <c r="D1" s="432" t="s">
        <v>2</v>
      </c>
      <c r="E1" s="456">
        <v>45917</v>
      </c>
      <c r="F1" s="457"/>
      <c r="G1" s="457"/>
      <c r="H1" s="457"/>
      <c r="I1" s="18" t="s">
        <v>666</v>
      </c>
      <c r="J1" s="18" t="s">
        <v>665</v>
      </c>
      <c r="K1" s="184" t="s">
        <v>535</v>
      </c>
      <c r="L1" s="18"/>
      <c r="M1" s="18"/>
    </row>
    <row r="2" spans="1:16" ht="15.75" customHeight="1">
      <c r="A2" s="433"/>
      <c r="B2" s="433"/>
      <c r="C2" s="415"/>
      <c r="D2" s="433"/>
      <c r="E2" s="435" t="s">
        <v>164</v>
      </c>
      <c r="F2" s="458"/>
      <c r="G2" s="458"/>
      <c r="H2" s="459"/>
      <c r="I2" s="18">
        <f>SUBTOTAL(9,E5:E67)</f>
        <v>93602965.752000004</v>
      </c>
      <c r="J2" s="18"/>
      <c r="K2" s="18">
        <f>I2-J2</f>
        <v>93602965.752000004</v>
      </c>
      <c r="L2" s="18"/>
      <c r="M2" s="18" t="s">
        <v>669</v>
      </c>
    </row>
    <row r="3" spans="1:16" ht="15.75" customHeight="1">
      <c r="A3" s="433"/>
      <c r="B3" s="433"/>
      <c r="C3" s="415"/>
      <c r="D3" s="433"/>
      <c r="E3" s="460"/>
      <c r="F3" s="461"/>
      <c r="G3" s="461"/>
      <c r="H3" s="452"/>
      <c r="I3" s="18"/>
      <c r="J3" s="18"/>
      <c r="K3" s="184"/>
      <c r="L3" s="18"/>
      <c r="M3" s="18"/>
      <c r="O3" s="27" t="s">
        <v>165</v>
      </c>
      <c r="P3" s="340" t="s">
        <v>731</v>
      </c>
    </row>
    <row r="4" spans="1:16" ht="15.75" customHeight="1">
      <c r="A4" s="434"/>
      <c r="B4" s="434"/>
      <c r="C4" s="416"/>
      <c r="D4" s="434"/>
      <c r="E4" s="17" t="s">
        <v>164</v>
      </c>
      <c r="F4" s="17" t="s">
        <v>166</v>
      </c>
      <c r="G4" s="17" t="s">
        <v>167</v>
      </c>
      <c r="H4" s="17" t="s">
        <v>3</v>
      </c>
      <c r="I4" s="18"/>
      <c r="J4" s="18"/>
      <c r="K4" s="184" t="s">
        <v>375</v>
      </c>
      <c r="L4" s="18"/>
      <c r="M4" s="18"/>
      <c r="O4" s="28" t="s">
        <v>649</v>
      </c>
      <c r="P4" s="340">
        <v>0</v>
      </c>
    </row>
    <row r="5" spans="1:16" ht="15.75" customHeight="1">
      <c r="A5" s="6">
        <v>1</v>
      </c>
      <c r="B5" s="453" t="s">
        <v>6</v>
      </c>
      <c r="C5" s="299" t="s">
        <v>100</v>
      </c>
      <c r="D5" s="28" t="s">
        <v>613</v>
      </c>
      <c r="E5" s="14">
        <f>IFERROR(VLOOKUP(D5,$O$4:$P$78,2,FALSE),"")</f>
        <v>0</v>
      </c>
      <c r="F5" s="14" t="str">
        <f>IFERROR(VLOOKUP(#REF!,#REF!,3,FALSE),"")</f>
        <v/>
      </c>
      <c r="G5" s="14" t="e">
        <f>IF($I$2=$I$4,E5,E5-F5)</f>
        <v>#VALUE!</v>
      </c>
      <c r="H5" s="20"/>
      <c r="I5" s="232"/>
      <c r="J5" s="153" t="s">
        <v>804</v>
      </c>
      <c r="K5" s="185">
        <v>45946</v>
      </c>
      <c r="L5" s="18"/>
      <c r="M5" s="18"/>
      <c r="O5" s="28" t="s">
        <v>127</v>
      </c>
      <c r="P5" s="340">
        <v>2272683.5</v>
      </c>
    </row>
    <row r="6" spans="1:16" ht="15.75" customHeight="1">
      <c r="A6" s="6">
        <f t="shared" ref="A6:A67" si="0">A5+1</f>
        <v>2</v>
      </c>
      <c r="B6" s="434"/>
      <c r="C6" s="300" t="s">
        <v>101</v>
      </c>
      <c r="D6" s="28" t="s">
        <v>614</v>
      </c>
      <c r="E6" s="14">
        <f t="shared" ref="E6:E67" si="1">IFERROR(VLOOKUP(D6,$O$4:$P$78,2,FALSE),"")</f>
        <v>5241604.5</v>
      </c>
      <c r="F6" s="14" t="str">
        <f>IFERROR(VLOOKUP(#REF!,#REF!,3,FALSE),"")</f>
        <v/>
      </c>
      <c r="G6" s="14" t="e">
        <f t="shared" ref="G6:G67" si="2">IF($I$2=$I$4,E6,E6-F6)</f>
        <v>#VALUE!</v>
      </c>
      <c r="H6" s="20"/>
      <c r="I6" s="232"/>
      <c r="J6" s="153" t="s">
        <v>804</v>
      </c>
      <c r="K6" s="185">
        <v>45946</v>
      </c>
      <c r="L6" s="18"/>
      <c r="M6" s="18"/>
      <c r="O6" s="28" t="s">
        <v>650</v>
      </c>
      <c r="P6" s="340">
        <v>0</v>
      </c>
    </row>
    <row r="7" spans="1:16" ht="15.75" customHeight="1">
      <c r="A7" s="6">
        <f t="shared" si="0"/>
        <v>3</v>
      </c>
      <c r="B7" s="453" t="s">
        <v>9</v>
      </c>
      <c r="C7" s="299" t="s">
        <v>102</v>
      </c>
      <c r="D7" s="19" t="s">
        <v>102</v>
      </c>
      <c r="E7" s="14">
        <f t="shared" si="1"/>
        <v>1886240</v>
      </c>
      <c r="F7" s="14" t="str">
        <f>IFERROR(VLOOKUP(#REF!,#REF!,3,FALSE),"")</f>
        <v/>
      </c>
      <c r="G7" s="14" t="e">
        <f t="shared" si="2"/>
        <v>#VALUE!</v>
      </c>
      <c r="H7" s="20"/>
      <c r="I7" s="232"/>
      <c r="J7" s="153" t="s">
        <v>804</v>
      </c>
      <c r="K7" s="185">
        <v>45946</v>
      </c>
      <c r="L7" s="18"/>
      <c r="M7" s="18"/>
      <c r="O7" s="28" t="s">
        <v>103</v>
      </c>
      <c r="P7" s="340">
        <v>525249</v>
      </c>
    </row>
    <row r="8" spans="1:16" ht="15.75" customHeight="1">
      <c r="A8" s="6">
        <f t="shared" si="0"/>
        <v>4</v>
      </c>
      <c r="B8" s="433"/>
      <c r="C8" s="300" t="s">
        <v>129</v>
      </c>
      <c r="D8" s="28" t="s">
        <v>615</v>
      </c>
      <c r="E8" s="14">
        <f t="shared" si="1"/>
        <v>2398547.5</v>
      </c>
      <c r="F8" s="14" t="str">
        <f>IFERROR(VLOOKUP(#REF!,#REF!,3,FALSE),"")</f>
        <v/>
      </c>
      <c r="G8" s="14" t="e">
        <f t="shared" si="2"/>
        <v>#VALUE!</v>
      </c>
      <c r="H8" s="20"/>
      <c r="I8" s="232"/>
      <c r="J8" s="153" t="s">
        <v>804</v>
      </c>
      <c r="K8" s="185">
        <v>45946</v>
      </c>
      <c r="L8" s="18"/>
      <c r="M8" s="18"/>
      <c r="O8" s="28" t="s">
        <v>114</v>
      </c>
      <c r="P8" s="340">
        <v>2263731</v>
      </c>
    </row>
    <row r="9" spans="1:16" ht="15.75" customHeight="1">
      <c r="A9" s="6">
        <f t="shared" si="0"/>
        <v>5</v>
      </c>
      <c r="B9" s="434"/>
      <c r="C9" s="300" t="s">
        <v>104</v>
      </c>
      <c r="D9" s="28" t="s">
        <v>616</v>
      </c>
      <c r="E9" s="14">
        <f t="shared" si="1"/>
        <v>1160964.5</v>
      </c>
      <c r="F9" s="14" t="str">
        <f>IFERROR(VLOOKUP(#REF!,#REF!,3,FALSE),"")</f>
        <v/>
      </c>
      <c r="G9" s="14" t="e">
        <f t="shared" si="2"/>
        <v>#VALUE!</v>
      </c>
      <c r="H9" s="20"/>
      <c r="I9" s="232"/>
      <c r="J9" s="153" t="s">
        <v>804</v>
      </c>
      <c r="K9" s="185">
        <v>45946</v>
      </c>
      <c r="L9" s="18"/>
      <c r="M9" s="18"/>
      <c r="N9" s="168"/>
      <c r="O9" s="28" t="s">
        <v>625</v>
      </c>
      <c r="P9" s="340">
        <v>24862.5</v>
      </c>
    </row>
    <row r="10" spans="1:16" ht="15.75" customHeight="1">
      <c r="A10" s="6">
        <f t="shared" si="0"/>
        <v>6</v>
      </c>
      <c r="B10" s="453" t="s">
        <v>13</v>
      </c>
      <c r="C10" s="300" t="s">
        <v>105</v>
      </c>
      <c r="D10" s="28" t="s">
        <v>617</v>
      </c>
      <c r="E10" s="14">
        <f t="shared" si="1"/>
        <v>4865809.5</v>
      </c>
      <c r="F10" s="14" t="str">
        <f>IFERROR(VLOOKUP(#REF!,#REF!,3,FALSE),"")</f>
        <v/>
      </c>
      <c r="G10" s="14" t="e">
        <f t="shared" si="2"/>
        <v>#VALUE!</v>
      </c>
      <c r="H10" s="20"/>
      <c r="I10" s="232"/>
      <c r="J10" s="153" t="s">
        <v>804</v>
      </c>
      <c r="K10" s="185">
        <v>45946</v>
      </c>
      <c r="L10" s="18"/>
      <c r="M10" s="18"/>
      <c r="O10" s="28" t="s">
        <v>112</v>
      </c>
      <c r="P10" s="340">
        <v>1943574.5</v>
      </c>
    </row>
    <row r="11" spans="1:16" ht="15.75" customHeight="1">
      <c r="A11" s="6">
        <f t="shared" si="0"/>
        <v>7</v>
      </c>
      <c r="B11" s="433"/>
      <c r="C11" s="299" t="s">
        <v>106</v>
      </c>
      <c r="D11" s="28" t="s">
        <v>618</v>
      </c>
      <c r="E11" s="14">
        <f t="shared" si="1"/>
        <v>877768.5</v>
      </c>
      <c r="F11" s="14" t="str">
        <f>IFERROR(VLOOKUP(#REF!,#REF!,3,FALSE),"")</f>
        <v/>
      </c>
      <c r="G11" s="14" t="e">
        <f t="shared" si="2"/>
        <v>#VALUE!</v>
      </c>
      <c r="H11" s="20"/>
      <c r="I11" s="232"/>
      <c r="J11" s="153" t="s">
        <v>804</v>
      </c>
      <c r="K11" s="185">
        <v>45946</v>
      </c>
      <c r="L11" s="18"/>
      <c r="M11" s="18"/>
      <c r="O11" s="28" t="s">
        <v>651</v>
      </c>
      <c r="P11" s="340">
        <v>0</v>
      </c>
    </row>
    <row r="12" spans="1:16" ht="15.75" customHeight="1">
      <c r="A12" s="6">
        <f t="shared" si="0"/>
        <v>8</v>
      </c>
      <c r="B12" s="434"/>
      <c r="C12" s="301" t="s">
        <v>107</v>
      </c>
      <c r="D12" s="21" t="s">
        <v>107</v>
      </c>
      <c r="E12" s="14">
        <f t="shared" si="1"/>
        <v>3164708.5</v>
      </c>
      <c r="F12" s="14" t="str">
        <f>IFERROR(VLOOKUP(#REF!,#REF!,3,FALSE),"")</f>
        <v/>
      </c>
      <c r="G12" s="14" t="e">
        <f t="shared" si="2"/>
        <v>#VALUE!</v>
      </c>
      <c r="H12" s="20"/>
      <c r="I12" s="232"/>
      <c r="J12" s="153" t="s">
        <v>804</v>
      </c>
      <c r="K12" s="185">
        <v>45946</v>
      </c>
      <c r="L12" s="18"/>
      <c r="M12" s="18"/>
      <c r="O12" s="28" t="s">
        <v>622</v>
      </c>
      <c r="P12" s="340">
        <v>1917250</v>
      </c>
    </row>
    <row r="13" spans="1:16" ht="15.75" customHeight="1">
      <c r="A13" s="6">
        <f t="shared" si="0"/>
        <v>9</v>
      </c>
      <c r="B13" s="7" t="s">
        <v>17</v>
      </c>
      <c r="C13" s="302" t="s">
        <v>108</v>
      </c>
      <c r="D13" s="21" t="s">
        <v>108</v>
      </c>
      <c r="E13" s="14">
        <f t="shared" si="1"/>
        <v>157032</v>
      </c>
      <c r="F13" s="14" t="str">
        <f>IFERROR(VLOOKUP(#REF!,#REF!,3,FALSE),"")</f>
        <v/>
      </c>
      <c r="G13" s="14" t="e">
        <f t="shared" si="2"/>
        <v>#VALUE!</v>
      </c>
      <c r="H13" s="20"/>
      <c r="I13" s="232"/>
      <c r="J13" s="153" t="s">
        <v>804</v>
      </c>
      <c r="K13" s="185">
        <v>45946</v>
      </c>
      <c r="L13" s="18"/>
      <c r="M13" s="18"/>
      <c r="O13" s="28" t="s">
        <v>652</v>
      </c>
      <c r="P13" s="340">
        <v>0</v>
      </c>
    </row>
    <row r="14" spans="1:16" ht="15.75" customHeight="1">
      <c r="A14" s="6">
        <f t="shared" si="0"/>
        <v>10</v>
      </c>
      <c r="B14" s="7" t="s">
        <v>19</v>
      </c>
      <c r="C14" s="300" t="s">
        <v>109</v>
      </c>
      <c r="D14" s="28" t="s">
        <v>619</v>
      </c>
      <c r="E14" s="14">
        <f t="shared" si="1"/>
        <v>4431422.5</v>
      </c>
      <c r="F14" s="14" t="str">
        <f>IFERROR(VLOOKUP(#REF!,#REF!,3,FALSE),"")</f>
        <v/>
      </c>
      <c r="G14" s="14" t="e">
        <f t="shared" si="2"/>
        <v>#VALUE!</v>
      </c>
      <c r="H14" s="20"/>
      <c r="I14" s="232"/>
      <c r="J14" s="153" t="s">
        <v>804</v>
      </c>
      <c r="K14" s="185">
        <v>45946</v>
      </c>
      <c r="L14" s="18"/>
      <c r="M14" s="18"/>
      <c r="O14" s="28" t="s">
        <v>179</v>
      </c>
      <c r="P14" s="340">
        <v>1445591.7520000001</v>
      </c>
    </row>
    <row r="15" spans="1:16" ht="15.75" customHeight="1">
      <c r="A15" s="6">
        <f t="shared" si="0"/>
        <v>11</v>
      </c>
      <c r="B15" s="7" t="s">
        <v>21</v>
      </c>
      <c r="C15" s="299" t="s">
        <v>110</v>
      </c>
      <c r="D15" s="28" t="s">
        <v>620</v>
      </c>
      <c r="E15" s="14">
        <f t="shared" si="1"/>
        <v>1880618.5</v>
      </c>
      <c r="F15" s="14" t="str">
        <f>IFERROR(VLOOKUP(#REF!,#REF!,3,FALSE),"")</f>
        <v/>
      </c>
      <c r="G15" s="14" t="e">
        <f t="shared" si="2"/>
        <v>#VALUE!</v>
      </c>
      <c r="H15" s="20"/>
      <c r="I15" s="232"/>
      <c r="J15" s="153" t="s">
        <v>804</v>
      </c>
      <c r="K15" s="185">
        <v>45946</v>
      </c>
      <c r="L15" s="18"/>
      <c r="M15" s="18"/>
      <c r="O15" s="28" t="s">
        <v>111</v>
      </c>
      <c r="P15" s="340">
        <v>2798466</v>
      </c>
    </row>
    <row r="16" spans="1:16" ht="15.75" customHeight="1">
      <c r="A16" s="6">
        <f t="shared" si="0"/>
        <v>12</v>
      </c>
      <c r="B16" s="453" t="s">
        <v>23</v>
      </c>
      <c r="C16" s="300" t="s">
        <v>111</v>
      </c>
      <c r="D16" s="21" t="s">
        <v>111</v>
      </c>
      <c r="E16" s="14">
        <f t="shared" si="1"/>
        <v>2798466</v>
      </c>
      <c r="F16" s="14" t="str">
        <f>IFERROR(VLOOKUP(#REF!,#REF!,3,FALSE),"")</f>
        <v/>
      </c>
      <c r="G16" s="14" t="e">
        <f t="shared" si="2"/>
        <v>#VALUE!</v>
      </c>
      <c r="H16" s="20"/>
      <c r="I16" s="232"/>
      <c r="J16" s="153" t="s">
        <v>804</v>
      </c>
      <c r="K16" s="185">
        <v>45946</v>
      </c>
      <c r="L16" s="18"/>
      <c r="M16" s="18"/>
      <c r="O16" s="28" t="s">
        <v>116</v>
      </c>
      <c r="P16" s="340">
        <v>765698</v>
      </c>
    </row>
    <row r="17" spans="1:21" ht="15.75" customHeight="1">
      <c r="A17" s="6">
        <f t="shared" si="0"/>
        <v>13</v>
      </c>
      <c r="B17" s="433"/>
      <c r="C17" s="300" t="s">
        <v>112</v>
      </c>
      <c r="D17" s="21" t="s">
        <v>112</v>
      </c>
      <c r="E17" s="14">
        <f t="shared" si="1"/>
        <v>1943574.5</v>
      </c>
      <c r="F17" s="14" t="str">
        <f>IFERROR(VLOOKUP(#REF!,#REF!,3,FALSE),"")</f>
        <v/>
      </c>
      <c r="G17" s="14" t="e">
        <f t="shared" si="2"/>
        <v>#VALUE!</v>
      </c>
      <c r="H17" s="20"/>
      <c r="I17" s="232"/>
      <c r="J17" s="153" t="s">
        <v>804</v>
      </c>
      <c r="K17" s="185">
        <v>45946</v>
      </c>
      <c r="L17" s="18"/>
      <c r="M17" s="18"/>
      <c r="O17" s="28" t="s">
        <v>615</v>
      </c>
      <c r="P17" s="340">
        <v>2398547.5</v>
      </c>
    </row>
    <row r="18" spans="1:21" ht="15.75" customHeight="1">
      <c r="A18" s="6">
        <f t="shared" si="0"/>
        <v>14</v>
      </c>
      <c r="B18" s="434"/>
      <c r="C18" s="300" t="s">
        <v>113</v>
      </c>
      <c r="D18" s="21" t="s">
        <v>113</v>
      </c>
      <c r="E18" s="14">
        <f t="shared" si="1"/>
        <v>1445591.7520000001</v>
      </c>
      <c r="F18" s="14" t="str">
        <f>IFERROR(VLOOKUP(#REF!,#REF!,3,FALSE),"")</f>
        <v/>
      </c>
      <c r="G18" s="14" t="e">
        <f t="shared" si="2"/>
        <v>#VALUE!</v>
      </c>
      <c r="H18" s="20"/>
      <c r="I18" s="232"/>
      <c r="J18" s="153" t="s">
        <v>804</v>
      </c>
      <c r="K18" s="185">
        <v>45946</v>
      </c>
      <c r="L18" s="18"/>
      <c r="M18" s="18"/>
      <c r="O18" s="28" t="s">
        <v>627</v>
      </c>
      <c r="P18" s="340">
        <v>1107460.5</v>
      </c>
    </row>
    <row r="19" spans="1:21" ht="15.75" customHeight="1">
      <c r="A19" s="6">
        <f t="shared" si="0"/>
        <v>15</v>
      </c>
      <c r="B19" s="7" t="s">
        <v>27</v>
      </c>
      <c r="C19" s="300" t="s">
        <v>114</v>
      </c>
      <c r="D19" s="21" t="s">
        <v>114</v>
      </c>
      <c r="E19" s="14">
        <f t="shared" si="1"/>
        <v>2263731</v>
      </c>
      <c r="F19" s="14" t="str">
        <f>IFERROR(VLOOKUP(#REF!,#REF!,3,FALSE),"")</f>
        <v/>
      </c>
      <c r="G19" s="14" t="e">
        <f t="shared" si="2"/>
        <v>#VALUE!</v>
      </c>
      <c r="H19" s="20"/>
      <c r="I19" s="232"/>
      <c r="J19" s="153" t="s">
        <v>804</v>
      </c>
      <c r="K19" s="185">
        <v>45946</v>
      </c>
      <c r="L19" s="18"/>
      <c r="M19" s="18"/>
      <c r="O19" s="28" t="s">
        <v>617</v>
      </c>
      <c r="P19" s="340">
        <v>4865809.5</v>
      </c>
    </row>
    <row r="20" spans="1:21" s="21" customFormat="1" ht="15.75" customHeight="1">
      <c r="A20" s="6">
        <f t="shared" si="0"/>
        <v>16</v>
      </c>
      <c r="B20" s="453" t="s">
        <v>29</v>
      </c>
      <c r="C20" s="300" t="s">
        <v>115</v>
      </c>
      <c r="D20" s="28" t="s">
        <v>621</v>
      </c>
      <c r="E20" s="14">
        <f t="shared" si="1"/>
        <v>899053.5</v>
      </c>
      <c r="F20" s="14" t="str">
        <f>IFERROR(VLOOKUP(#REF!,#REF!,3,FALSE),"")</f>
        <v/>
      </c>
      <c r="G20" s="14" t="e">
        <f t="shared" si="2"/>
        <v>#VALUE!</v>
      </c>
      <c r="H20" s="22"/>
      <c r="I20" s="232"/>
      <c r="J20" s="153" t="s">
        <v>804</v>
      </c>
      <c r="K20" s="185">
        <v>45946</v>
      </c>
      <c r="N20"/>
      <c r="O20" s="28" t="s">
        <v>653</v>
      </c>
      <c r="P20" s="340">
        <v>0</v>
      </c>
      <c r="Q20"/>
      <c r="R20"/>
      <c r="S20"/>
      <c r="T20"/>
      <c r="U20"/>
    </row>
    <row r="21" spans="1:21" ht="15.75" customHeight="1">
      <c r="A21" s="6">
        <f t="shared" si="0"/>
        <v>17</v>
      </c>
      <c r="B21" s="454"/>
      <c r="C21" s="303" t="s">
        <v>116</v>
      </c>
      <c r="D21" s="21" t="s">
        <v>116</v>
      </c>
      <c r="E21" s="14">
        <f t="shared" si="1"/>
        <v>765698</v>
      </c>
      <c r="F21" s="14" t="str">
        <f>IFERROR(VLOOKUP(#REF!,#REF!,3,FALSE),"")</f>
        <v/>
      </c>
      <c r="G21" s="14" t="e">
        <f t="shared" si="2"/>
        <v>#VALUE!</v>
      </c>
      <c r="H21" s="20"/>
      <c r="I21" s="232"/>
      <c r="J21" s="153" t="s">
        <v>804</v>
      </c>
      <c r="K21" s="185">
        <v>45946</v>
      </c>
      <c r="L21" s="18"/>
      <c r="M21" s="18"/>
      <c r="O21" s="28" t="s">
        <v>654</v>
      </c>
      <c r="P21" s="340">
        <v>0</v>
      </c>
    </row>
    <row r="22" spans="1:21" ht="15.75" customHeight="1">
      <c r="A22" s="6">
        <f t="shared" si="0"/>
        <v>18</v>
      </c>
      <c r="B22" s="7" t="s">
        <v>31</v>
      </c>
      <c r="C22" s="303" t="s">
        <v>117</v>
      </c>
      <c r="D22" s="28" t="s">
        <v>622</v>
      </c>
      <c r="E22" s="14">
        <f t="shared" si="1"/>
        <v>1917250</v>
      </c>
      <c r="F22" s="14" t="str">
        <f>IFERROR(VLOOKUP(#REF!,#REF!,3,FALSE),"")</f>
        <v/>
      </c>
      <c r="G22" s="14" t="e">
        <f t="shared" si="2"/>
        <v>#VALUE!</v>
      </c>
      <c r="H22" s="20"/>
      <c r="I22" s="232"/>
      <c r="J22" s="153" t="s">
        <v>804</v>
      </c>
      <c r="K22" s="185">
        <v>45946</v>
      </c>
      <c r="L22" s="18"/>
      <c r="M22" s="18"/>
      <c r="O22" s="28" t="s">
        <v>147</v>
      </c>
      <c r="P22" s="340">
        <v>976438.5</v>
      </c>
    </row>
    <row r="23" spans="1:21" s="21" customFormat="1" ht="15.75" customHeight="1">
      <c r="A23" s="6">
        <f>A22+1</f>
        <v>19</v>
      </c>
      <c r="B23" s="453" t="s">
        <v>33</v>
      </c>
      <c r="C23" s="300" t="s">
        <v>118</v>
      </c>
      <c r="D23" s="28" t="s">
        <v>623</v>
      </c>
      <c r="E23" s="14">
        <f t="shared" si="1"/>
        <v>1372655.5</v>
      </c>
      <c r="F23" s="14" t="str">
        <f>IFERROR(VLOOKUP(#REF!,#REF!,3,FALSE),"")</f>
        <v/>
      </c>
      <c r="G23" s="14" t="e">
        <f t="shared" si="2"/>
        <v>#VALUE!</v>
      </c>
      <c r="H23" s="22"/>
      <c r="I23" s="232"/>
      <c r="J23" s="153" t="s">
        <v>804</v>
      </c>
      <c r="K23" s="185">
        <v>45946</v>
      </c>
      <c r="N23"/>
      <c r="O23" s="28" t="s">
        <v>121</v>
      </c>
      <c r="P23" s="340">
        <v>2212382</v>
      </c>
      <c r="Q23"/>
      <c r="R23"/>
      <c r="S23"/>
      <c r="T23"/>
      <c r="U23"/>
    </row>
    <row r="24" spans="1:21" ht="15.75" customHeight="1">
      <c r="A24" s="6">
        <f t="shared" si="0"/>
        <v>20</v>
      </c>
      <c r="B24" s="455"/>
      <c r="C24" s="304" t="s">
        <v>119</v>
      </c>
      <c r="D24" s="19" t="s">
        <v>119</v>
      </c>
      <c r="E24" s="14">
        <f t="shared" si="1"/>
        <v>117351</v>
      </c>
      <c r="F24" s="14" t="str">
        <f>IFERROR(VLOOKUP(#REF!,#REF!,3,FALSE),"")</f>
        <v/>
      </c>
      <c r="G24" s="14" t="e">
        <f t="shared" si="2"/>
        <v>#VALUE!</v>
      </c>
      <c r="H24" s="20"/>
      <c r="I24" s="232"/>
      <c r="J24" s="153" t="s">
        <v>804</v>
      </c>
      <c r="K24" s="185">
        <v>45946</v>
      </c>
      <c r="L24" s="18"/>
      <c r="M24" s="18"/>
      <c r="O24" s="28" t="s">
        <v>122</v>
      </c>
      <c r="P24" s="340">
        <v>1452814</v>
      </c>
    </row>
    <row r="25" spans="1:21" ht="15.75" customHeight="1">
      <c r="A25" s="6">
        <f t="shared" si="0"/>
        <v>21</v>
      </c>
      <c r="B25" s="455"/>
      <c r="C25" s="304" t="s">
        <v>120</v>
      </c>
      <c r="D25" s="19" t="s">
        <v>120</v>
      </c>
      <c r="E25" s="14">
        <f t="shared" si="1"/>
        <v>526341.5</v>
      </c>
      <c r="F25" s="14" t="str">
        <f>IFERROR(VLOOKUP(#REF!,#REF!,3,FALSE),"")</f>
        <v/>
      </c>
      <c r="G25" s="14" t="e">
        <f t="shared" si="2"/>
        <v>#VALUE!</v>
      </c>
      <c r="H25" s="20"/>
      <c r="I25" s="232"/>
      <c r="J25" s="153" t="s">
        <v>804</v>
      </c>
      <c r="K25" s="185">
        <v>45946</v>
      </c>
      <c r="L25" s="18"/>
      <c r="M25" s="18"/>
      <c r="O25" s="28" t="s">
        <v>629</v>
      </c>
      <c r="P25" s="340">
        <v>1688533.5</v>
      </c>
    </row>
    <row r="26" spans="1:21" ht="15.75" customHeight="1">
      <c r="A26" s="6">
        <f t="shared" si="0"/>
        <v>22</v>
      </c>
      <c r="B26" s="454"/>
      <c r="C26" s="305" t="s">
        <v>121</v>
      </c>
      <c r="D26" s="21" t="s">
        <v>121</v>
      </c>
      <c r="E26" s="14">
        <f t="shared" si="1"/>
        <v>2212382</v>
      </c>
      <c r="F26" s="14" t="str">
        <f>IFERROR(VLOOKUP(#REF!,#REF!,3,FALSE),"")</f>
        <v/>
      </c>
      <c r="G26" s="14" t="e">
        <f t="shared" si="2"/>
        <v>#VALUE!</v>
      </c>
      <c r="H26" s="20"/>
      <c r="I26" s="232"/>
      <c r="J26" s="153" t="s">
        <v>804</v>
      </c>
      <c r="K26" s="185">
        <v>45946</v>
      </c>
      <c r="L26" s="18"/>
      <c r="M26" s="18"/>
      <c r="O26" s="28" t="s">
        <v>628</v>
      </c>
      <c r="P26" s="340">
        <v>687721</v>
      </c>
    </row>
    <row r="27" spans="1:21" ht="15.75" customHeight="1">
      <c r="A27" s="6">
        <f t="shared" si="0"/>
        <v>23</v>
      </c>
      <c r="B27" s="453" t="s">
        <v>37</v>
      </c>
      <c r="C27" s="305" t="s">
        <v>122</v>
      </c>
      <c r="D27" s="21" t="s">
        <v>122</v>
      </c>
      <c r="E27" s="14">
        <f t="shared" si="1"/>
        <v>1452814</v>
      </c>
      <c r="F27" s="14" t="str">
        <f>IFERROR(VLOOKUP(#REF!,#REF!,3,FALSE),"")</f>
        <v/>
      </c>
      <c r="G27" s="14" t="e">
        <f t="shared" si="2"/>
        <v>#VALUE!</v>
      </c>
      <c r="H27" s="20"/>
      <c r="I27" s="232"/>
      <c r="J27" s="153" t="s">
        <v>804</v>
      </c>
      <c r="K27" s="185">
        <v>45946</v>
      </c>
      <c r="L27" s="18"/>
      <c r="M27" s="18"/>
      <c r="O27" s="28" t="s">
        <v>120</v>
      </c>
      <c r="P27" s="340">
        <v>526341.5</v>
      </c>
    </row>
    <row r="28" spans="1:21" ht="15.75" customHeight="1">
      <c r="A28" s="6">
        <f t="shared" si="0"/>
        <v>24</v>
      </c>
      <c r="B28" s="434"/>
      <c r="C28" s="300" t="s">
        <v>123</v>
      </c>
      <c r="D28" s="28" t="s">
        <v>624</v>
      </c>
      <c r="E28" s="14">
        <f t="shared" si="1"/>
        <v>437101.5</v>
      </c>
      <c r="F28" s="14" t="str">
        <f>IFERROR(VLOOKUP(#REF!,#REF!,3,FALSE),"")</f>
        <v/>
      </c>
      <c r="G28" s="14" t="e">
        <f t="shared" si="2"/>
        <v>#VALUE!</v>
      </c>
      <c r="H28" s="23"/>
      <c r="I28" s="232"/>
      <c r="J28" s="153" t="s">
        <v>804</v>
      </c>
      <c r="K28" s="185">
        <v>45946</v>
      </c>
      <c r="L28" s="18"/>
      <c r="M28" s="18"/>
      <c r="O28" s="28" t="s">
        <v>145</v>
      </c>
      <c r="P28" s="340">
        <v>2172992.5</v>
      </c>
    </row>
    <row r="29" spans="1:21" ht="15.75" customHeight="1">
      <c r="A29" s="6">
        <f t="shared" si="0"/>
        <v>25</v>
      </c>
      <c r="B29" s="453" t="s">
        <v>40</v>
      </c>
      <c r="C29" s="300" t="s">
        <v>124</v>
      </c>
      <c r="D29" s="28" t="s">
        <v>625</v>
      </c>
      <c r="E29" s="14">
        <f t="shared" si="1"/>
        <v>24862.5</v>
      </c>
      <c r="F29" s="14" t="str">
        <f>IFERROR(VLOOKUP(#REF!,#REF!,3,FALSE),"")</f>
        <v/>
      </c>
      <c r="G29" s="14" t="e">
        <f t="shared" si="2"/>
        <v>#VALUE!</v>
      </c>
      <c r="H29" s="20"/>
      <c r="I29" s="232"/>
      <c r="J29" s="153" t="s">
        <v>804</v>
      </c>
      <c r="K29" s="185">
        <v>45946</v>
      </c>
      <c r="L29" s="18"/>
      <c r="M29" s="18"/>
      <c r="O29" s="28" t="s">
        <v>636</v>
      </c>
      <c r="P29" s="340">
        <v>10299440.5</v>
      </c>
    </row>
    <row r="30" spans="1:21" ht="15.75" customHeight="1">
      <c r="A30" s="6">
        <f t="shared" si="0"/>
        <v>26</v>
      </c>
      <c r="B30" s="433"/>
      <c r="C30" s="300" t="s">
        <v>125</v>
      </c>
      <c r="D30" s="28" t="s">
        <v>125</v>
      </c>
      <c r="E30" s="14">
        <f t="shared" si="1"/>
        <v>722270</v>
      </c>
      <c r="F30" s="14" t="str">
        <f>IFERROR(VLOOKUP(#REF!,#REF!,3,FALSE),"")</f>
        <v/>
      </c>
      <c r="G30" s="14" t="e">
        <f t="shared" si="2"/>
        <v>#VALUE!</v>
      </c>
      <c r="H30" s="20"/>
      <c r="I30" s="232"/>
      <c r="J30" s="153" t="s">
        <v>804</v>
      </c>
      <c r="K30" s="185">
        <v>45946</v>
      </c>
      <c r="L30" s="18"/>
      <c r="M30" s="18"/>
      <c r="O30" s="28" t="s">
        <v>655</v>
      </c>
      <c r="P30" s="340">
        <v>0</v>
      </c>
    </row>
    <row r="31" spans="1:21" ht="15.75" customHeight="1">
      <c r="A31" s="6">
        <f t="shared" si="0"/>
        <v>27</v>
      </c>
      <c r="B31" s="434"/>
      <c r="C31" s="300" t="s">
        <v>126</v>
      </c>
      <c r="D31" s="28" t="s">
        <v>626</v>
      </c>
      <c r="E31" s="14">
        <f t="shared" si="1"/>
        <v>370712</v>
      </c>
      <c r="F31" s="14" t="str">
        <f>IFERROR(VLOOKUP(#REF!,#REF!,3,FALSE),"")</f>
        <v/>
      </c>
      <c r="G31" s="14" t="e">
        <f t="shared" si="2"/>
        <v>#VALUE!</v>
      </c>
      <c r="H31" s="20"/>
      <c r="I31" s="232"/>
      <c r="J31" s="153" t="s">
        <v>804</v>
      </c>
      <c r="K31" s="185">
        <v>45946</v>
      </c>
      <c r="L31" s="18"/>
      <c r="M31" s="18"/>
      <c r="O31" s="28" t="s">
        <v>656</v>
      </c>
      <c r="P31" s="340">
        <v>0</v>
      </c>
    </row>
    <row r="32" spans="1:21" ht="15.75" customHeight="1">
      <c r="A32" s="6">
        <f t="shared" si="0"/>
        <v>28</v>
      </c>
      <c r="B32" s="450" t="s">
        <v>44</v>
      </c>
      <c r="C32" s="300" t="s">
        <v>127</v>
      </c>
      <c r="D32" s="21" t="s">
        <v>127</v>
      </c>
      <c r="E32" s="14">
        <f t="shared" si="1"/>
        <v>2272683.5</v>
      </c>
      <c r="F32" s="14" t="str">
        <f>IFERROR(VLOOKUP(#REF!,#REF!,3,FALSE),"")</f>
        <v/>
      </c>
      <c r="G32" s="14" t="e">
        <f t="shared" si="2"/>
        <v>#VALUE!</v>
      </c>
      <c r="H32" s="20"/>
      <c r="I32" s="232"/>
      <c r="J32" s="153" t="s">
        <v>804</v>
      </c>
      <c r="K32" s="185">
        <v>45946</v>
      </c>
      <c r="L32" s="18"/>
      <c r="M32" s="18"/>
      <c r="O32" s="28" t="s">
        <v>125</v>
      </c>
      <c r="P32" s="340">
        <v>722270</v>
      </c>
    </row>
    <row r="33" spans="1:16" ht="15.75" customHeight="1">
      <c r="A33" s="6">
        <f t="shared" si="0"/>
        <v>29</v>
      </c>
      <c r="B33" s="452"/>
      <c r="C33" s="300" t="s">
        <v>128</v>
      </c>
      <c r="D33" s="28" t="s">
        <v>627</v>
      </c>
      <c r="E33" s="14">
        <f t="shared" si="1"/>
        <v>1107460.5</v>
      </c>
      <c r="F33" s="14" t="str">
        <f>IFERROR(VLOOKUP(#REF!,#REF!,3,FALSE),"")</f>
        <v/>
      </c>
      <c r="G33" s="14" t="e">
        <f t="shared" si="2"/>
        <v>#VALUE!</v>
      </c>
      <c r="H33" s="20"/>
      <c r="I33" s="232"/>
      <c r="J33" s="153" t="s">
        <v>804</v>
      </c>
      <c r="K33" s="185">
        <v>45946</v>
      </c>
      <c r="L33" s="18"/>
      <c r="M33" s="18"/>
      <c r="O33" s="28" t="s">
        <v>119</v>
      </c>
      <c r="P33" s="340">
        <v>117351</v>
      </c>
    </row>
    <row r="34" spans="1:16" ht="15.75" customHeight="1">
      <c r="A34" s="6">
        <f t="shared" si="0"/>
        <v>30</v>
      </c>
      <c r="B34" s="8" t="s">
        <v>47</v>
      </c>
      <c r="C34" s="300" t="s">
        <v>103</v>
      </c>
      <c r="D34" s="21" t="s">
        <v>103</v>
      </c>
      <c r="E34" s="14">
        <f t="shared" si="1"/>
        <v>525249</v>
      </c>
      <c r="F34" s="14" t="str">
        <f>IFERROR(VLOOKUP(#REF!,#REF!,3,FALSE),"")</f>
        <v/>
      </c>
      <c r="G34" s="14" t="e">
        <f t="shared" si="2"/>
        <v>#VALUE!</v>
      </c>
      <c r="H34" s="20"/>
      <c r="I34" s="232"/>
      <c r="J34" s="153" t="s">
        <v>804</v>
      </c>
      <c r="K34" s="185">
        <v>45946</v>
      </c>
      <c r="L34" s="18"/>
      <c r="M34" s="18"/>
      <c r="O34" s="28" t="s">
        <v>657</v>
      </c>
      <c r="P34" s="340">
        <v>0</v>
      </c>
    </row>
    <row r="35" spans="1:16" ht="15.75" customHeight="1">
      <c r="A35" s="6">
        <f t="shared" si="0"/>
        <v>31</v>
      </c>
      <c r="B35" s="453" t="s">
        <v>49</v>
      </c>
      <c r="C35" s="300" t="s">
        <v>130</v>
      </c>
      <c r="D35" s="28" t="s">
        <v>628</v>
      </c>
      <c r="E35" s="14">
        <f t="shared" si="1"/>
        <v>687721</v>
      </c>
      <c r="F35" s="14" t="str">
        <f>IFERROR(VLOOKUP(#REF!,#REF!,3,FALSE),"")</f>
        <v/>
      </c>
      <c r="G35" s="14" t="e">
        <f t="shared" si="2"/>
        <v>#VALUE!</v>
      </c>
      <c r="H35" s="20"/>
      <c r="I35" s="232"/>
      <c r="J35" s="153" t="s">
        <v>804</v>
      </c>
      <c r="K35" s="185">
        <v>45946</v>
      </c>
      <c r="L35" s="18"/>
      <c r="M35" s="18"/>
      <c r="O35" s="28" t="s">
        <v>613</v>
      </c>
      <c r="P35" s="340">
        <v>0</v>
      </c>
    </row>
    <row r="36" spans="1:16" ht="15.75" customHeight="1">
      <c r="A36" s="6">
        <f t="shared" si="0"/>
        <v>32</v>
      </c>
      <c r="B36" s="433"/>
      <c r="C36" s="300" t="s">
        <v>131</v>
      </c>
      <c r="D36" s="28" t="s">
        <v>629</v>
      </c>
      <c r="E36" s="14">
        <f t="shared" si="1"/>
        <v>1688533.5</v>
      </c>
      <c r="F36" s="14" t="str">
        <f>IFERROR(VLOOKUP(#REF!,#REF!,3,FALSE),"")</f>
        <v/>
      </c>
      <c r="G36" s="14" t="e">
        <f t="shared" si="2"/>
        <v>#VALUE!</v>
      </c>
      <c r="H36" s="20"/>
      <c r="I36" s="232"/>
      <c r="J36" s="153" t="s">
        <v>804</v>
      </c>
      <c r="K36" s="185">
        <v>45946</v>
      </c>
      <c r="L36" s="18"/>
      <c r="M36" s="18"/>
      <c r="O36" s="28" t="s">
        <v>658</v>
      </c>
      <c r="P36" s="340">
        <v>0</v>
      </c>
    </row>
    <row r="37" spans="1:16" ht="15.75" customHeight="1">
      <c r="A37" s="6">
        <f t="shared" si="0"/>
        <v>33</v>
      </c>
      <c r="B37" s="434"/>
      <c r="C37" s="300" t="s">
        <v>132</v>
      </c>
      <c r="D37" s="28" t="s">
        <v>630</v>
      </c>
      <c r="E37" s="14">
        <f t="shared" si="1"/>
        <v>0</v>
      </c>
      <c r="F37" s="14" t="str">
        <f>IFERROR(VLOOKUP(#REF!,#REF!,3,FALSE),"")</f>
        <v/>
      </c>
      <c r="G37" s="14" t="e">
        <f t="shared" si="2"/>
        <v>#VALUE!</v>
      </c>
      <c r="H37" s="20"/>
      <c r="I37" s="232"/>
      <c r="J37" s="153" t="s">
        <v>804</v>
      </c>
      <c r="K37" s="185">
        <v>45946</v>
      </c>
      <c r="L37" s="18"/>
      <c r="M37" s="18"/>
      <c r="O37" s="28" t="s">
        <v>107</v>
      </c>
      <c r="P37" s="340">
        <v>3164708.5</v>
      </c>
    </row>
    <row r="38" spans="1:16" ht="15.75" customHeight="1">
      <c r="A38" s="6">
        <f t="shared" si="0"/>
        <v>34</v>
      </c>
      <c r="B38" s="7" t="s">
        <v>53</v>
      </c>
      <c r="C38" s="300" t="s">
        <v>133</v>
      </c>
      <c r="D38" s="21" t="s">
        <v>133</v>
      </c>
      <c r="E38" s="14">
        <f t="shared" si="1"/>
        <v>1283909.5</v>
      </c>
      <c r="F38" s="14" t="str">
        <f>IFERROR(VLOOKUP(#REF!,#REF!,3,FALSE),"")</f>
        <v/>
      </c>
      <c r="G38" s="14" t="e">
        <f t="shared" si="2"/>
        <v>#VALUE!</v>
      </c>
      <c r="H38" s="20"/>
      <c r="I38" s="232"/>
      <c r="J38" s="153" t="s">
        <v>804</v>
      </c>
      <c r="K38" s="185">
        <v>45946</v>
      </c>
      <c r="L38" s="18"/>
      <c r="M38" s="18"/>
      <c r="O38" s="28" t="s">
        <v>659</v>
      </c>
      <c r="P38" s="340">
        <v>0</v>
      </c>
    </row>
    <row r="39" spans="1:16" ht="15.75" customHeight="1">
      <c r="A39" s="6">
        <f t="shared" si="0"/>
        <v>35</v>
      </c>
      <c r="B39" s="7" t="s">
        <v>55</v>
      </c>
      <c r="C39" s="300" t="s">
        <v>134</v>
      </c>
      <c r="D39" s="28" t="s">
        <v>631</v>
      </c>
      <c r="E39" s="14">
        <f t="shared" si="1"/>
        <v>579133.5</v>
      </c>
      <c r="F39" s="14" t="str">
        <f>IFERROR(VLOOKUP(#REF!,#REF!,3,FALSE),"")</f>
        <v/>
      </c>
      <c r="G39" s="14" t="e">
        <f t="shared" si="2"/>
        <v>#VALUE!</v>
      </c>
      <c r="H39" s="20"/>
      <c r="I39" s="232"/>
      <c r="J39" s="153" t="s">
        <v>804</v>
      </c>
      <c r="K39" s="185">
        <v>45946</v>
      </c>
      <c r="L39" s="18"/>
      <c r="M39" s="18"/>
      <c r="O39" s="28" t="s">
        <v>108</v>
      </c>
      <c r="P39" s="340">
        <v>157032</v>
      </c>
    </row>
    <row r="40" spans="1:16" ht="15.75" customHeight="1">
      <c r="A40" s="6">
        <f t="shared" si="0"/>
        <v>36</v>
      </c>
      <c r="B40" s="453" t="s">
        <v>57</v>
      </c>
      <c r="C40" s="300" t="s">
        <v>135</v>
      </c>
      <c r="D40" s="28" t="s">
        <v>632</v>
      </c>
      <c r="E40" s="14">
        <f t="shared" si="1"/>
        <v>2316481</v>
      </c>
      <c r="F40" s="14" t="str">
        <f>IFERROR(VLOOKUP(#REF!,#REF!,3,FALSE),"")</f>
        <v/>
      </c>
      <c r="G40" s="14" t="e">
        <f t="shared" si="2"/>
        <v>#VALUE!</v>
      </c>
      <c r="H40" s="20"/>
      <c r="I40" s="232"/>
      <c r="J40" s="153" t="s">
        <v>804</v>
      </c>
      <c r="K40" s="185">
        <v>45946</v>
      </c>
      <c r="L40" s="18"/>
      <c r="M40" s="18"/>
      <c r="O40" s="28" t="s">
        <v>660</v>
      </c>
      <c r="P40" s="340">
        <v>0</v>
      </c>
    </row>
    <row r="41" spans="1:16" ht="15.75" customHeight="1">
      <c r="A41" s="6">
        <f t="shared" si="0"/>
        <v>37</v>
      </c>
      <c r="B41" s="434"/>
      <c r="C41" s="300" t="s">
        <v>136</v>
      </c>
      <c r="D41" s="28" t="s">
        <v>633</v>
      </c>
      <c r="E41" s="14">
        <f t="shared" si="1"/>
        <v>35802</v>
      </c>
      <c r="F41" s="14" t="str">
        <f>IFERROR(VLOOKUP(#REF!,#REF!,3,FALSE),"")</f>
        <v/>
      </c>
      <c r="G41" s="14" t="e">
        <f t="shared" si="2"/>
        <v>#VALUE!</v>
      </c>
      <c r="H41" s="20"/>
      <c r="I41" s="232"/>
      <c r="J41" s="153" t="s">
        <v>804</v>
      </c>
      <c r="K41" s="185">
        <v>45946</v>
      </c>
      <c r="L41" s="18"/>
      <c r="M41" s="18"/>
      <c r="O41" s="28" t="s">
        <v>150</v>
      </c>
      <c r="P41" s="340">
        <v>814495.5</v>
      </c>
    </row>
    <row r="42" spans="1:16" ht="15.75" customHeight="1">
      <c r="A42" s="6">
        <f t="shared" si="0"/>
        <v>38</v>
      </c>
      <c r="B42" s="7" t="s">
        <v>60</v>
      </c>
      <c r="C42" s="300" t="s">
        <v>137</v>
      </c>
      <c r="D42" s="28" t="s">
        <v>634</v>
      </c>
      <c r="E42" s="14">
        <f t="shared" si="1"/>
        <v>1691298</v>
      </c>
      <c r="F42" s="14" t="str">
        <f>IFERROR(VLOOKUP(#REF!,#REF!,3,FALSE),"")</f>
        <v/>
      </c>
      <c r="G42" s="14" t="e">
        <f t="shared" si="2"/>
        <v>#VALUE!</v>
      </c>
      <c r="H42" s="20"/>
      <c r="I42" s="232"/>
      <c r="J42" s="153" t="s">
        <v>804</v>
      </c>
      <c r="K42" s="185">
        <v>45946</v>
      </c>
      <c r="L42" s="18"/>
      <c r="M42" s="18"/>
      <c r="O42" s="28" t="s">
        <v>641</v>
      </c>
      <c r="P42" s="340">
        <v>323695.5</v>
      </c>
    </row>
    <row r="43" spans="1:16" ht="15.75" customHeight="1">
      <c r="A43" s="6">
        <f t="shared" si="0"/>
        <v>39</v>
      </c>
      <c r="B43" s="7" t="s">
        <v>62</v>
      </c>
      <c r="C43" s="299" t="s">
        <v>138</v>
      </c>
      <c r="D43" s="19" t="s">
        <v>138</v>
      </c>
      <c r="E43" s="14" t="str">
        <f t="shared" si="1"/>
        <v/>
      </c>
      <c r="F43" s="14" t="str">
        <f>IFERROR(VLOOKUP(#REF!,#REF!,3,FALSE),"")</f>
        <v/>
      </c>
      <c r="G43" s="14" t="e">
        <f t="shared" si="2"/>
        <v>#VALUE!</v>
      </c>
      <c r="H43" s="20"/>
      <c r="I43" s="232"/>
      <c r="J43" s="153" t="s">
        <v>804</v>
      </c>
      <c r="K43" s="185">
        <v>45946</v>
      </c>
      <c r="L43" s="18"/>
      <c r="M43" s="18"/>
      <c r="O43" s="28" t="s">
        <v>621</v>
      </c>
      <c r="P43" s="340">
        <v>899053.5</v>
      </c>
    </row>
    <row r="44" spans="1:16" ht="15.75" customHeight="1">
      <c r="A44" s="6">
        <f t="shared" si="0"/>
        <v>40</v>
      </c>
      <c r="B44" s="7" t="s">
        <v>64</v>
      </c>
      <c r="C44" s="300" t="s">
        <v>139</v>
      </c>
      <c r="D44" s="28" t="s">
        <v>635</v>
      </c>
      <c r="E44" s="14">
        <f t="shared" si="1"/>
        <v>237360</v>
      </c>
      <c r="F44" s="14" t="str">
        <f>IFERROR(VLOOKUP(#REF!,#REF!,3,FALSE),"")</f>
        <v/>
      </c>
      <c r="G44" s="14" t="e">
        <f t="shared" si="2"/>
        <v>#VALUE!</v>
      </c>
      <c r="H44" s="20"/>
      <c r="I44" s="232"/>
      <c r="J44" s="153" t="s">
        <v>804</v>
      </c>
      <c r="K44" s="185">
        <v>45946</v>
      </c>
      <c r="L44" s="18"/>
      <c r="M44" s="18"/>
      <c r="O44" s="28" t="s">
        <v>648</v>
      </c>
      <c r="P44" s="340">
        <v>0</v>
      </c>
    </row>
    <row r="45" spans="1:16" ht="15.75" customHeight="1">
      <c r="A45" s="6">
        <f t="shared" si="0"/>
        <v>41</v>
      </c>
      <c r="B45" s="7" t="s">
        <v>66</v>
      </c>
      <c r="C45" s="300" t="s">
        <v>140</v>
      </c>
      <c r="D45" s="28" t="s">
        <v>636</v>
      </c>
      <c r="E45" s="14">
        <f t="shared" si="1"/>
        <v>10299440.5</v>
      </c>
      <c r="F45" s="14" t="str">
        <f>IFERROR(VLOOKUP(#REF!,#REF!,3,FALSE),"")</f>
        <v/>
      </c>
      <c r="G45" s="14" t="e">
        <f t="shared" si="2"/>
        <v>#VALUE!</v>
      </c>
      <c r="H45" s="20"/>
      <c r="I45" s="232"/>
      <c r="J45" s="153" t="s">
        <v>804</v>
      </c>
      <c r="K45" s="185">
        <v>45946</v>
      </c>
      <c r="L45" s="18"/>
      <c r="M45" s="18"/>
      <c r="O45" s="28" t="s">
        <v>643</v>
      </c>
      <c r="P45" s="340">
        <v>716308.5</v>
      </c>
    </row>
    <row r="46" spans="1:16" ht="15.75" customHeight="1">
      <c r="A46" s="6">
        <f t="shared" si="0"/>
        <v>42</v>
      </c>
      <c r="B46" s="7" t="s">
        <v>68</v>
      </c>
      <c r="C46" s="300" t="s">
        <v>141</v>
      </c>
      <c r="D46" s="21" t="s">
        <v>141</v>
      </c>
      <c r="E46" s="14">
        <f t="shared" si="1"/>
        <v>0</v>
      </c>
      <c r="F46" s="14" t="str">
        <f>IFERROR(VLOOKUP(#REF!,#REF!,3,FALSE),"")</f>
        <v/>
      </c>
      <c r="G46" s="14" t="e">
        <f t="shared" si="2"/>
        <v>#VALUE!</v>
      </c>
      <c r="H46" s="20"/>
      <c r="I46" s="232"/>
      <c r="J46" s="153" t="s">
        <v>804</v>
      </c>
      <c r="K46" s="185">
        <v>45946</v>
      </c>
      <c r="L46" s="18"/>
      <c r="M46" s="18"/>
      <c r="O46" s="28" t="s">
        <v>624</v>
      </c>
      <c r="P46" s="340">
        <v>437101.5</v>
      </c>
    </row>
    <row r="47" spans="1:16" ht="15.75" customHeight="1">
      <c r="A47" s="6">
        <f t="shared" si="0"/>
        <v>43</v>
      </c>
      <c r="B47" s="7" t="s">
        <v>70</v>
      </c>
      <c r="C47" s="300" t="s">
        <v>142</v>
      </c>
      <c r="D47" s="28" t="s">
        <v>637</v>
      </c>
      <c r="E47" s="14">
        <f t="shared" si="1"/>
        <v>8416221.5</v>
      </c>
      <c r="F47" s="14" t="str">
        <f>IFERROR(VLOOKUP(#REF!,#REF!,3,FALSE),"")</f>
        <v/>
      </c>
      <c r="G47" s="14" t="e">
        <f t="shared" si="2"/>
        <v>#VALUE!</v>
      </c>
      <c r="H47" s="20"/>
      <c r="I47" s="232"/>
      <c r="J47" s="153" t="s">
        <v>804</v>
      </c>
      <c r="K47" s="185">
        <v>45946</v>
      </c>
      <c r="L47" s="18"/>
      <c r="M47" s="18"/>
      <c r="O47" s="28" t="s">
        <v>618</v>
      </c>
      <c r="P47" s="340">
        <v>877768.5</v>
      </c>
    </row>
    <row r="48" spans="1:16" ht="15.75" customHeight="1">
      <c r="A48" s="6">
        <f t="shared" si="0"/>
        <v>44</v>
      </c>
      <c r="B48" s="7" t="s">
        <v>72</v>
      </c>
      <c r="C48" s="300" t="s">
        <v>143</v>
      </c>
      <c r="D48" s="28" t="s">
        <v>638</v>
      </c>
      <c r="E48" s="14">
        <f t="shared" si="1"/>
        <v>0</v>
      </c>
      <c r="F48" s="14" t="str">
        <f>IFERROR(VLOOKUP(#REF!,#REF!,3,FALSE),"")</f>
        <v/>
      </c>
      <c r="G48" s="14" t="e">
        <f t="shared" si="2"/>
        <v>#VALUE!</v>
      </c>
      <c r="H48" s="20"/>
      <c r="I48" s="232"/>
      <c r="J48" s="153" t="s">
        <v>804</v>
      </c>
      <c r="K48" s="185">
        <v>45946</v>
      </c>
      <c r="L48" s="18"/>
      <c r="M48" s="18"/>
      <c r="O48" s="28" t="s">
        <v>355</v>
      </c>
      <c r="P48" s="340">
        <v>895527.5</v>
      </c>
    </row>
    <row r="49" spans="1:16" ht="18" customHeight="1">
      <c r="A49" s="6">
        <f t="shared" si="0"/>
        <v>45</v>
      </c>
      <c r="B49" s="9" t="s">
        <v>74</v>
      </c>
      <c r="C49" s="299" t="s">
        <v>144</v>
      </c>
      <c r="D49" s="19" t="s">
        <v>144</v>
      </c>
      <c r="E49" s="14">
        <f t="shared" si="1"/>
        <v>6683105</v>
      </c>
      <c r="F49" s="14" t="str">
        <f>IFERROR(VLOOKUP(#REF!,#REF!,3,FALSE),"")</f>
        <v/>
      </c>
      <c r="G49" s="14" t="e">
        <f t="shared" si="2"/>
        <v>#VALUE!</v>
      </c>
      <c r="H49" s="20"/>
      <c r="I49" s="232"/>
      <c r="J49" s="153" t="s">
        <v>804</v>
      </c>
      <c r="K49" s="185">
        <v>45946</v>
      </c>
      <c r="L49" s="18"/>
      <c r="M49" s="18"/>
      <c r="O49" s="28" t="s">
        <v>638</v>
      </c>
      <c r="P49" s="340">
        <v>0</v>
      </c>
    </row>
    <row r="50" spans="1:16" ht="18" customHeight="1">
      <c r="A50" s="6">
        <f t="shared" si="0"/>
        <v>46</v>
      </c>
      <c r="B50" s="450" t="s">
        <v>76</v>
      </c>
      <c r="C50" s="300" t="s">
        <v>145</v>
      </c>
      <c r="D50" s="21" t="s">
        <v>145</v>
      </c>
      <c r="E50" s="14">
        <f t="shared" si="1"/>
        <v>2172992.5</v>
      </c>
      <c r="F50" s="14" t="str">
        <f>IFERROR(VLOOKUP(#REF!,#REF!,3,FALSE),"")</f>
        <v/>
      </c>
      <c r="G50" s="14" t="e">
        <f t="shared" si="2"/>
        <v>#VALUE!</v>
      </c>
      <c r="H50" s="20"/>
      <c r="I50" s="232"/>
      <c r="J50" s="153" t="s">
        <v>804</v>
      </c>
      <c r="K50" s="185">
        <v>45946</v>
      </c>
      <c r="L50" s="18"/>
      <c r="M50" s="18"/>
      <c r="O50" s="28" t="s">
        <v>144</v>
      </c>
      <c r="P50" s="340">
        <v>6683105</v>
      </c>
    </row>
    <row r="51" spans="1:16" ht="18" customHeight="1">
      <c r="A51" s="6">
        <f t="shared" si="0"/>
        <v>47</v>
      </c>
      <c r="B51" s="451"/>
      <c r="C51" s="300" t="s">
        <v>146</v>
      </c>
      <c r="D51" s="28" t="s">
        <v>328</v>
      </c>
      <c r="E51" s="14">
        <f t="shared" si="1"/>
        <v>1040856.5</v>
      </c>
      <c r="F51" s="14" t="str">
        <f>IFERROR(VLOOKUP(#REF!,#REF!,3,FALSE),"")</f>
        <v/>
      </c>
      <c r="G51" s="14" t="e">
        <f t="shared" si="2"/>
        <v>#VALUE!</v>
      </c>
      <c r="H51" s="20"/>
      <c r="I51" s="232"/>
      <c r="J51" s="153" t="s">
        <v>804</v>
      </c>
      <c r="K51" s="185">
        <v>45946</v>
      </c>
      <c r="L51" s="18"/>
      <c r="M51" s="18"/>
      <c r="O51" s="28" t="s">
        <v>632</v>
      </c>
      <c r="P51" s="340">
        <v>2316481</v>
      </c>
    </row>
    <row r="52" spans="1:16" ht="18" customHeight="1">
      <c r="A52" s="6">
        <f t="shared" si="0"/>
        <v>48</v>
      </c>
      <c r="B52" s="452"/>
      <c r="C52" s="300" t="s">
        <v>147</v>
      </c>
      <c r="D52" s="21" t="s">
        <v>147</v>
      </c>
      <c r="E52" s="14">
        <f t="shared" si="1"/>
        <v>976438.5</v>
      </c>
      <c r="F52" s="14" t="str">
        <f>IFERROR(VLOOKUP(#REF!,#REF!,3,FALSE),"")</f>
        <v/>
      </c>
      <c r="G52" s="14" t="e">
        <f t="shared" si="2"/>
        <v>#VALUE!</v>
      </c>
      <c r="H52" s="20"/>
      <c r="I52" s="232"/>
      <c r="J52" s="153" t="s">
        <v>804</v>
      </c>
      <c r="K52" s="185">
        <v>45946</v>
      </c>
      <c r="L52" s="18"/>
      <c r="M52" s="18"/>
      <c r="O52" s="28" t="s">
        <v>630</v>
      </c>
      <c r="P52" s="340">
        <v>0</v>
      </c>
    </row>
    <row r="53" spans="1:16" ht="15.75" customHeight="1">
      <c r="A53" s="6">
        <f t="shared" si="0"/>
        <v>49</v>
      </c>
      <c r="B53" s="7" t="s">
        <v>80</v>
      </c>
      <c r="C53" s="306" t="s">
        <v>148</v>
      </c>
      <c r="D53" s="19"/>
      <c r="E53" s="14" t="str">
        <f t="shared" si="1"/>
        <v/>
      </c>
      <c r="F53" s="14" t="str">
        <f>IFERROR(VLOOKUP(#REF!,#REF!,3,FALSE),"")</f>
        <v/>
      </c>
      <c r="G53" s="14" t="e">
        <f t="shared" si="2"/>
        <v>#VALUE!</v>
      </c>
      <c r="H53" s="20"/>
      <c r="I53" s="232"/>
      <c r="J53" s="153" t="s">
        <v>804</v>
      </c>
      <c r="K53" s="185">
        <v>45946</v>
      </c>
      <c r="L53" s="18"/>
      <c r="M53" s="18"/>
      <c r="O53" s="28" t="s">
        <v>328</v>
      </c>
      <c r="P53" s="340">
        <v>1040856.5</v>
      </c>
    </row>
    <row r="54" spans="1:16" ht="15.75" customHeight="1">
      <c r="A54" s="6">
        <f t="shared" si="0"/>
        <v>50</v>
      </c>
      <c r="B54" s="9" t="s">
        <v>82</v>
      </c>
      <c r="C54" s="300" t="s">
        <v>149</v>
      </c>
      <c r="D54" s="28" t="s">
        <v>354</v>
      </c>
      <c r="E54" s="14">
        <f t="shared" si="1"/>
        <v>35802</v>
      </c>
      <c r="F54" s="14" t="str">
        <f>IFERROR(VLOOKUP(#REF!,#REF!,3,FALSE),"")</f>
        <v/>
      </c>
      <c r="G54" s="14" t="e">
        <f t="shared" si="2"/>
        <v>#VALUE!</v>
      </c>
      <c r="H54" s="20"/>
      <c r="I54" s="232"/>
      <c r="J54" s="153" t="s">
        <v>804</v>
      </c>
      <c r="K54" s="185">
        <v>45946</v>
      </c>
      <c r="L54" s="18"/>
      <c r="M54" s="18"/>
      <c r="O54" s="28" t="s">
        <v>661</v>
      </c>
      <c r="P54" s="340">
        <v>0</v>
      </c>
    </row>
    <row r="55" spans="1:16" ht="15.75" customHeight="1">
      <c r="A55" s="6">
        <f t="shared" si="0"/>
        <v>51</v>
      </c>
      <c r="B55" s="9" t="s">
        <v>84</v>
      </c>
      <c r="C55" s="300" t="s">
        <v>150</v>
      </c>
      <c r="D55" s="21" t="s">
        <v>150</v>
      </c>
      <c r="E55" s="14">
        <f t="shared" si="1"/>
        <v>814495.5</v>
      </c>
      <c r="F55" s="14" t="str">
        <f>IFERROR(VLOOKUP(#REF!,#REF!,3,FALSE),"")</f>
        <v/>
      </c>
      <c r="G55" s="14" t="e">
        <f t="shared" si="2"/>
        <v>#VALUE!</v>
      </c>
      <c r="H55" s="20"/>
      <c r="I55" s="232"/>
      <c r="J55" s="153" t="s">
        <v>804</v>
      </c>
      <c r="K55" s="185">
        <v>45946</v>
      </c>
      <c r="L55" s="18"/>
      <c r="M55" s="18"/>
      <c r="O55" s="28" t="s">
        <v>616</v>
      </c>
      <c r="P55" s="340">
        <v>1160964.5</v>
      </c>
    </row>
    <row r="56" spans="1:16" ht="15.75" customHeight="1">
      <c r="A56" s="6">
        <f t="shared" si="0"/>
        <v>52</v>
      </c>
      <c r="B56" s="7" t="s">
        <v>86</v>
      </c>
      <c r="C56" s="300" t="s">
        <v>151</v>
      </c>
      <c r="D56" s="28" t="s">
        <v>355</v>
      </c>
      <c r="E56" s="14">
        <f t="shared" si="1"/>
        <v>895527.5</v>
      </c>
      <c r="F56" s="14" t="str">
        <f>IFERROR(VLOOKUP(#REF!,#REF!,3,FALSE),"")</f>
        <v/>
      </c>
      <c r="G56" s="14" t="e">
        <f t="shared" si="2"/>
        <v>#VALUE!</v>
      </c>
      <c r="H56" s="20"/>
      <c r="I56" s="232"/>
      <c r="J56" s="153" t="s">
        <v>804</v>
      </c>
      <c r="K56" s="185">
        <v>45946</v>
      </c>
      <c r="L56" s="18"/>
      <c r="M56" s="18"/>
      <c r="O56" s="28" t="s">
        <v>354</v>
      </c>
      <c r="P56" s="340">
        <v>35802</v>
      </c>
    </row>
    <row r="57" spans="1:16" ht="15.75" customHeight="1">
      <c r="A57" s="6">
        <f t="shared" si="0"/>
        <v>53</v>
      </c>
      <c r="B57" s="7" t="s">
        <v>88</v>
      </c>
      <c r="C57" s="300" t="s">
        <v>152</v>
      </c>
      <c r="D57" s="28" t="s">
        <v>639</v>
      </c>
      <c r="E57" s="14">
        <f t="shared" si="1"/>
        <v>444541.5</v>
      </c>
      <c r="F57" s="14" t="str">
        <f>IFERROR(VLOOKUP(#REF!,#REF!,3,FALSE),"")</f>
        <v/>
      </c>
      <c r="G57" s="14" t="e">
        <f t="shared" si="2"/>
        <v>#VALUE!</v>
      </c>
      <c r="H57" s="20"/>
      <c r="I57" s="232"/>
      <c r="J57" s="153" t="s">
        <v>804</v>
      </c>
      <c r="K57" s="185">
        <v>45946</v>
      </c>
      <c r="L57" s="18"/>
      <c r="M57" s="18"/>
      <c r="O57" s="28" t="s">
        <v>620</v>
      </c>
      <c r="P57" s="340">
        <v>1880618.5</v>
      </c>
    </row>
    <row r="58" spans="1:16" ht="15.75" customHeight="1">
      <c r="A58" s="6">
        <f t="shared" si="0"/>
        <v>54</v>
      </c>
      <c r="B58" s="7" t="s">
        <v>90</v>
      </c>
      <c r="C58" s="300" t="s">
        <v>153</v>
      </c>
      <c r="D58" s="28" t="s">
        <v>640</v>
      </c>
      <c r="E58" s="14">
        <f t="shared" si="1"/>
        <v>325701</v>
      </c>
      <c r="F58" s="14" t="str">
        <f>IFERROR(VLOOKUP(#REF!,#REF!,3,FALSE),"")</f>
        <v/>
      </c>
      <c r="G58" s="14" t="e">
        <f t="shared" si="2"/>
        <v>#VALUE!</v>
      </c>
      <c r="H58" s="20"/>
      <c r="I58" s="232"/>
      <c r="J58" s="153" t="s">
        <v>804</v>
      </c>
      <c r="K58" s="185">
        <v>45946</v>
      </c>
      <c r="L58" s="18"/>
      <c r="M58" s="18"/>
      <c r="O58" s="28" t="s">
        <v>645</v>
      </c>
      <c r="P58" s="340">
        <v>37582</v>
      </c>
    </row>
    <row r="59" spans="1:16" ht="15.75" customHeight="1">
      <c r="A59" s="6">
        <f t="shared" si="0"/>
        <v>55</v>
      </c>
      <c r="B59" s="9" t="s">
        <v>92</v>
      </c>
      <c r="C59" s="300" t="s">
        <v>154</v>
      </c>
      <c r="D59" s="28" t="s">
        <v>641</v>
      </c>
      <c r="E59" s="14">
        <f t="shared" si="1"/>
        <v>323695.5</v>
      </c>
      <c r="F59" s="14" t="str">
        <f>IFERROR(VLOOKUP(#REF!,#REF!,3,FALSE),"")</f>
        <v/>
      </c>
      <c r="G59" s="14" t="e">
        <f t="shared" si="2"/>
        <v>#VALUE!</v>
      </c>
      <c r="H59" s="20"/>
      <c r="I59" s="232"/>
      <c r="J59" s="153" t="s">
        <v>804</v>
      </c>
      <c r="K59" s="185">
        <v>45946</v>
      </c>
      <c r="L59" s="18"/>
      <c r="M59" s="18"/>
      <c r="O59" s="28" t="s">
        <v>619</v>
      </c>
      <c r="P59" s="340">
        <v>4431422.5</v>
      </c>
    </row>
    <row r="60" spans="1:16" ht="15.75" customHeight="1">
      <c r="A60" s="6">
        <f t="shared" si="0"/>
        <v>56</v>
      </c>
      <c r="B60" s="450" t="s">
        <v>94</v>
      </c>
      <c r="C60" s="299" t="s">
        <v>155</v>
      </c>
      <c r="D60" s="28" t="s">
        <v>642</v>
      </c>
      <c r="E60" s="14">
        <f t="shared" si="1"/>
        <v>0</v>
      </c>
      <c r="F60" s="14" t="str">
        <f>IFERROR(VLOOKUP(#REF!,#REF!,3,FALSE),"")</f>
        <v/>
      </c>
      <c r="G60" s="14" t="e">
        <f t="shared" si="2"/>
        <v>#VALUE!</v>
      </c>
      <c r="H60" s="20"/>
      <c r="I60" s="232"/>
      <c r="J60" s="153" t="s">
        <v>804</v>
      </c>
      <c r="K60" s="185">
        <v>45946</v>
      </c>
      <c r="L60" s="18"/>
      <c r="M60" s="18"/>
      <c r="O60" s="28" t="s">
        <v>662</v>
      </c>
      <c r="P60" s="340">
        <v>0</v>
      </c>
    </row>
    <row r="61" spans="1:16" ht="15.75" customHeight="1">
      <c r="A61" s="6">
        <f t="shared" si="0"/>
        <v>57</v>
      </c>
      <c r="B61" s="451"/>
      <c r="C61" s="300" t="s">
        <v>156</v>
      </c>
      <c r="D61" s="28" t="s">
        <v>643</v>
      </c>
      <c r="E61" s="14">
        <f t="shared" si="1"/>
        <v>716308.5</v>
      </c>
      <c r="F61" s="14" t="str">
        <f>IFERROR(VLOOKUP(#REF!,#REF!,3,FALSE),"")</f>
        <v/>
      </c>
      <c r="G61" s="14" t="e">
        <f t="shared" si="2"/>
        <v>#VALUE!</v>
      </c>
      <c r="H61" s="20"/>
      <c r="I61" s="232"/>
      <c r="J61" s="153" t="s">
        <v>804</v>
      </c>
      <c r="K61" s="185">
        <v>45946</v>
      </c>
      <c r="L61" s="18"/>
      <c r="M61" s="18"/>
      <c r="O61" s="28" t="s">
        <v>639</v>
      </c>
      <c r="P61" s="340">
        <v>444541.5</v>
      </c>
    </row>
    <row r="62" spans="1:16" ht="15.75" customHeight="1">
      <c r="A62" s="6">
        <f t="shared" si="0"/>
        <v>58</v>
      </c>
      <c r="B62" s="452"/>
      <c r="C62" s="300" t="s">
        <v>157</v>
      </c>
      <c r="D62" s="28" t="s">
        <v>644</v>
      </c>
      <c r="E62" s="14">
        <f t="shared" si="1"/>
        <v>531755</v>
      </c>
      <c r="F62" s="14" t="str">
        <f>IFERROR(VLOOKUP(#REF!,#REF!,3,FALSE),"")</f>
        <v/>
      </c>
      <c r="G62" s="14" t="e">
        <f t="shared" si="2"/>
        <v>#VALUE!</v>
      </c>
      <c r="H62" s="20"/>
      <c r="I62" s="232"/>
      <c r="J62" s="153" t="s">
        <v>804</v>
      </c>
      <c r="K62" s="185">
        <v>45946</v>
      </c>
      <c r="L62" s="18"/>
      <c r="M62" s="18"/>
      <c r="O62" s="28" t="s">
        <v>631</v>
      </c>
      <c r="P62" s="340">
        <v>579133.5</v>
      </c>
    </row>
    <row r="63" spans="1:16" ht="15.75" customHeight="1">
      <c r="A63" s="6">
        <f t="shared" si="0"/>
        <v>59</v>
      </c>
      <c r="B63" s="9" t="s">
        <v>98</v>
      </c>
      <c r="C63" s="300" t="s">
        <v>158</v>
      </c>
      <c r="D63" s="21" t="s">
        <v>158</v>
      </c>
      <c r="E63" s="14">
        <f t="shared" si="1"/>
        <v>310284</v>
      </c>
      <c r="F63" s="14" t="str">
        <f>IFERROR(VLOOKUP(#REF!,#REF!,3,FALSE),"")</f>
        <v/>
      </c>
      <c r="G63" s="14" t="e">
        <f t="shared" si="2"/>
        <v>#VALUE!</v>
      </c>
      <c r="H63" s="20"/>
      <c r="I63" s="232"/>
      <c r="J63" s="153" t="s">
        <v>804</v>
      </c>
      <c r="K63" s="185">
        <v>45946</v>
      </c>
      <c r="L63" s="18"/>
      <c r="M63" s="18"/>
      <c r="O63" s="28" t="s">
        <v>642</v>
      </c>
      <c r="P63" s="340">
        <v>0</v>
      </c>
    </row>
    <row r="64" spans="1:16" ht="15.75" customHeight="1">
      <c r="A64" s="6">
        <f t="shared" si="0"/>
        <v>60</v>
      </c>
      <c r="B64" s="10"/>
      <c r="C64" s="300" t="s">
        <v>159</v>
      </c>
      <c r="D64" s="28" t="s">
        <v>645</v>
      </c>
      <c r="E64" s="14">
        <f t="shared" si="1"/>
        <v>37582</v>
      </c>
      <c r="F64" s="14" t="str">
        <f>IFERROR(VLOOKUP(#REF!,#REF!,3,FALSE),"")</f>
        <v/>
      </c>
      <c r="G64" s="14" t="e">
        <f t="shared" si="2"/>
        <v>#VALUE!</v>
      </c>
      <c r="H64" s="20"/>
      <c r="I64" s="232"/>
      <c r="J64" s="153" t="s">
        <v>804</v>
      </c>
      <c r="K64" s="185">
        <v>45946</v>
      </c>
      <c r="L64" s="18"/>
      <c r="M64" s="18"/>
      <c r="O64" s="28" t="s">
        <v>614</v>
      </c>
      <c r="P64" s="340">
        <v>5241604.5</v>
      </c>
    </row>
    <row r="65" spans="1:16" ht="15.75" customHeight="1">
      <c r="A65" s="6">
        <f t="shared" si="0"/>
        <v>61</v>
      </c>
      <c r="B65" s="11"/>
      <c r="C65" s="300" t="s">
        <v>160</v>
      </c>
      <c r="D65" s="28" t="s">
        <v>646</v>
      </c>
      <c r="E65" s="14">
        <f t="shared" si="1"/>
        <v>1130042.5</v>
      </c>
      <c r="F65" s="14" t="str">
        <f>IFERROR(VLOOKUP(#REF!,#REF!,3,FALSE),"")</f>
        <v/>
      </c>
      <c r="G65" s="14" t="e">
        <f t="shared" si="2"/>
        <v>#VALUE!</v>
      </c>
      <c r="H65" s="20"/>
      <c r="I65" s="232"/>
      <c r="J65" s="153" t="s">
        <v>804</v>
      </c>
      <c r="K65" s="185">
        <v>45946</v>
      </c>
      <c r="L65" s="18"/>
      <c r="M65" s="18"/>
      <c r="O65" s="28" t="s">
        <v>626</v>
      </c>
      <c r="P65" s="340">
        <v>370712</v>
      </c>
    </row>
    <row r="66" spans="1:16" ht="15.75" customHeight="1">
      <c r="A66" s="12">
        <f t="shared" si="0"/>
        <v>62</v>
      </c>
      <c r="B66" s="11"/>
      <c r="C66" s="300" t="s">
        <v>161</v>
      </c>
      <c r="D66" s="28" t="s">
        <v>647</v>
      </c>
      <c r="E66" s="14">
        <f t="shared" si="1"/>
        <v>687974</v>
      </c>
      <c r="F66" s="14" t="str">
        <f>IFERROR(VLOOKUP(#REF!,#REF!,3,FALSE),"")</f>
        <v/>
      </c>
      <c r="G66" s="14" t="e">
        <f t="shared" si="2"/>
        <v>#VALUE!</v>
      </c>
      <c r="H66" s="25"/>
      <c r="I66" s="232"/>
      <c r="J66" s="153" t="s">
        <v>804</v>
      </c>
      <c r="K66" s="185">
        <v>45946</v>
      </c>
      <c r="L66" s="18"/>
      <c r="M66" s="18"/>
      <c r="O66" s="28" t="s">
        <v>633</v>
      </c>
      <c r="P66" s="340">
        <v>35802</v>
      </c>
    </row>
    <row r="67" spans="1:16" ht="15.75" customHeight="1">
      <c r="A67" s="13">
        <f t="shared" si="0"/>
        <v>63</v>
      </c>
      <c r="B67" s="14"/>
      <c r="C67" s="299" t="s">
        <v>162</v>
      </c>
      <c r="D67" s="28" t="s">
        <v>648</v>
      </c>
      <c r="E67" s="14">
        <f t="shared" si="1"/>
        <v>0</v>
      </c>
      <c r="F67" s="14" t="str">
        <f>IFERROR(VLOOKUP(#REF!,#REF!,3,FALSE),"")</f>
        <v/>
      </c>
      <c r="G67" s="14" t="e">
        <f t="shared" si="2"/>
        <v>#VALUE!</v>
      </c>
      <c r="H67" s="14"/>
      <c r="I67" s="232"/>
      <c r="J67" s="153" t="s">
        <v>804</v>
      </c>
      <c r="L67" s="18"/>
      <c r="M67" s="18"/>
      <c r="O67" s="28" t="s">
        <v>634</v>
      </c>
      <c r="P67" s="340">
        <v>1691298</v>
      </c>
    </row>
    <row r="68" spans="1:16" ht="15.75" customHeight="1">
      <c r="A68" s="11"/>
      <c r="B68" s="11"/>
      <c r="C68" s="4"/>
      <c r="D68" s="11"/>
      <c r="E68" s="11"/>
      <c r="F68" s="11"/>
      <c r="G68" s="11"/>
      <c r="H68" s="11"/>
      <c r="I68" s="18"/>
      <c r="J68" s="18"/>
      <c r="K68" s="325"/>
      <c r="L68" s="18"/>
      <c r="M68" s="18"/>
      <c r="O68" s="28" t="s">
        <v>663</v>
      </c>
      <c r="P68" s="340">
        <v>0</v>
      </c>
    </row>
    <row r="69" spans="1:16" ht="15.75" customHeight="1">
      <c r="A69" s="11"/>
      <c r="B69" s="11"/>
      <c r="C69" s="4"/>
      <c r="D69" s="11"/>
      <c r="E69" s="11"/>
      <c r="F69" s="11"/>
      <c r="G69" s="11"/>
      <c r="H69" s="11"/>
      <c r="I69" s="18"/>
      <c r="J69" s="18"/>
      <c r="K69" s="325"/>
      <c r="L69" s="18"/>
      <c r="M69" s="18"/>
      <c r="O69" s="28" t="s">
        <v>640</v>
      </c>
      <c r="P69" s="340">
        <v>325701</v>
      </c>
    </row>
    <row r="70" spans="1:16" ht="15.75" customHeight="1">
      <c r="A70" s="11"/>
      <c r="B70" s="11"/>
      <c r="C70" s="4"/>
      <c r="D70" s="11"/>
      <c r="E70" s="11"/>
      <c r="F70" s="11"/>
      <c r="G70" s="11"/>
      <c r="H70" s="11"/>
      <c r="I70" s="18"/>
      <c r="J70" s="18"/>
      <c r="K70" s="325"/>
      <c r="L70" s="18"/>
      <c r="M70" s="18"/>
      <c r="O70" s="28" t="s">
        <v>158</v>
      </c>
      <c r="P70" s="340">
        <v>310284</v>
      </c>
    </row>
    <row r="71" spans="1:16" ht="15.75" customHeight="1">
      <c r="A71" s="11"/>
      <c r="B71" s="11"/>
      <c r="C71" s="4"/>
      <c r="D71" s="11"/>
      <c r="E71" s="11"/>
      <c r="F71" s="11"/>
      <c r="G71" s="11"/>
      <c r="H71" s="11"/>
      <c r="I71" s="18"/>
      <c r="J71" s="18"/>
      <c r="K71" s="325"/>
      <c r="L71" s="18"/>
      <c r="M71" s="18"/>
      <c r="O71" s="28" t="s">
        <v>664</v>
      </c>
      <c r="P71" s="340">
        <v>1283909.5</v>
      </c>
    </row>
    <row r="72" spans="1:16" ht="15.75" customHeight="1">
      <c r="A72" s="11"/>
      <c r="B72" s="11"/>
      <c r="C72" s="4"/>
      <c r="D72" s="11"/>
      <c r="E72" s="11"/>
      <c r="F72" s="11"/>
      <c r="G72" s="11"/>
      <c r="H72" s="11"/>
      <c r="I72" s="18"/>
      <c r="J72" s="18"/>
      <c r="K72" s="325"/>
      <c r="L72" s="18"/>
      <c r="M72" s="18"/>
      <c r="O72" s="28" t="s">
        <v>644</v>
      </c>
      <c r="P72" s="340">
        <v>531755</v>
      </c>
    </row>
    <row r="73" spans="1:16" ht="15.75" customHeight="1">
      <c r="A73" s="11"/>
      <c r="B73" s="11"/>
      <c r="C73" s="4"/>
      <c r="D73" s="11"/>
      <c r="E73" s="11"/>
      <c r="F73" s="11"/>
      <c r="G73" s="11"/>
      <c r="H73" s="11"/>
      <c r="I73" s="18"/>
      <c r="J73" s="18"/>
      <c r="K73" s="325"/>
      <c r="L73" s="18"/>
      <c r="M73" s="18"/>
      <c r="O73" s="28" t="s">
        <v>102</v>
      </c>
      <c r="P73" s="340">
        <v>1886240</v>
      </c>
    </row>
    <row r="74" spans="1:16" ht="15.75" customHeight="1">
      <c r="A74" s="11"/>
      <c r="B74" s="11"/>
      <c r="C74" s="4"/>
      <c r="D74" s="11"/>
      <c r="E74" s="11"/>
      <c r="F74" s="11"/>
      <c r="G74" s="11"/>
      <c r="H74" s="11"/>
      <c r="I74" s="18"/>
      <c r="J74" s="18"/>
      <c r="K74" s="325"/>
      <c r="L74" s="18"/>
      <c r="M74" s="18"/>
      <c r="O74" s="28" t="s">
        <v>635</v>
      </c>
      <c r="P74" s="340">
        <v>237360</v>
      </c>
    </row>
    <row r="75" spans="1:16" ht="15.75" customHeight="1">
      <c r="A75" s="11"/>
      <c r="B75" s="11"/>
      <c r="C75" s="4"/>
      <c r="D75" s="11"/>
      <c r="E75" s="11"/>
      <c r="F75" s="11"/>
      <c r="G75" s="11"/>
      <c r="H75" s="11"/>
      <c r="I75" s="18"/>
      <c r="J75" s="18"/>
      <c r="K75" s="325"/>
      <c r="L75" s="18"/>
      <c r="M75" s="18"/>
      <c r="O75" s="28" t="s">
        <v>637</v>
      </c>
      <c r="P75" s="340">
        <v>8416221.5</v>
      </c>
    </row>
    <row r="76" spans="1:16" ht="15.75" customHeight="1">
      <c r="A76" s="11"/>
      <c r="B76" s="11"/>
      <c r="C76" s="4"/>
      <c r="D76" s="11"/>
      <c r="E76" s="11"/>
      <c r="F76" s="11"/>
      <c r="G76" s="11"/>
      <c r="H76" s="11"/>
      <c r="I76" s="18"/>
      <c r="J76" s="18"/>
      <c r="K76" s="325"/>
      <c r="L76" s="18"/>
      <c r="M76" s="18"/>
      <c r="O76" s="28" t="s">
        <v>623</v>
      </c>
      <c r="P76" s="340">
        <v>1372655.5</v>
      </c>
    </row>
    <row r="77" spans="1:16" ht="15.75" customHeight="1">
      <c r="A77" s="11"/>
      <c r="B77" s="11"/>
      <c r="C77" s="4"/>
      <c r="D77" s="11"/>
      <c r="E77" s="11"/>
      <c r="F77" s="11"/>
      <c r="G77" s="11"/>
      <c r="H77" s="11"/>
      <c r="I77" s="18"/>
      <c r="J77" s="18"/>
      <c r="K77" s="184"/>
      <c r="L77" s="18"/>
      <c r="M77" s="18"/>
      <c r="O77" s="28" t="s">
        <v>647</v>
      </c>
      <c r="P77" s="340">
        <v>687974</v>
      </c>
    </row>
    <row r="78" spans="1:16" ht="15.75" customHeight="1">
      <c r="A78" s="11"/>
      <c r="B78" s="11"/>
      <c r="C78" s="4"/>
      <c r="D78" s="11"/>
      <c r="E78" s="11"/>
      <c r="F78" s="11"/>
      <c r="G78" s="11"/>
      <c r="H78" s="11"/>
      <c r="I78" s="18"/>
      <c r="J78" s="18"/>
      <c r="K78" s="184"/>
      <c r="L78" s="18"/>
      <c r="M78" s="18"/>
      <c r="O78" s="28" t="s">
        <v>646</v>
      </c>
      <c r="P78" s="340">
        <v>1130042.5</v>
      </c>
    </row>
    <row r="79" spans="1:16" ht="15.75" customHeight="1">
      <c r="A79" s="11"/>
      <c r="B79" s="11"/>
      <c r="C79" s="4"/>
      <c r="D79" s="11"/>
      <c r="E79" s="11"/>
      <c r="F79" s="11"/>
      <c r="G79" s="11"/>
      <c r="H79" s="11"/>
      <c r="I79" s="18"/>
      <c r="J79" s="18"/>
      <c r="K79" s="184"/>
      <c r="L79" s="18"/>
      <c r="M79" s="18"/>
      <c r="O79" s="28" t="s">
        <v>168</v>
      </c>
    </row>
    <row r="80" spans="1:16" ht="15.75" customHeight="1">
      <c r="A80" s="11"/>
      <c r="B80" s="11"/>
      <c r="C80" s="4"/>
      <c r="D80" s="11"/>
      <c r="E80" s="11"/>
      <c r="F80" s="11"/>
      <c r="G80" s="11"/>
      <c r="H80" s="11"/>
      <c r="I80" s="18"/>
      <c r="J80" s="18"/>
      <c r="K80" s="184"/>
      <c r="L80" s="18"/>
      <c r="M80" s="18"/>
      <c r="O80" s="28" t="s">
        <v>169</v>
      </c>
      <c r="P80" s="340">
        <v>93602965.752000004</v>
      </c>
    </row>
    <row r="81" spans="1:13" ht="15.75" customHeight="1">
      <c r="A81" s="11"/>
      <c r="B81" s="11"/>
      <c r="C81" s="4"/>
      <c r="D81" s="11"/>
      <c r="E81" s="11"/>
      <c r="F81" s="11"/>
      <c r="G81" s="11"/>
      <c r="H81" s="11"/>
      <c r="I81" s="18"/>
      <c r="J81" s="18"/>
      <c r="K81" s="184"/>
      <c r="L81" s="18"/>
      <c r="M81" s="18"/>
    </row>
    <row r="82" spans="1:13" ht="15.75" customHeight="1">
      <c r="A82" s="11"/>
      <c r="B82" s="11"/>
      <c r="C82" s="4"/>
      <c r="D82" s="11"/>
      <c r="E82" s="11"/>
      <c r="F82" s="11"/>
      <c r="G82" s="11"/>
      <c r="H82" s="11"/>
      <c r="I82" s="18"/>
      <c r="J82" s="18"/>
      <c r="K82" s="184"/>
      <c r="L82" s="18"/>
      <c r="M82" s="18"/>
    </row>
    <row r="83" spans="1:13" ht="15.75" customHeight="1">
      <c r="A83" s="11"/>
      <c r="B83" s="11"/>
      <c r="C83" s="4"/>
      <c r="D83" s="11"/>
      <c r="E83" s="11"/>
      <c r="F83" s="11"/>
      <c r="G83" s="11"/>
      <c r="H83" s="11"/>
      <c r="I83" s="18"/>
      <c r="J83" s="18"/>
      <c r="K83" s="184"/>
      <c r="L83" s="18"/>
      <c r="M83" s="18"/>
    </row>
    <row r="84" spans="1:13" ht="15.75" customHeight="1">
      <c r="A84" s="11"/>
      <c r="B84" s="11"/>
      <c r="C84" s="4"/>
      <c r="D84" s="11"/>
      <c r="E84" s="11"/>
      <c r="F84" s="11"/>
      <c r="G84" s="11"/>
      <c r="H84" s="11"/>
      <c r="I84" s="18"/>
      <c r="J84" s="18"/>
      <c r="K84" s="184"/>
      <c r="L84" s="18"/>
      <c r="M84" s="18"/>
    </row>
    <row r="85" spans="1:13" ht="15.75" customHeight="1">
      <c r="A85" s="11"/>
      <c r="B85" s="11"/>
      <c r="C85" s="4"/>
      <c r="D85" s="11"/>
      <c r="E85" s="11"/>
      <c r="F85" s="11"/>
      <c r="G85" s="11"/>
      <c r="H85" s="11"/>
      <c r="I85" s="18"/>
      <c r="J85" s="18"/>
      <c r="K85" s="184"/>
      <c r="L85" s="18"/>
      <c r="M85" s="18"/>
    </row>
    <row r="86" spans="1:13" ht="15.75" customHeight="1">
      <c r="A86" s="11"/>
      <c r="B86" s="11"/>
      <c r="C86" s="4"/>
      <c r="D86" s="11"/>
      <c r="E86" s="11"/>
      <c r="F86" s="11"/>
      <c r="G86" s="11"/>
      <c r="H86" s="11"/>
      <c r="I86" s="18"/>
      <c r="J86" s="18"/>
      <c r="K86" s="184"/>
      <c r="L86" s="18"/>
      <c r="M86" s="18"/>
    </row>
    <row r="87" spans="1:13" ht="15.75" customHeight="1">
      <c r="A87" s="11"/>
      <c r="B87" s="11"/>
      <c r="C87" s="4"/>
      <c r="D87" s="11"/>
      <c r="E87" s="11"/>
      <c r="F87" s="11"/>
      <c r="G87" s="11"/>
      <c r="H87" s="11"/>
      <c r="I87" s="18"/>
      <c r="J87" s="18"/>
      <c r="K87" s="184"/>
      <c r="L87" s="18"/>
      <c r="M87" s="18"/>
    </row>
    <row r="88" spans="1:13" ht="15.75" customHeight="1">
      <c r="A88" s="11"/>
      <c r="B88" s="11"/>
      <c r="C88" s="4"/>
      <c r="D88" s="11"/>
      <c r="E88" s="11"/>
      <c r="F88" s="11"/>
      <c r="G88" s="11"/>
      <c r="H88" s="11"/>
      <c r="I88" s="18"/>
      <c r="J88" s="18"/>
      <c r="K88" s="184"/>
      <c r="L88" s="18"/>
      <c r="M88" s="18"/>
    </row>
    <row r="89" spans="1:13" ht="15.75" customHeight="1">
      <c r="A89" s="11"/>
      <c r="B89" s="11"/>
      <c r="C89" s="4"/>
      <c r="D89" s="11"/>
      <c r="E89" s="11"/>
      <c r="F89" s="11"/>
      <c r="G89" s="11"/>
      <c r="H89" s="11"/>
      <c r="I89" s="18"/>
      <c r="J89" s="18"/>
      <c r="K89" s="184"/>
      <c r="L89" s="18"/>
      <c r="M89" s="18"/>
    </row>
    <row r="90" spans="1:13" ht="15.75" customHeight="1">
      <c r="A90" s="11"/>
      <c r="B90" s="11"/>
      <c r="C90" s="4"/>
      <c r="D90" s="11" t="s">
        <v>365</v>
      </c>
      <c r="E90" s="11"/>
      <c r="F90" s="11"/>
      <c r="G90" s="11"/>
      <c r="H90" s="11"/>
      <c r="I90" s="18"/>
      <c r="J90" s="18"/>
      <c r="K90" s="184"/>
      <c r="L90" s="18"/>
      <c r="M90" s="18"/>
    </row>
    <row r="91" spans="1:13" ht="15.75" customHeight="1">
      <c r="A91" s="11"/>
      <c r="B91" s="11"/>
      <c r="C91" s="4"/>
      <c r="D91" s="11"/>
      <c r="E91" s="11"/>
      <c r="F91" s="11"/>
      <c r="G91" s="11"/>
      <c r="H91" s="11"/>
      <c r="I91" s="18"/>
      <c r="J91" s="18"/>
      <c r="K91" s="184"/>
      <c r="L91" s="18"/>
      <c r="M91" s="18"/>
    </row>
    <row r="92" spans="1:13" ht="15.75" customHeight="1">
      <c r="A92" s="11"/>
      <c r="B92" s="11"/>
      <c r="C92" s="4"/>
      <c r="D92" s="11"/>
      <c r="E92" s="11"/>
      <c r="F92" s="11"/>
      <c r="G92" s="11"/>
      <c r="H92" s="11"/>
      <c r="I92" s="18"/>
      <c r="J92" s="18"/>
      <c r="K92" s="184"/>
      <c r="L92" s="18"/>
      <c r="M92" s="18"/>
    </row>
    <row r="93" spans="1:13" ht="15.75" customHeight="1">
      <c r="A93" s="11"/>
      <c r="B93" s="11"/>
      <c r="C93" s="4"/>
      <c r="D93" s="11"/>
      <c r="E93" s="11"/>
      <c r="F93" s="11"/>
      <c r="G93" s="11"/>
      <c r="H93" s="11"/>
      <c r="I93" s="18"/>
      <c r="J93" s="18"/>
      <c r="K93" s="184"/>
      <c r="L93" s="18"/>
      <c r="M93" s="18"/>
    </row>
    <row r="94" spans="1:13" ht="15.75" customHeight="1">
      <c r="A94" s="11"/>
      <c r="B94" s="11"/>
      <c r="C94" s="4"/>
      <c r="D94" s="11"/>
      <c r="E94" s="11"/>
      <c r="F94" s="11"/>
      <c r="G94" s="11"/>
      <c r="H94" s="11"/>
      <c r="I94" s="18"/>
      <c r="J94" s="18"/>
      <c r="K94" s="184"/>
      <c r="L94" s="18"/>
      <c r="M94" s="18"/>
    </row>
    <row r="95" spans="1:13" ht="15.75" customHeight="1">
      <c r="A95" s="11"/>
      <c r="B95" s="11"/>
      <c r="C95" s="4"/>
      <c r="D95" s="11"/>
      <c r="E95" s="11"/>
      <c r="F95" s="11"/>
      <c r="G95" s="11"/>
      <c r="H95" s="11"/>
      <c r="I95" s="18"/>
      <c r="J95" s="18"/>
      <c r="K95" s="184"/>
      <c r="L95" s="18"/>
      <c r="M95" s="18"/>
    </row>
    <row r="96" spans="1:13" ht="15.75" customHeight="1">
      <c r="A96" s="11"/>
      <c r="B96" s="11"/>
      <c r="C96" s="4"/>
      <c r="D96" s="11"/>
      <c r="E96" s="11"/>
      <c r="F96" s="11"/>
      <c r="G96" s="11"/>
      <c r="H96" s="11"/>
      <c r="I96" s="18"/>
      <c r="J96" s="18"/>
      <c r="K96" s="184"/>
      <c r="L96" s="18"/>
      <c r="M96" s="18"/>
    </row>
    <row r="97" spans="1:13" ht="15.75" customHeight="1">
      <c r="A97" s="11"/>
      <c r="B97" s="11"/>
      <c r="C97" s="4"/>
      <c r="D97" s="11"/>
      <c r="E97" s="11"/>
      <c r="F97" s="11"/>
      <c r="G97" s="11"/>
      <c r="H97" s="11"/>
      <c r="I97" s="18"/>
      <c r="J97" s="18"/>
      <c r="K97" s="184"/>
      <c r="L97" s="18"/>
      <c r="M97" s="18"/>
    </row>
    <row r="98" spans="1:13" ht="15.75" customHeight="1">
      <c r="A98" s="11"/>
      <c r="B98" s="11"/>
      <c r="C98" s="4"/>
      <c r="D98" s="11"/>
      <c r="E98" s="11"/>
      <c r="F98" s="11"/>
      <c r="G98" s="11"/>
      <c r="H98" s="11"/>
      <c r="I98" s="18"/>
      <c r="J98" s="18"/>
      <c r="K98" s="184"/>
      <c r="L98" s="18"/>
      <c r="M98" s="18"/>
    </row>
    <row r="99" spans="1:13" ht="15.75" customHeight="1">
      <c r="A99" s="11"/>
      <c r="B99" s="11"/>
      <c r="C99" s="4"/>
      <c r="D99" s="11"/>
      <c r="E99" s="11"/>
      <c r="F99" s="11"/>
      <c r="G99" s="11"/>
      <c r="H99" s="11"/>
      <c r="I99" s="18"/>
      <c r="J99" s="18"/>
      <c r="K99" s="184"/>
      <c r="L99" s="18"/>
      <c r="M99" s="18"/>
    </row>
    <row r="100" spans="1:13" ht="15.75" customHeight="1">
      <c r="A100" s="11"/>
      <c r="B100" s="11"/>
      <c r="C100" s="4"/>
      <c r="D100" s="11"/>
      <c r="E100" s="11"/>
      <c r="F100" s="11"/>
      <c r="G100" s="11"/>
      <c r="H100" s="11"/>
      <c r="I100" s="18"/>
      <c r="J100" s="18"/>
      <c r="K100" s="184"/>
      <c r="L100" s="18"/>
      <c r="M100" s="18"/>
    </row>
    <row r="101" spans="1:13" ht="15.75" customHeight="1">
      <c r="A101" s="11"/>
      <c r="B101" s="11"/>
      <c r="C101" s="4"/>
      <c r="D101" s="11"/>
      <c r="E101" s="11"/>
      <c r="F101" s="11"/>
      <c r="G101" s="11"/>
      <c r="H101" s="11"/>
      <c r="I101" s="18"/>
      <c r="J101" s="18"/>
      <c r="K101" s="184"/>
      <c r="L101" s="18"/>
      <c r="M101" s="18"/>
    </row>
    <row r="102" spans="1:13" ht="15.75" customHeight="1">
      <c r="A102" s="11"/>
      <c r="B102" s="11"/>
      <c r="C102" s="4"/>
      <c r="D102" s="11"/>
      <c r="E102" s="11"/>
      <c r="F102" s="11"/>
      <c r="G102" s="11"/>
      <c r="H102" s="11"/>
      <c r="I102" s="18"/>
      <c r="J102" s="18"/>
      <c r="K102" s="184"/>
      <c r="L102" s="18"/>
      <c r="M102" s="18"/>
    </row>
    <row r="103" spans="1:13" ht="15.75" customHeight="1">
      <c r="A103" s="11"/>
      <c r="B103" s="11"/>
      <c r="C103" s="4"/>
      <c r="D103" s="11"/>
      <c r="E103" s="11"/>
      <c r="F103" s="11"/>
      <c r="G103" s="11"/>
      <c r="H103" s="11"/>
      <c r="I103" s="18"/>
      <c r="J103" s="18"/>
      <c r="K103" s="184"/>
      <c r="L103" s="18"/>
      <c r="M103" s="18"/>
    </row>
    <row r="104" spans="1:13" ht="15.75" customHeight="1">
      <c r="A104" s="11"/>
      <c r="B104" s="11"/>
      <c r="C104" s="4"/>
      <c r="D104" s="11"/>
      <c r="E104" s="11"/>
      <c r="F104" s="11"/>
      <c r="G104" s="11"/>
      <c r="H104" s="11"/>
      <c r="I104" s="18"/>
      <c r="J104" s="18"/>
      <c r="K104" s="184"/>
      <c r="L104" s="18"/>
      <c r="M104" s="18"/>
    </row>
    <row r="105" spans="1:13" ht="15.75" customHeight="1">
      <c r="A105" s="11"/>
      <c r="B105" s="11"/>
      <c r="C105" s="4"/>
      <c r="D105" s="11"/>
      <c r="E105" s="11"/>
      <c r="F105" s="11"/>
      <c r="G105" s="11"/>
      <c r="H105" s="11"/>
      <c r="I105" s="18"/>
      <c r="J105" s="18"/>
      <c r="K105" s="184"/>
      <c r="L105" s="18"/>
      <c r="M105" s="18"/>
    </row>
    <row r="106" spans="1:13" ht="15.75" customHeight="1">
      <c r="A106" s="11"/>
      <c r="B106" s="11"/>
      <c r="C106" s="4"/>
      <c r="D106" s="11"/>
      <c r="E106" s="11"/>
      <c r="F106" s="11"/>
      <c r="G106" s="11"/>
      <c r="H106" s="11"/>
      <c r="I106" s="18"/>
      <c r="J106" s="18"/>
      <c r="K106" s="184"/>
      <c r="L106" s="18"/>
      <c r="M106" s="18"/>
    </row>
    <row r="107" spans="1:13" ht="15.75" customHeight="1">
      <c r="A107" s="11"/>
      <c r="B107" s="11"/>
      <c r="C107" s="4"/>
      <c r="D107" s="11"/>
      <c r="E107" s="11"/>
      <c r="F107" s="11"/>
      <c r="G107" s="11"/>
      <c r="H107" s="11"/>
      <c r="I107" s="18"/>
      <c r="J107" s="18"/>
      <c r="K107" s="184"/>
      <c r="L107" s="18"/>
      <c r="M107" s="18"/>
    </row>
    <row r="108" spans="1:13" ht="15.75" customHeight="1">
      <c r="A108" s="11"/>
      <c r="B108" s="11"/>
      <c r="C108" s="4"/>
      <c r="D108" s="11"/>
      <c r="E108" s="11"/>
      <c r="F108" s="11"/>
      <c r="G108" s="11"/>
      <c r="H108" s="11"/>
      <c r="I108" s="18"/>
      <c r="J108" s="18"/>
      <c r="K108" s="184"/>
      <c r="L108" s="18"/>
      <c r="M108" s="18"/>
    </row>
    <row r="109" spans="1:13" ht="15.75" customHeight="1">
      <c r="A109" s="11"/>
      <c r="B109" s="11"/>
      <c r="C109" s="4"/>
      <c r="D109" s="11"/>
      <c r="E109" s="11"/>
      <c r="F109" s="11"/>
      <c r="G109" s="11"/>
      <c r="H109" s="11"/>
      <c r="I109" s="18"/>
      <c r="J109" s="18"/>
      <c r="K109" s="184"/>
      <c r="L109" s="18"/>
      <c r="M109" s="18"/>
    </row>
    <row r="110" spans="1:13" ht="15.75" customHeight="1">
      <c r="A110" s="11"/>
      <c r="B110" s="11"/>
      <c r="C110" s="4"/>
      <c r="D110" s="11"/>
      <c r="E110" s="11"/>
      <c r="F110" s="11"/>
      <c r="G110" s="11"/>
      <c r="H110" s="11"/>
      <c r="I110" s="18"/>
      <c r="J110" s="18"/>
      <c r="K110" s="184"/>
      <c r="L110" s="18"/>
      <c r="M110" s="18"/>
    </row>
    <row r="111" spans="1:13" ht="15.75" customHeight="1">
      <c r="A111" s="11"/>
      <c r="B111" s="11"/>
      <c r="C111" s="4"/>
      <c r="D111" s="11"/>
      <c r="E111" s="11"/>
      <c r="F111" s="11"/>
      <c r="G111" s="11"/>
      <c r="H111" s="11"/>
      <c r="I111" s="18"/>
      <c r="J111" s="18"/>
      <c r="K111" s="184"/>
      <c r="L111" s="18"/>
      <c r="M111" s="18"/>
    </row>
    <row r="112" spans="1:13" ht="15.75" customHeight="1">
      <c r="A112" s="11"/>
      <c r="B112" s="11"/>
      <c r="C112" s="4"/>
      <c r="D112" s="11"/>
      <c r="E112" s="11"/>
      <c r="F112" s="11"/>
      <c r="G112" s="11"/>
      <c r="H112" s="11"/>
      <c r="I112" s="18"/>
      <c r="J112" s="18"/>
      <c r="K112" s="184"/>
      <c r="L112" s="18"/>
      <c r="M112" s="18"/>
    </row>
    <row r="113" spans="1:13" ht="15.75" customHeight="1">
      <c r="A113" s="11"/>
      <c r="B113" s="11"/>
      <c r="C113" s="4"/>
      <c r="D113" s="11"/>
      <c r="E113" s="11"/>
      <c r="F113" s="11"/>
      <c r="G113" s="11"/>
      <c r="H113" s="11"/>
      <c r="I113" s="18"/>
      <c r="J113" s="18"/>
      <c r="K113" s="184"/>
      <c r="L113" s="18"/>
      <c r="M113" s="18"/>
    </row>
    <row r="114" spans="1:13" ht="15.75" customHeight="1">
      <c r="A114" s="11"/>
      <c r="B114" s="11"/>
      <c r="C114" s="4"/>
      <c r="D114" s="11"/>
      <c r="E114" s="11"/>
      <c r="F114" s="11"/>
      <c r="G114" s="11"/>
      <c r="H114" s="11"/>
      <c r="I114" s="18"/>
      <c r="J114" s="18"/>
      <c r="K114" s="184"/>
      <c r="L114" s="18"/>
      <c r="M114" s="18"/>
    </row>
    <row r="115" spans="1:13" ht="15.75" customHeight="1">
      <c r="A115" s="11"/>
      <c r="B115" s="11"/>
      <c r="C115" s="4"/>
      <c r="D115" s="11"/>
      <c r="E115" s="11"/>
      <c r="F115" s="11"/>
      <c r="G115" s="11"/>
      <c r="H115" s="11"/>
      <c r="I115" s="18"/>
      <c r="J115" s="18"/>
      <c r="K115" s="184"/>
      <c r="L115" s="18"/>
      <c r="M115" s="18"/>
    </row>
    <row r="116" spans="1:13" ht="15.75" customHeight="1">
      <c r="A116" s="11"/>
      <c r="B116" s="11"/>
      <c r="C116" s="4"/>
      <c r="D116" s="11"/>
      <c r="E116" s="11"/>
      <c r="F116" s="11"/>
      <c r="G116" s="11"/>
      <c r="H116" s="11"/>
      <c r="I116" s="18"/>
      <c r="J116" s="18"/>
      <c r="K116" s="184"/>
      <c r="L116" s="18"/>
      <c r="M116" s="18"/>
    </row>
    <row r="117" spans="1:13" ht="15.75" customHeight="1">
      <c r="A117" s="11"/>
      <c r="B117" s="11"/>
      <c r="C117" s="4"/>
      <c r="D117" s="11"/>
      <c r="E117" s="11"/>
      <c r="F117" s="11"/>
      <c r="G117" s="11"/>
      <c r="H117" s="11"/>
      <c r="I117" s="18"/>
      <c r="J117" s="18"/>
      <c r="K117" s="184"/>
      <c r="L117" s="18"/>
      <c r="M117" s="18"/>
    </row>
    <row r="118" spans="1:13" ht="15.75" customHeight="1">
      <c r="A118" s="11"/>
      <c r="B118" s="11"/>
      <c r="C118" s="4"/>
      <c r="D118" s="11"/>
      <c r="E118" s="11"/>
      <c r="F118" s="11"/>
      <c r="G118" s="11"/>
      <c r="H118" s="11"/>
      <c r="I118" s="18"/>
      <c r="J118" s="18"/>
      <c r="K118" s="184"/>
      <c r="L118" s="18"/>
      <c r="M118" s="18"/>
    </row>
    <row r="119" spans="1:13" ht="15.75" customHeight="1">
      <c r="A119" s="11"/>
      <c r="B119" s="11"/>
      <c r="C119" s="4"/>
      <c r="D119" s="11"/>
      <c r="E119" s="11"/>
      <c r="F119" s="11"/>
      <c r="G119" s="11"/>
      <c r="H119" s="11"/>
      <c r="I119" s="18"/>
      <c r="J119" s="18"/>
      <c r="K119" s="184"/>
      <c r="L119" s="18"/>
      <c r="M119" s="18"/>
    </row>
    <row r="120" spans="1:13" ht="15.75" customHeight="1">
      <c r="A120" s="11"/>
      <c r="B120" s="11"/>
      <c r="C120" s="4"/>
      <c r="D120" s="11"/>
      <c r="E120" s="11"/>
      <c r="F120" s="11"/>
      <c r="G120" s="11"/>
      <c r="H120" s="11"/>
      <c r="I120" s="18"/>
      <c r="J120" s="18"/>
      <c r="K120" s="184"/>
      <c r="L120" s="18"/>
      <c r="M120" s="18"/>
    </row>
    <row r="121" spans="1:13" ht="15.75" customHeight="1">
      <c r="A121" s="11"/>
      <c r="B121" s="11"/>
      <c r="C121" s="4"/>
      <c r="D121" s="11"/>
      <c r="E121" s="11"/>
      <c r="F121" s="11"/>
      <c r="G121" s="11"/>
      <c r="H121" s="11"/>
      <c r="I121" s="18"/>
      <c r="J121" s="18"/>
      <c r="K121" s="184"/>
      <c r="L121" s="18"/>
      <c r="M121" s="18"/>
    </row>
    <row r="122" spans="1:13" ht="15.75" customHeight="1">
      <c r="A122" s="11"/>
      <c r="B122" s="11"/>
      <c r="C122" s="4"/>
      <c r="D122" s="11"/>
      <c r="E122" s="11"/>
      <c r="F122" s="11"/>
      <c r="G122" s="11"/>
      <c r="H122" s="11"/>
      <c r="I122" s="18"/>
      <c r="J122" s="18"/>
      <c r="K122" s="184"/>
      <c r="L122" s="18"/>
      <c r="M122" s="18"/>
    </row>
    <row r="123" spans="1:13" ht="15.75" customHeight="1">
      <c r="A123" s="11"/>
      <c r="B123" s="11"/>
      <c r="C123" s="4"/>
      <c r="D123" s="11"/>
      <c r="E123" s="11"/>
      <c r="F123" s="11"/>
      <c r="G123" s="11"/>
      <c r="H123" s="11"/>
      <c r="I123" s="18"/>
      <c r="J123" s="18"/>
      <c r="K123" s="184"/>
      <c r="L123" s="18"/>
      <c r="M123" s="18"/>
    </row>
    <row r="124" spans="1:13" ht="15.75" customHeight="1">
      <c r="A124" s="11"/>
      <c r="B124" s="11"/>
      <c r="C124" s="4"/>
      <c r="D124" s="11"/>
      <c r="E124" s="11"/>
      <c r="F124" s="11"/>
      <c r="G124" s="11"/>
      <c r="H124" s="11"/>
      <c r="I124" s="18"/>
      <c r="J124" s="18"/>
      <c r="K124" s="184"/>
      <c r="L124" s="18"/>
      <c r="M124" s="18"/>
    </row>
    <row r="125" spans="1:13" ht="15.75" customHeight="1">
      <c r="A125" s="11"/>
      <c r="B125" s="11"/>
      <c r="C125" s="4"/>
      <c r="D125" s="11"/>
      <c r="E125" s="11"/>
      <c r="F125" s="11"/>
      <c r="G125" s="11"/>
      <c r="H125" s="11"/>
      <c r="I125" s="18"/>
      <c r="J125" s="18"/>
      <c r="K125" s="184"/>
      <c r="L125" s="18"/>
      <c r="M125" s="18"/>
    </row>
    <row r="126" spans="1:13" ht="15.75" customHeight="1">
      <c r="A126" s="11"/>
      <c r="B126" s="11"/>
      <c r="C126" s="4"/>
      <c r="D126" s="11"/>
      <c r="E126" s="11"/>
      <c r="F126" s="11"/>
      <c r="G126" s="11"/>
      <c r="H126" s="11"/>
      <c r="I126" s="18"/>
      <c r="J126" s="18"/>
      <c r="K126" s="184"/>
      <c r="L126" s="18"/>
      <c r="M126" s="18"/>
    </row>
    <row r="127" spans="1:13" ht="15.75" customHeight="1">
      <c r="A127" s="11"/>
      <c r="B127" s="11"/>
      <c r="C127" s="4"/>
      <c r="D127" s="11"/>
      <c r="E127" s="11"/>
      <c r="F127" s="11"/>
      <c r="G127" s="11"/>
      <c r="H127" s="11"/>
      <c r="I127" s="18"/>
      <c r="J127" s="18"/>
      <c r="K127" s="184"/>
      <c r="L127" s="18"/>
      <c r="M127" s="18"/>
    </row>
    <row r="128" spans="1:13" ht="15.75" customHeight="1">
      <c r="A128" s="11"/>
      <c r="B128" s="11"/>
      <c r="C128" s="4"/>
      <c r="D128" s="11"/>
      <c r="E128" s="11"/>
      <c r="F128" s="11"/>
      <c r="G128" s="11"/>
      <c r="H128" s="11"/>
      <c r="I128" s="18"/>
      <c r="J128" s="18"/>
      <c r="K128" s="184"/>
      <c r="L128" s="18"/>
      <c r="M128" s="18"/>
    </row>
    <row r="129" spans="1:13" ht="15.75" customHeight="1">
      <c r="A129" s="11"/>
      <c r="B129" s="11"/>
      <c r="C129" s="4"/>
      <c r="D129" s="11"/>
      <c r="E129" s="11"/>
      <c r="F129" s="11"/>
      <c r="G129" s="11"/>
      <c r="H129" s="11"/>
      <c r="I129" s="18"/>
      <c r="J129" s="18"/>
      <c r="K129" s="184"/>
      <c r="L129" s="18"/>
      <c r="M129" s="18"/>
    </row>
    <row r="130" spans="1:13" ht="15.75" customHeight="1">
      <c r="A130" s="11"/>
      <c r="B130" s="11"/>
      <c r="C130" s="4"/>
      <c r="D130" s="11"/>
      <c r="E130" s="11"/>
      <c r="F130" s="11"/>
      <c r="G130" s="11"/>
      <c r="H130" s="11"/>
      <c r="I130" s="18"/>
      <c r="J130" s="18"/>
      <c r="K130" s="184"/>
      <c r="L130" s="18"/>
      <c r="M130" s="18"/>
    </row>
    <row r="131" spans="1:13" ht="15.75" customHeight="1">
      <c r="A131" s="11"/>
      <c r="B131" s="11"/>
      <c r="C131" s="4"/>
      <c r="D131" s="11"/>
      <c r="E131" s="11"/>
      <c r="F131" s="11"/>
      <c r="G131" s="11"/>
      <c r="H131" s="11"/>
      <c r="I131" s="18"/>
      <c r="J131" s="18"/>
      <c r="K131" s="184"/>
      <c r="L131" s="18"/>
      <c r="M131" s="18"/>
    </row>
    <row r="132" spans="1:13" ht="15.75" customHeight="1">
      <c r="A132" s="11"/>
      <c r="B132" s="11"/>
      <c r="C132" s="4"/>
      <c r="D132" s="11"/>
      <c r="E132" s="11"/>
      <c r="F132" s="11"/>
      <c r="G132" s="11"/>
      <c r="H132" s="11"/>
      <c r="I132" s="18"/>
      <c r="J132" s="18"/>
      <c r="K132" s="184"/>
      <c r="L132" s="18"/>
      <c r="M132" s="18"/>
    </row>
    <row r="133" spans="1:13" ht="15.75" customHeight="1">
      <c r="A133" s="11"/>
      <c r="B133" s="11"/>
      <c r="C133" s="4"/>
      <c r="D133" s="11"/>
      <c r="E133" s="11"/>
      <c r="F133" s="11"/>
      <c r="G133" s="11"/>
      <c r="H133" s="11"/>
      <c r="I133" s="18"/>
      <c r="J133" s="18"/>
      <c r="K133" s="184"/>
      <c r="L133" s="18"/>
      <c r="M133" s="18"/>
    </row>
    <row r="134" spans="1:13" ht="15.75" customHeight="1">
      <c r="A134" s="11"/>
      <c r="B134" s="11"/>
      <c r="C134" s="4"/>
      <c r="D134" s="11"/>
      <c r="E134" s="11"/>
      <c r="F134" s="11"/>
      <c r="G134" s="11"/>
      <c r="H134" s="11"/>
      <c r="I134" s="18"/>
      <c r="J134" s="18"/>
      <c r="K134" s="184"/>
      <c r="L134" s="18"/>
      <c r="M134" s="18"/>
    </row>
    <row r="135" spans="1:13" ht="15.75" customHeight="1">
      <c r="A135" s="11"/>
      <c r="B135" s="11"/>
      <c r="C135" s="4"/>
      <c r="D135" s="11"/>
      <c r="E135" s="11"/>
      <c r="F135" s="11"/>
      <c r="G135" s="11"/>
      <c r="H135" s="11"/>
      <c r="I135" s="18"/>
      <c r="J135" s="18"/>
      <c r="K135" s="184"/>
      <c r="L135" s="18"/>
      <c r="M135" s="18"/>
    </row>
    <row r="136" spans="1:13" ht="15.75" customHeight="1">
      <c r="A136" s="11"/>
      <c r="B136" s="11"/>
      <c r="C136" s="4"/>
      <c r="D136" s="11"/>
      <c r="E136" s="11"/>
      <c r="F136" s="11"/>
      <c r="G136" s="11"/>
      <c r="H136" s="11"/>
      <c r="I136" s="18"/>
      <c r="J136" s="18"/>
      <c r="K136" s="184"/>
      <c r="L136" s="18"/>
      <c r="M136" s="18"/>
    </row>
    <row r="137" spans="1:13" ht="15.75" customHeight="1">
      <c r="A137" s="11"/>
      <c r="B137" s="11"/>
      <c r="C137" s="4"/>
      <c r="D137" s="11"/>
      <c r="E137" s="11"/>
      <c r="F137" s="11"/>
      <c r="G137" s="11"/>
      <c r="H137" s="11"/>
      <c r="I137" s="18"/>
      <c r="J137" s="18"/>
      <c r="K137" s="184"/>
      <c r="L137" s="18"/>
      <c r="M137" s="18"/>
    </row>
    <row r="138" spans="1:13" ht="15.75" customHeight="1">
      <c r="A138" s="11"/>
      <c r="B138" s="11"/>
      <c r="C138" s="4"/>
      <c r="D138" s="11"/>
      <c r="E138" s="11"/>
      <c r="F138" s="11"/>
      <c r="G138" s="11"/>
      <c r="H138" s="11"/>
      <c r="I138" s="18"/>
      <c r="J138" s="18"/>
      <c r="K138" s="184"/>
      <c r="L138" s="18"/>
      <c r="M138" s="18"/>
    </row>
    <row r="139" spans="1:13" ht="15.75" customHeight="1">
      <c r="A139" s="11"/>
      <c r="B139" s="11"/>
      <c r="C139" s="4"/>
      <c r="D139" s="11"/>
      <c r="E139" s="11"/>
      <c r="F139" s="11"/>
      <c r="G139" s="11"/>
      <c r="H139" s="11"/>
      <c r="I139" s="18"/>
      <c r="J139" s="18"/>
      <c r="K139" s="184"/>
      <c r="L139" s="18"/>
      <c r="M139" s="18"/>
    </row>
    <row r="140" spans="1:13" ht="15.75" customHeight="1">
      <c r="A140" s="11"/>
      <c r="B140" s="11"/>
      <c r="C140" s="4"/>
      <c r="D140" s="11"/>
      <c r="E140" s="11"/>
      <c r="F140" s="11"/>
      <c r="G140" s="11"/>
      <c r="H140" s="11"/>
      <c r="I140" s="18"/>
      <c r="J140" s="18"/>
      <c r="K140" s="184"/>
      <c r="L140" s="18"/>
      <c r="M140" s="18"/>
    </row>
    <row r="141" spans="1:13" ht="15.75" customHeight="1">
      <c r="A141" s="11"/>
      <c r="B141" s="11"/>
      <c r="C141" s="4"/>
      <c r="D141" s="11"/>
      <c r="E141" s="11"/>
      <c r="F141" s="11"/>
      <c r="G141" s="11"/>
      <c r="H141" s="11"/>
      <c r="I141" s="18"/>
      <c r="J141" s="18"/>
      <c r="K141" s="184"/>
      <c r="L141" s="18"/>
      <c r="M141" s="18"/>
    </row>
    <row r="142" spans="1:13" ht="15.75" customHeight="1">
      <c r="A142" s="11"/>
      <c r="B142" s="11"/>
      <c r="C142" s="4"/>
      <c r="D142" s="11"/>
      <c r="E142" s="11"/>
      <c r="F142" s="11"/>
      <c r="G142" s="11"/>
      <c r="H142" s="11"/>
      <c r="I142" s="18"/>
      <c r="J142" s="18"/>
      <c r="K142" s="184"/>
      <c r="L142" s="18"/>
      <c r="M142" s="18"/>
    </row>
    <row r="143" spans="1:13" ht="15.75" customHeight="1">
      <c r="A143" s="11"/>
      <c r="B143" s="11"/>
      <c r="C143" s="4"/>
      <c r="D143" s="11"/>
      <c r="E143" s="11"/>
      <c r="F143" s="11"/>
      <c r="G143" s="11"/>
      <c r="H143" s="11"/>
      <c r="I143" s="18"/>
      <c r="J143" s="18"/>
      <c r="K143" s="184"/>
      <c r="L143" s="18"/>
      <c r="M143" s="18"/>
    </row>
    <row r="144" spans="1:13" ht="15.75" customHeight="1">
      <c r="A144" s="11"/>
      <c r="B144" s="11"/>
      <c r="C144" s="4"/>
      <c r="D144" s="11"/>
      <c r="E144" s="11"/>
      <c r="F144" s="11"/>
      <c r="G144" s="11"/>
      <c r="H144" s="11"/>
      <c r="I144" s="18"/>
      <c r="J144" s="18"/>
      <c r="K144" s="184"/>
      <c r="L144" s="18"/>
      <c r="M144" s="18"/>
    </row>
    <row r="145" spans="1:13" ht="15.75" customHeight="1">
      <c r="A145" s="11"/>
      <c r="B145" s="11"/>
      <c r="C145" s="4"/>
      <c r="D145" s="11"/>
      <c r="E145" s="11"/>
      <c r="F145" s="11"/>
      <c r="G145" s="11"/>
      <c r="H145" s="11"/>
      <c r="I145" s="18"/>
      <c r="J145" s="18"/>
      <c r="K145" s="184"/>
      <c r="L145" s="18"/>
      <c r="M145" s="18"/>
    </row>
    <row r="146" spans="1:13" ht="15.75" customHeight="1">
      <c r="A146" s="11"/>
      <c r="B146" s="11"/>
      <c r="C146" s="4"/>
      <c r="D146" s="11"/>
      <c r="E146" s="11"/>
      <c r="F146" s="11"/>
      <c r="G146" s="11"/>
      <c r="H146" s="11"/>
      <c r="I146" s="18"/>
      <c r="J146" s="18"/>
      <c r="K146" s="184"/>
      <c r="L146" s="18"/>
      <c r="M146" s="18"/>
    </row>
    <row r="147" spans="1:13" ht="15.75" customHeight="1">
      <c r="A147" s="11"/>
      <c r="B147" s="11"/>
      <c r="C147" s="4"/>
      <c r="D147" s="11"/>
      <c r="E147" s="11"/>
      <c r="F147" s="11"/>
      <c r="G147" s="11"/>
      <c r="H147" s="11"/>
      <c r="I147" s="18"/>
      <c r="J147" s="18"/>
      <c r="K147" s="184"/>
      <c r="L147" s="18"/>
      <c r="M147" s="18"/>
    </row>
    <row r="148" spans="1:13" ht="15.75" customHeight="1">
      <c r="A148" s="11"/>
      <c r="B148" s="11"/>
      <c r="C148" s="4"/>
      <c r="D148" s="11"/>
      <c r="E148" s="11"/>
      <c r="F148" s="11"/>
      <c r="G148" s="11"/>
      <c r="H148" s="11"/>
      <c r="I148" s="18"/>
      <c r="J148" s="18"/>
      <c r="K148" s="184"/>
      <c r="L148" s="18"/>
      <c r="M148" s="18"/>
    </row>
    <row r="149" spans="1:13" ht="15.75" customHeight="1">
      <c r="A149" s="11"/>
      <c r="B149" s="11"/>
      <c r="C149" s="4"/>
      <c r="D149" s="11"/>
      <c r="E149" s="11"/>
      <c r="F149" s="11"/>
      <c r="G149" s="11"/>
      <c r="H149" s="11"/>
      <c r="I149" s="18"/>
      <c r="J149" s="18"/>
      <c r="K149" s="184"/>
      <c r="L149" s="18"/>
      <c r="M149" s="18"/>
    </row>
    <row r="150" spans="1:13" ht="15.75" customHeight="1">
      <c r="A150" s="11"/>
      <c r="B150" s="11"/>
      <c r="C150" s="4"/>
      <c r="D150" s="11"/>
      <c r="E150" s="11"/>
      <c r="F150" s="11"/>
      <c r="G150" s="11"/>
      <c r="H150" s="11"/>
      <c r="I150" s="18"/>
      <c r="J150" s="18"/>
      <c r="K150" s="184"/>
      <c r="L150" s="18"/>
      <c r="M150" s="18"/>
    </row>
    <row r="151" spans="1:13" ht="15.75" customHeight="1">
      <c r="A151" s="11"/>
      <c r="B151" s="11"/>
      <c r="C151" s="4"/>
      <c r="D151" s="11"/>
      <c r="E151" s="11"/>
      <c r="F151" s="11"/>
      <c r="G151" s="11"/>
      <c r="H151" s="11"/>
      <c r="I151" s="18"/>
      <c r="J151" s="18"/>
      <c r="K151" s="184"/>
      <c r="L151" s="18"/>
      <c r="M151" s="18"/>
    </row>
    <row r="152" spans="1:13" ht="15.75" customHeight="1">
      <c r="A152" s="11"/>
      <c r="B152" s="11"/>
      <c r="C152" s="4"/>
      <c r="D152" s="11"/>
      <c r="E152" s="11"/>
      <c r="F152" s="11"/>
      <c r="G152" s="11"/>
      <c r="H152" s="11"/>
      <c r="I152" s="18"/>
      <c r="J152" s="18"/>
      <c r="K152" s="184"/>
      <c r="L152" s="18"/>
      <c r="M152" s="18"/>
    </row>
    <row r="153" spans="1:13" ht="15.75" customHeight="1">
      <c r="A153" s="11"/>
      <c r="B153" s="11"/>
      <c r="C153" s="4"/>
      <c r="D153" s="11"/>
      <c r="E153" s="11"/>
      <c r="F153" s="11"/>
      <c r="G153" s="11"/>
      <c r="H153" s="11"/>
      <c r="I153" s="18"/>
      <c r="J153" s="18"/>
      <c r="K153" s="184"/>
      <c r="L153" s="18"/>
      <c r="M153" s="18"/>
    </row>
    <row r="154" spans="1:13" ht="15.75" customHeight="1">
      <c r="A154" s="11"/>
      <c r="B154" s="11"/>
      <c r="C154" s="4"/>
      <c r="D154" s="11"/>
      <c r="E154" s="11"/>
      <c r="F154" s="11"/>
      <c r="G154" s="11"/>
      <c r="H154" s="11"/>
      <c r="I154" s="18"/>
      <c r="J154" s="18"/>
      <c r="K154" s="184"/>
      <c r="L154" s="18"/>
      <c r="M154" s="18"/>
    </row>
    <row r="155" spans="1:13" ht="15.75" customHeight="1">
      <c r="A155" s="11"/>
      <c r="B155" s="11"/>
      <c r="C155" s="4"/>
      <c r="D155" s="11"/>
      <c r="E155" s="11"/>
      <c r="F155" s="11"/>
      <c r="G155" s="11"/>
      <c r="H155" s="11"/>
      <c r="I155" s="18"/>
      <c r="J155" s="18"/>
      <c r="K155" s="184"/>
      <c r="L155" s="18"/>
      <c r="M155" s="18"/>
    </row>
    <row r="156" spans="1:13" ht="15.75" customHeight="1">
      <c r="A156" s="11"/>
      <c r="B156" s="11"/>
      <c r="C156" s="4"/>
      <c r="D156" s="11"/>
      <c r="E156" s="11"/>
      <c r="F156" s="11"/>
      <c r="G156" s="11"/>
      <c r="H156" s="11"/>
      <c r="I156" s="18"/>
      <c r="J156" s="18"/>
      <c r="K156" s="184"/>
      <c r="L156" s="18"/>
      <c r="M156" s="18"/>
    </row>
    <row r="157" spans="1:13" ht="15.75" customHeight="1">
      <c r="A157" s="11"/>
      <c r="B157" s="11"/>
      <c r="C157" s="4"/>
      <c r="D157" s="11"/>
      <c r="E157" s="11"/>
      <c r="F157" s="11"/>
      <c r="G157" s="11"/>
      <c r="H157" s="11"/>
      <c r="I157" s="18"/>
      <c r="J157" s="18"/>
      <c r="K157" s="184"/>
      <c r="L157" s="18"/>
      <c r="M157" s="18"/>
    </row>
    <row r="158" spans="1:13" ht="15.75" customHeight="1">
      <c r="A158" s="11"/>
      <c r="B158" s="11"/>
      <c r="C158" s="4"/>
      <c r="D158" s="11"/>
      <c r="E158" s="11"/>
      <c r="F158" s="11"/>
      <c r="G158" s="11"/>
      <c r="H158" s="11"/>
      <c r="I158" s="18"/>
      <c r="J158" s="18"/>
      <c r="K158" s="184"/>
      <c r="L158" s="18"/>
      <c r="M158" s="18"/>
    </row>
    <row r="159" spans="1:13" ht="15.75" customHeight="1">
      <c r="A159" s="11"/>
      <c r="B159" s="11"/>
      <c r="C159" s="4"/>
      <c r="D159" s="11"/>
      <c r="E159" s="11"/>
      <c r="F159" s="11"/>
      <c r="G159" s="11"/>
      <c r="H159" s="11"/>
      <c r="I159" s="18"/>
      <c r="J159" s="18"/>
      <c r="K159" s="184"/>
      <c r="L159" s="18"/>
      <c r="M159" s="18"/>
    </row>
    <row r="160" spans="1:13" ht="15.75" customHeight="1">
      <c r="A160" s="11"/>
      <c r="B160" s="11"/>
      <c r="C160" s="4"/>
      <c r="D160" s="11"/>
      <c r="E160" s="11"/>
      <c r="F160" s="11"/>
      <c r="G160" s="11"/>
      <c r="H160" s="11"/>
      <c r="I160" s="18"/>
      <c r="J160" s="18"/>
      <c r="K160" s="184"/>
      <c r="L160" s="18"/>
      <c r="M160" s="18"/>
    </row>
    <row r="161" spans="1:13" ht="15.75" customHeight="1">
      <c r="A161" s="11"/>
      <c r="B161" s="11"/>
      <c r="C161" s="4"/>
      <c r="D161" s="11"/>
      <c r="E161" s="11"/>
      <c r="F161" s="11"/>
      <c r="G161" s="11"/>
      <c r="H161" s="11"/>
      <c r="I161" s="18"/>
      <c r="J161" s="18"/>
      <c r="K161" s="184"/>
      <c r="L161" s="18"/>
      <c r="M161" s="18"/>
    </row>
    <row r="162" spans="1:13" ht="15.75" customHeight="1">
      <c r="A162" s="11"/>
      <c r="B162" s="11"/>
      <c r="C162" s="4"/>
      <c r="D162" s="11"/>
      <c r="E162" s="11"/>
      <c r="F162" s="11"/>
      <c r="G162" s="11"/>
      <c r="H162" s="11"/>
      <c r="I162" s="18"/>
      <c r="J162" s="18"/>
      <c r="K162" s="184"/>
      <c r="L162" s="18"/>
      <c r="M162" s="18"/>
    </row>
    <row r="163" spans="1:13" ht="15.75" customHeight="1">
      <c r="A163" s="11"/>
      <c r="B163" s="11"/>
      <c r="C163" s="4"/>
      <c r="D163" s="11"/>
      <c r="E163" s="11"/>
      <c r="F163" s="11"/>
      <c r="G163" s="11"/>
      <c r="H163" s="11"/>
      <c r="I163" s="18"/>
      <c r="J163" s="18"/>
      <c r="K163" s="184"/>
      <c r="L163" s="18"/>
      <c r="M163" s="18"/>
    </row>
    <row r="164" spans="1:13" ht="15.75" customHeight="1">
      <c r="A164" s="11"/>
      <c r="B164" s="11"/>
      <c r="C164" s="4"/>
      <c r="D164" s="11"/>
      <c r="E164" s="11"/>
      <c r="F164" s="11"/>
      <c r="G164" s="11"/>
      <c r="H164" s="11"/>
      <c r="I164" s="18"/>
      <c r="J164" s="18"/>
      <c r="K164" s="184"/>
      <c r="L164" s="18"/>
      <c r="M164" s="18"/>
    </row>
    <row r="165" spans="1:13" ht="15.75" customHeight="1">
      <c r="A165" s="11"/>
      <c r="B165" s="11"/>
      <c r="C165" s="4"/>
      <c r="D165" s="11"/>
      <c r="E165" s="11"/>
      <c r="F165" s="11"/>
      <c r="G165" s="11"/>
      <c r="H165" s="11"/>
      <c r="I165" s="18"/>
      <c r="J165" s="18"/>
      <c r="K165" s="184"/>
      <c r="L165" s="18"/>
      <c r="M165" s="18"/>
    </row>
    <row r="166" spans="1:13" ht="15.75" customHeight="1">
      <c r="A166" s="11"/>
      <c r="B166" s="11"/>
      <c r="C166" s="4"/>
      <c r="D166" s="11"/>
      <c r="E166" s="11"/>
      <c r="F166" s="11"/>
      <c r="G166" s="11"/>
      <c r="H166" s="11"/>
      <c r="I166" s="18"/>
      <c r="J166" s="18"/>
      <c r="K166" s="184"/>
      <c r="L166" s="18"/>
      <c r="M166" s="18"/>
    </row>
    <row r="167" spans="1:13" ht="15.75" customHeight="1">
      <c r="A167" s="11"/>
      <c r="B167" s="11"/>
      <c r="C167" s="4"/>
      <c r="D167" s="11"/>
      <c r="E167" s="11"/>
      <c r="F167" s="11"/>
      <c r="G167" s="11"/>
      <c r="H167" s="11"/>
      <c r="I167" s="18"/>
      <c r="J167" s="18"/>
      <c r="K167" s="184"/>
      <c r="L167" s="18"/>
      <c r="M167" s="18"/>
    </row>
    <row r="168" spans="1:13" ht="15.75" customHeight="1">
      <c r="A168" s="11"/>
      <c r="B168" s="11"/>
      <c r="C168" s="4"/>
      <c r="D168" s="11"/>
      <c r="E168" s="11"/>
      <c r="F168" s="11"/>
      <c r="G168" s="11"/>
      <c r="H168" s="11"/>
      <c r="I168" s="18"/>
      <c r="J168" s="18"/>
      <c r="K168" s="184"/>
      <c r="L168" s="18"/>
      <c r="M168" s="18"/>
    </row>
    <row r="169" spans="1:13" ht="15.75" customHeight="1">
      <c r="A169" s="11"/>
      <c r="B169" s="11"/>
      <c r="C169" s="4"/>
      <c r="D169" s="11"/>
      <c r="E169" s="11"/>
      <c r="F169" s="11"/>
      <c r="G169" s="11"/>
      <c r="H169" s="11"/>
      <c r="I169" s="18"/>
      <c r="J169" s="18"/>
      <c r="K169" s="184"/>
      <c r="L169" s="18"/>
      <c r="M169" s="18"/>
    </row>
    <row r="170" spans="1:13" ht="15.75" customHeight="1">
      <c r="A170" s="11"/>
      <c r="B170" s="11"/>
      <c r="C170" s="4"/>
      <c r="D170" s="11"/>
      <c r="E170" s="11"/>
      <c r="F170" s="11"/>
      <c r="G170" s="11"/>
      <c r="H170" s="11"/>
      <c r="I170" s="18"/>
      <c r="J170" s="18"/>
      <c r="K170" s="184"/>
      <c r="L170" s="18"/>
      <c r="M170" s="18"/>
    </row>
    <row r="171" spans="1:13" ht="15.75" customHeight="1">
      <c r="A171" s="11"/>
      <c r="B171" s="11"/>
      <c r="C171" s="4"/>
      <c r="D171" s="11"/>
      <c r="E171" s="11"/>
      <c r="F171" s="11"/>
      <c r="G171" s="11"/>
      <c r="H171" s="11"/>
      <c r="I171" s="18"/>
      <c r="J171" s="18"/>
      <c r="K171" s="184"/>
      <c r="L171" s="18"/>
      <c r="M171" s="18"/>
    </row>
    <row r="172" spans="1:13" ht="15.75" customHeight="1">
      <c r="A172" s="11"/>
      <c r="B172" s="11"/>
      <c r="C172" s="4"/>
      <c r="D172" s="11"/>
      <c r="E172" s="11"/>
      <c r="F172" s="11"/>
      <c r="G172" s="11"/>
      <c r="H172" s="11"/>
      <c r="I172" s="18"/>
      <c r="J172" s="18"/>
      <c r="K172" s="184"/>
      <c r="L172" s="18"/>
      <c r="M172" s="18"/>
    </row>
    <row r="173" spans="1:13" ht="15.75" customHeight="1">
      <c r="A173" s="11"/>
      <c r="B173" s="11"/>
      <c r="C173" s="4"/>
      <c r="D173" s="11"/>
      <c r="E173" s="11"/>
      <c r="F173" s="11"/>
      <c r="G173" s="11"/>
      <c r="H173" s="11"/>
      <c r="I173" s="18"/>
      <c r="J173" s="18"/>
      <c r="K173" s="184"/>
      <c r="L173" s="18"/>
      <c r="M173" s="18"/>
    </row>
    <row r="174" spans="1:13" ht="15.75" customHeight="1">
      <c r="A174" s="11"/>
      <c r="B174" s="11"/>
      <c r="C174" s="4"/>
      <c r="D174" s="11"/>
      <c r="E174" s="11"/>
      <c r="F174" s="11"/>
      <c r="G174" s="11"/>
      <c r="H174" s="11"/>
      <c r="I174" s="18"/>
      <c r="J174" s="18"/>
      <c r="K174" s="184"/>
      <c r="L174" s="18"/>
      <c r="M174" s="18"/>
    </row>
    <row r="175" spans="1:13" ht="15.75" customHeight="1">
      <c r="A175" s="11"/>
      <c r="B175" s="11"/>
      <c r="C175" s="4"/>
      <c r="D175" s="11"/>
      <c r="E175" s="11"/>
      <c r="F175" s="11"/>
      <c r="G175" s="11"/>
      <c r="H175" s="11"/>
      <c r="I175" s="18"/>
      <c r="J175" s="18"/>
      <c r="K175" s="184"/>
      <c r="L175" s="18"/>
      <c r="M175" s="18"/>
    </row>
    <row r="176" spans="1:13" ht="15.75" customHeight="1">
      <c r="A176" s="11"/>
      <c r="B176" s="11"/>
      <c r="C176" s="4"/>
      <c r="D176" s="11"/>
      <c r="E176" s="11"/>
      <c r="F176" s="11"/>
      <c r="G176" s="11"/>
      <c r="H176" s="11"/>
      <c r="I176" s="18"/>
      <c r="J176" s="18"/>
      <c r="K176" s="184"/>
      <c r="L176" s="18"/>
      <c r="M176" s="18"/>
    </row>
    <row r="177" spans="1:13" ht="15.75" customHeight="1">
      <c r="A177" s="11"/>
      <c r="B177" s="11"/>
      <c r="C177" s="4"/>
      <c r="D177" s="11"/>
      <c r="E177" s="11"/>
      <c r="F177" s="11"/>
      <c r="G177" s="11"/>
      <c r="H177" s="11"/>
      <c r="I177" s="18"/>
      <c r="J177" s="18"/>
      <c r="K177" s="184"/>
      <c r="L177" s="18"/>
      <c r="M177" s="18"/>
    </row>
    <row r="178" spans="1:13" ht="15.75" customHeight="1">
      <c r="A178" s="11"/>
      <c r="B178" s="11"/>
      <c r="C178" s="4"/>
      <c r="D178" s="11"/>
      <c r="E178" s="11"/>
      <c r="F178" s="11"/>
      <c r="G178" s="11"/>
      <c r="H178" s="11"/>
      <c r="I178" s="18"/>
      <c r="J178" s="18"/>
      <c r="K178" s="184"/>
      <c r="L178" s="18"/>
      <c r="M178" s="18"/>
    </row>
    <row r="179" spans="1:13" ht="15.75" customHeight="1">
      <c r="A179" s="11"/>
      <c r="B179" s="11"/>
      <c r="C179" s="4"/>
      <c r="D179" s="11"/>
      <c r="E179" s="11"/>
      <c r="F179" s="11"/>
      <c r="G179" s="11"/>
      <c r="H179" s="11"/>
      <c r="I179" s="18"/>
      <c r="J179" s="18"/>
      <c r="K179" s="184"/>
      <c r="L179" s="18"/>
      <c r="M179" s="18"/>
    </row>
    <row r="180" spans="1:13" ht="15.75" customHeight="1">
      <c r="A180" s="11"/>
      <c r="B180" s="11"/>
      <c r="C180" s="4"/>
      <c r="D180" s="11"/>
      <c r="E180" s="11"/>
      <c r="F180" s="11"/>
      <c r="G180" s="11"/>
      <c r="H180" s="11"/>
      <c r="I180" s="18"/>
      <c r="J180" s="18"/>
      <c r="K180" s="184"/>
      <c r="L180" s="18"/>
      <c r="M180" s="18"/>
    </row>
    <row r="181" spans="1:13" ht="15.75" customHeight="1">
      <c r="A181" s="11"/>
      <c r="B181" s="11"/>
      <c r="C181" s="4"/>
      <c r="D181" s="11"/>
      <c r="E181" s="11"/>
      <c r="F181" s="11"/>
      <c r="G181" s="11"/>
      <c r="H181" s="11"/>
      <c r="I181" s="18"/>
      <c r="J181" s="18"/>
      <c r="K181" s="184"/>
      <c r="L181" s="18"/>
      <c r="M181" s="18"/>
    </row>
    <row r="182" spans="1:13" ht="15.75" customHeight="1">
      <c r="A182" s="11"/>
      <c r="B182" s="11"/>
      <c r="C182" s="4"/>
      <c r="D182" s="11"/>
      <c r="E182" s="11"/>
      <c r="F182" s="11"/>
      <c r="G182" s="11"/>
      <c r="H182" s="11"/>
      <c r="I182" s="18"/>
      <c r="J182" s="18"/>
      <c r="K182" s="184"/>
      <c r="L182" s="18"/>
      <c r="M182" s="18"/>
    </row>
    <row r="183" spans="1:13" ht="15.75" customHeight="1">
      <c r="A183" s="11"/>
      <c r="B183" s="11"/>
      <c r="C183" s="4"/>
      <c r="D183" s="11"/>
      <c r="E183" s="11"/>
      <c r="F183" s="11"/>
      <c r="G183" s="11"/>
      <c r="H183" s="11"/>
      <c r="I183" s="18"/>
      <c r="J183" s="18"/>
      <c r="K183" s="184"/>
      <c r="L183" s="18"/>
      <c r="M183" s="18"/>
    </row>
    <row r="184" spans="1:13" ht="15.75" customHeight="1">
      <c r="A184" s="11"/>
      <c r="B184" s="11"/>
      <c r="C184" s="4"/>
      <c r="D184" s="11"/>
      <c r="E184" s="11"/>
      <c r="F184" s="11"/>
      <c r="G184" s="11"/>
      <c r="H184" s="11"/>
      <c r="I184" s="18"/>
      <c r="J184" s="18"/>
      <c r="K184" s="184"/>
      <c r="L184" s="18"/>
      <c r="M184" s="18"/>
    </row>
    <row r="185" spans="1:13" ht="15.75" customHeight="1">
      <c r="A185" s="11"/>
      <c r="B185" s="11"/>
      <c r="C185" s="4"/>
      <c r="D185" s="11"/>
      <c r="E185" s="11"/>
      <c r="F185" s="11"/>
      <c r="G185" s="11"/>
      <c r="H185" s="11"/>
      <c r="I185" s="18"/>
      <c r="J185" s="18"/>
      <c r="K185" s="184"/>
      <c r="L185" s="18"/>
      <c r="M185" s="18"/>
    </row>
    <row r="186" spans="1:13" ht="15.75" customHeight="1">
      <c r="A186" s="11"/>
      <c r="B186" s="11"/>
      <c r="C186" s="4"/>
      <c r="D186" s="11"/>
      <c r="E186" s="11"/>
      <c r="F186" s="11"/>
      <c r="G186" s="11"/>
      <c r="H186" s="11"/>
      <c r="I186" s="18"/>
      <c r="J186" s="18"/>
      <c r="K186" s="184"/>
      <c r="L186" s="18"/>
      <c r="M186" s="18"/>
    </row>
    <row r="187" spans="1:13" ht="15.75" customHeight="1">
      <c r="A187" s="11"/>
      <c r="B187" s="11"/>
      <c r="C187" s="4"/>
      <c r="D187" s="11"/>
      <c r="E187" s="11"/>
      <c r="F187" s="11"/>
      <c r="G187" s="11"/>
      <c r="H187" s="11"/>
      <c r="I187" s="18"/>
      <c r="J187" s="18"/>
      <c r="K187" s="184"/>
      <c r="L187" s="18"/>
      <c r="M187" s="18"/>
    </row>
    <row r="188" spans="1:13" ht="15.75" customHeight="1">
      <c r="A188" s="11"/>
      <c r="B188" s="11"/>
      <c r="C188" s="4"/>
      <c r="D188" s="11"/>
      <c r="E188" s="11"/>
      <c r="F188" s="11"/>
      <c r="G188" s="11"/>
      <c r="H188" s="11"/>
      <c r="I188" s="18"/>
      <c r="J188" s="18"/>
      <c r="K188" s="184"/>
      <c r="L188" s="18"/>
      <c r="M188" s="18"/>
    </row>
    <row r="189" spans="1:13" ht="15.75" customHeight="1">
      <c r="A189" s="11"/>
      <c r="B189" s="11"/>
      <c r="C189" s="4"/>
      <c r="D189" s="11"/>
      <c r="E189" s="11"/>
      <c r="F189" s="11"/>
      <c r="G189" s="11"/>
      <c r="H189" s="11"/>
      <c r="I189" s="18"/>
      <c r="J189" s="18"/>
      <c r="K189" s="184"/>
      <c r="L189" s="18"/>
      <c r="M189" s="18"/>
    </row>
    <row r="190" spans="1:13" ht="15.75" customHeight="1">
      <c r="A190" s="11"/>
      <c r="B190" s="11"/>
      <c r="C190" s="4"/>
      <c r="D190" s="11"/>
      <c r="E190" s="11"/>
      <c r="F190" s="11"/>
      <c r="G190" s="11"/>
      <c r="H190" s="11"/>
      <c r="I190" s="18"/>
      <c r="J190" s="18"/>
      <c r="K190" s="184"/>
      <c r="L190" s="18"/>
      <c r="M190" s="18"/>
    </row>
    <row r="191" spans="1:13" ht="15.75" customHeight="1">
      <c r="A191" s="11"/>
      <c r="B191" s="11"/>
      <c r="C191" s="4"/>
      <c r="D191" s="11"/>
      <c r="E191" s="11"/>
      <c r="F191" s="11"/>
      <c r="G191" s="11"/>
      <c r="H191" s="11"/>
      <c r="I191" s="18"/>
      <c r="J191" s="18"/>
      <c r="K191" s="184"/>
      <c r="L191" s="18"/>
      <c r="M191" s="18"/>
    </row>
    <row r="192" spans="1:13" ht="15.75" customHeight="1">
      <c r="A192" s="11"/>
      <c r="B192" s="11"/>
      <c r="C192" s="4"/>
      <c r="D192" s="11"/>
      <c r="E192" s="11"/>
      <c r="F192" s="11"/>
      <c r="G192" s="11"/>
      <c r="H192" s="11"/>
      <c r="I192" s="18"/>
      <c r="J192" s="18"/>
      <c r="K192" s="184"/>
      <c r="L192" s="18"/>
      <c r="M192" s="18"/>
    </row>
    <row r="193" spans="1:13" ht="15.75" customHeight="1">
      <c r="A193" s="11"/>
      <c r="B193" s="11"/>
      <c r="C193" s="4"/>
      <c r="D193" s="11"/>
      <c r="E193" s="11"/>
      <c r="F193" s="11"/>
      <c r="G193" s="11"/>
      <c r="H193" s="11"/>
      <c r="I193" s="18"/>
      <c r="J193" s="18"/>
      <c r="K193" s="184"/>
      <c r="L193" s="18"/>
      <c r="M193" s="18"/>
    </row>
    <row r="194" spans="1:13" ht="15.75" customHeight="1">
      <c r="A194" s="11"/>
      <c r="B194" s="11"/>
      <c r="C194" s="4"/>
      <c r="D194" s="11"/>
      <c r="E194" s="11"/>
      <c r="F194" s="11"/>
      <c r="G194" s="11"/>
      <c r="H194" s="11"/>
      <c r="I194" s="18"/>
      <c r="J194" s="18"/>
      <c r="K194" s="184"/>
      <c r="L194" s="18"/>
      <c r="M194" s="18"/>
    </row>
    <row r="195" spans="1:13" ht="15.75" customHeight="1">
      <c r="A195" s="11"/>
      <c r="B195" s="11"/>
      <c r="C195" s="4"/>
      <c r="D195" s="11"/>
      <c r="E195" s="11"/>
      <c r="F195" s="11"/>
      <c r="G195" s="11"/>
      <c r="H195" s="11"/>
      <c r="I195" s="18"/>
      <c r="J195" s="18"/>
      <c r="K195" s="184"/>
      <c r="L195" s="18"/>
      <c r="M195" s="18"/>
    </row>
    <row r="196" spans="1:13" ht="15.75" customHeight="1">
      <c r="A196" s="11"/>
      <c r="B196" s="11"/>
      <c r="C196" s="4"/>
      <c r="D196" s="11"/>
      <c r="E196" s="11"/>
      <c r="F196" s="11"/>
      <c r="G196" s="11"/>
      <c r="H196" s="11"/>
      <c r="I196" s="18"/>
      <c r="J196" s="18"/>
      <c r="K196" s="184"/>
      <c r="L196" s="18"/>
      <c r="M196" s="18"/>
    </row>
    <row r="197" spans="1:13" ht="15.75" customHeight="1">
      <c r="A197" s="11"/>
      <c r="B197" s="11"/>
      <c r="C197" s="4"/>
      <c r="D197" s="11"/>
      <c r="E197" s="11"/>
      <c r="F197" s="11"/>
      <c r="G197" s="11"/>
      <c r="H197" s="11"/>
      <c r="I197" s="18"/>
      <c r="J197" s="18"/>
      <c r="K197" s="184"/>
      <c r="L197" s="18"/>
      <c r="M197" s="18"/>
    </row>
    <row r="198" spans="1:13" ht="15.75" customHeight="1">
      <c r="A198" s="11"/>
      <c r="B198" s="11"/>
      <c r="C198" s="4"/>
      <c r="D198" s="11"/>
      <c r="E198" s="11"/>
      <c r="F198" s="11"/>
      <c r="G198" s="11"/>
      <c r="H198" s="11"/>
      <c r="I198" s="18"/>
      <c r="J198" s="18"/>
      <c r="K198" s="184"/>
      <c r="L198" s="18"/>
      <c r="M198" s="18"/>
    </row>
    <row r="199" spans="1:13" ht="15.75" customHeight="1">
      <c r="A199" s="11"/>
      <c r="B199" s="11"/>
      <c r="C199" s="4"/>
      <c r="D199" s="11"/>
      <c r="E199" s="11"/>
      <c r="F199" s="11"/>
      <c r="G199" s="11"/>
      <c r="H199" s="11"/>
      <c r="I199" s="18"/>
      <c r="J199" s="18"/>
      <c r="K199" s="184"/>
      <c r="L199" s="18"/>
      <c r="M199" s="18"/>
    </row>
    <row r="200" spans="1:13" ht="15.75" customHeight="1">
      <c r="A200" s="11"/>
      <c r="B200" s="11"/>
      <c r="C200" s="4"/>
      <c r="D200" s="11"/>
      <c r="E200" s="11"/>
      <c r="F200" s="11"/>
      <c r="G200" s="11"/>
      <c r="H200" s="11"/>
      <c r="I200" s="18"/>
      <c r="J200" s="18"/>
      <c r="K200" s="184"/>
      <c r="L200" s="18"/>
      <c r="M200" s="18"/>
    </row>
    <row r="201" spans="1:13" ht="15.75" customHeight="1">
      <c r="A201" s="11"/>
      <c r="B201" s="11"/>
      <c r="C201" s="4"/>
      <c r="D201" s="11"/>
      <c r="E201" s="11"/>
      <c r="F201" s="11"/>
      <c r="G201" s="11"/>
      <c r="H201" s="11"/>
      <c r="I201" s="18"/>
      <c r="J201" s="18"/>
      <c r="K201" s="184"/>
      <c r="L201" s="18"/>
      <c r="M201" s="18"/>
    </row>
    <row r="202" spans="1:13" ht="15.75" customHeight="1">
      <c r="A202" s="11"/>
      <c r="B202" s="11"/>
      <c r="C202" s="4"/>
      <c r="D202" s="11"/>
      <c r="E202" s="11"/>
      <c r="F202" s="11"/>
      <c r="G202" s="11"/>
      <c r="H202" s="11"/>
      <c r="I202" s="18"/>
      <c r="J202" s="18"/>
      <c r="K202" s="184"/>
      <c r="L202" s="18"/>
      <c r="M202" s="18"/>
    </row>
    <row r="203" spans="1:13" ht="15.75" customHeight="1">
      <c r="A203" s="11"/>
      <c r="B203" s="11"/>
      <c r="C203" s="4"/>
      <c r="D203" s="11"/>
      <c r="E203" s="11"/>
      <c r="F203" s="11"/>
      <c r="G203" s="11"/>
      <c r="H203" s="11"/>
      <c r="I203" s="18"/>
      <c r="J203" s="18"/>
      <c r="K203" s="184"/>
      <c r="L203" s="18"/>
      <c r="M203" s="18"/>
    </row>
    <row r="204" spans="1:13" ht="15.75" customHeight="1">
      <c r="A204" s="11"/>
      <c r="B204" s="11"/>
      <c r="C204" s="4"/>
      <c r="D204" s="11"/>
      <c r="E204" s="11"/>
      <c r="F204" s="11"/>
      <c r="G204" s="11"/>
      <c r="H204" s="11"/>
      <c r="I204" s="18"/>
      <c r="J204" s="18"/>
      <c r="K204" s="184"/>
      <c r="L204" s="18"/>
      <c r="M204" s="18"/>
    </row>
    <row r="205" spans="1:13" ht="15.75" customHeight="1">
      <c r="A205" s="11"/>
      <c r="B205" s="11"/>
      <c r="C205" s="4"/>
      <c r="D205" s="11"/>
      <c r="E205" s="11"/>
      <c r="F205" s="11"/>
      <c r="G205" s="11"/>
      <c r="H205" s="11"/>
      <c r="I205" s="18"/>
      <c r="J205" s="18"/>
      <c r="K205" s="184"/>
      <c r="L205" s="18"/>
      <c r="M205" s="18"/>
    </row>
    <row r="206" spans="1:13" ht="15.75" customHeight="1">
      <c r="A206" s="11"/>
      <c r="B206" s="11"/>
      <c r="C206" s="4"/>
      <c r="D206" s="11"/>
      <c r="E206" s="11"/>
      <c r="F206" s="11"/>
      <c r="G206" s="11"/>
      <c r="H206" s="11"/>
      <c r="I206" s="18"/>
      <c r="J206" s="18"/>
      <c r="K206" s="184"/>
      <c r="L206" s="18"/>
      <c r="M206" s="18"/>
    </row>
    <row r="207" spans="1:13" ht="15.75" customHeight="1">
      <c r="A207" s="11"/>
      <c r="B207" s="11"/>
      <c r="C207" s="4"/>
      <c r="D207" s="11"/>
      <c r="E207" s="11"/>
      <c r="F207" s="11"/>
      <c r="G207" s="11"/>
      <c r="H207" s="11"/>
      <c r="I207" s="18"/>
      <c r="J207" s="18"/>
      <c r="K207" s="184"/>
      <c r="L207" s="18"/>
      <c r="M207" s="18"/>
    </row>
    <row r="208" spans="1:13" ht="15.75" customHeight="1">
      <c r="A208" s="11"/>
      <c r="B208" s="11"/>
      <c r="C208" s="4"/>
      <c r="D208" s="11"/>
      <c r="E208" s="11"/>
      <c r="F208" s="11"/>
      <c r="G208" s="11"/>
      <c r="H208" s="11"/>
      <c r="I208" s="18"/>
      <c r="J208" s="18"/>
      <c r="K208" s="184"/>
      <c r="L208" s="18"/>
      <c r="M208" s="18"/>
    </row>
    <row r="209" spans="1:13" ht="15.75" customHeight="1">
      <c r="A209" s="11"/>
      <c r="B209" s="11"/>
      <c r="C209" s="4"/>
      <c r="D209" s="11"/>
      <c r="E209" s="11"/>
      <c r="F209" s="11"/>
      <c r="G209" s="11"/>
      <c r="H209" s="11"/>
      <c r="I209" s="18"/>
      <c r="J209" s="18"/>
      <c r="K209" s="184"/>
      <c r="L209" s="18"/>
      <c r="M209" s="18"/>
    </row>
    <row r="210" spans="1:13" ht="15.75" customHeight="1">
      <c r="A210" s="11"/>
      <c r="B210" s="11"/>
      <c r="C210" s="4"/>
      <c r="D210" s="11"/>
      <c r="E210" s="11"/>
      <c r="F210" s="11"/>
      <c r="G210" s="11"/>
      <c r="H210" s="11"/>
      <c r="I210" s="18"/>
      <c r="J210" s="18"/>
      <c r="K210" s="184"/>
      <c r="L210" s="18"/>
      <c r="M210" s="18"/>
    </row>
    <row r="211" spans="1:13" ht="15.75" customHeight="1">
      <c r="A211" s="11"/>
      <c r="B211" s="11"/>
      <c r="C211" s="4"/>
      <c r="D211" s="11"/>
      <c r="E211" s="11"/>
      <c r="F211" s="11"/>
      <c r="G211" s="11"/>
      <c r="H211" s="11"/>
      <c r="I211" s="18"/>
      <c r="J211" s="18"/>
      <c r="K211" s="184"/>
      <c r="L211" s="18"/>
      <c r="M211" s="18"/>
    </row>
    <row r="212" spans="1:13" ht="15.75" customHeight="1">
      <c r="A212" s="11"/>
      <c r="B212" s="11"/>
      <c r="C212" s="4"/>
      <c r="D212" s="11"/>
      <c r="E212" s="11"/>
      <c r="F212" s="11"/>
      <c r="G212" s="11"/>
      <c r="H212" s="11"/>
      <c r="I212" s="18"/>
      <c r="J212" s="18"/>
      <c r="K212" s="184"/>
      <c r="L212" s="18"/>
      <c r="M212" s="18"/>
    </row>
    <row r="213" spans="1:13" ht="15.75" customHeight="1">
      <c r="A213" s="11"/>
      <c r="B213" s="11"/>
      <c r="C213" s="4"/>
      <c r="D213" s="11"/>
      <c r="E213" s="11"/>
      <c r="F213" s="11"/>
      <c r="G213" s="11"/>
      <c r="H213" s="11"/>
      <c r="I213" s="18"/>
      <c r="J213" s="18"/>
      <c r="K213" s="184"/>
      <c r="L213" s="18"/>
      <c r="M213" s="18"/>
    </row>
    <row r="214" spans="1:13" ht="15.75" customHeight="1">
      <c r="A214" s="11"/>
      <c r="B214" s="11"/>
      <c r="C214" s="4"/>
      <c r="D214" s="11"/>
      <c r="E214" s="11"/>
      <c r="F214" s="11"/>
      <c r="G214" s="11"/>
      <c r="H214" s="11"/>
      <c r="I214" s="18"/>
      <c r="J214" s="18"/>
      <c r="K214" s="184"/>
      <c r="L214" s="18"/>
      <c r="M214" s="18"/>
    </row>
    <row r="215" spans="1:13" ht="15.75" customHeight="1">
      <c r="A215" s="11"/>
      <c r="B215" s="11"/>
      <c r="C215" s="4"/>
      <c r="D215" s="11"/>
      <c r="E215" s="11"/>
      <c r="F215" s="11"/>
      <c r="G215" s="11"/>
      <c r="H215" s="11"/>
      <c r="I215" s="18"/>
      <c r="J215" s="18"/>
      <c r="K215" s="184"/>
      <c r="L215" s="18"/>
      <c r="M215" s="18"/>
    </row>
    <row r="216" spans="1:13" ht="15.75" customHeight="1">
      <c r="A216" s="11"/>
      <c r="B216" s="11"/>
      <c r="C216" s="4"/>
      <c r="D216" s="11"/>
      <c r="E216" s="11"/>
      <c r="F216" s="11"/>
      <c r="G216" s="11"/>
      <c r="H216" s="11"/>
      <c r="I216" s="18"/>
      <c r="J216" s="18"/>
      <c r="K216" s="184"/>
      <c r="L216" s="18"/>
      <c r="M216" s="18"/>
    </row>
    <row r="217" spans="1:13" ht="15.75" customHeight="1">
      <c r="A217" s="11"/>
      <c r="B217" s="11"/>
      <c r="C217" s="4"/>
      <c r="D217" s="11"/>
      <c r="E217" s="11"/>
      <c r="F217" s="11"/>
      <c r="G217" s="11"/>
      <c r="H217" s="11"/>
      <c r="I217" s="18"/>
      <c r="J217" s="18"/>
      <c r="K217" s="184"/>
      <c r="L217" s="18"/>
      <c r="M217" s="18"/>
    </row>
    <row r="218" spans="1:13" ht="15.75" customHeight="1">
      <c r="A218" s="11"/>
      <c r="B218" s="11"/>
      <c r="C218" s="4"/>
      <c r="D218" s="11"/>
      <c r="E218" s="11"/>
      <c r="F218" s="11"/>
      <c r="G218" s="11"/>
      <c r="H218" s="11"/>
      <c r="I218" s="18"/>
      <c r="J218" s="18"/>
      <c r="K218" s="184"/>
      <c r="L218" s="18"/>
      <c r="M218" s="18"/>
    </row>
    <row r="219" spans="1:13" ht="15.75" customHeight="1">
      <c r="A219" s="11"/>
      <c r="B219" s="11"/>
      <c r="C219" s="4"/>
      <c r="D219" s="11"/>
      <c r="E219" s="11"/>
      <c r="F219" s="11"/>
      <c r="G219" s="11"/>
      <c r="H219" s="11"/>
      <c r="I219" s="18"/>
      <c r="J219" s="18"/>
      <c r="K219" s="184"/>
      <c r="L219" s="18"/>
      <c r="M219" s="18"/>
    </row>
    <row r="220" spans="1:13" ht="15.75" customHeight="1">
      <c r="A220" s="11"/>
      <c r="B220" s="11"/>
      <c r="C220" s="4"/>
      <c r="D220" s="11"/>
      <c r="E220" s="11"/>
      <c r="F220" s="11"/>
      <c r="G220" s="11"/>
      <c r="H220" s="11"/>
      <c r="I220" s="18"/>
      <c r="J220" s="18"/>
      <c r="K220" s="184"/>
      <c r="L220" s="18"/>
      <c r="M220" s="18"/>
    </row>
    <row r="221" spans="1:13" ht="15.75" customHeight="1">
      <c r="A221" s="11"/>
      <c r="B221" s="11"/>
      <c r="C221" s="4"/>
      <c r="D221" s="11"/>
      <c r="E221" s="11"/>
      <c r="F221" s="11"/>
      <c r="G221" s="11"/>
      <c r="H221" s="11"/>
      <c r="I221" s="18"/>
      <c r="J221" s="18"/>
      <c r="K221" s="184"/>
      <c r="L221" s="18"/>
      <c r="M221" s="18"/>
    </row>
    <row r="222" spans="1:13" ht="15.75" customHeight="1">
      <c r="A222" s="11"/>
      <c r="B222" s="11"/>
      <c r="C222" s="4"/>
      <c r="D222" s="11"/>
      <c r="E222" s="11"/>
      <c r="F222" s="11"/>
      <c r="G222" s="11"/>
      <c r="H222" s="11"/>
      <c r="I222" s="18"/>
      <c r="J222" s="18"/>
      <c r="K222" s="184"/>
      <c r="L222" s="18"/>
      <c r="M222" s="18"/>
    </row>
    <row r="223" spans="1:13" ht="15.75" customHeight="1">
      <c r="A223" s="11"/>
      <c r="B223" s="11"/>
      <c r="C223" s="4"/>
      <c r="D223" s="11"/>
      <c r="E223" s="11"/>
      <c r="F223" s="11"/>
      <c r="G223" s="11"/>
      <c r="H223" s="11"/>
      <c r="I223" s="18"/>
      <c r="J223" s="18"/>
      <c r="K223" s="184"/>
      <c r="L223" s="18"/>
      <c r="M223" s="18"/>
    </row>
    <row r="224" spans="1:13" ht="15.75" customHeight="1">
      <c r="A224" s="11"/>
      <c r="B224" s="11"/>
      <c r="C224" s="4"/>
      <c r="D224" s="11"/>
      <c r="E224" s="11"/>
      <c r="F224" s="11"/>
      <c r="G224" s="11"/>
      <c r="H224" s="11"/>
      <c r="I224" s="18"/>
      <c r="J224" s="18"/>
      <c r="K224" s="184"/>
      <c r="L224" s="18"/>
      <c r="M224" s="18"/>
    </row>
    <row r="225" spans="1:13" ht="15.75" customHeight="1">
      <c r="A225" s="11"/>
      <c r="B225" s="11"/>
      <c r="C225" s="4"/>
      <c r="D225" s="11"/>
      <c r="E225" s="11"/>
      <c r="F225" s="11"/>
      <c r="G225" s="11"/>
      <c r="H225" s="11"/>
      <c r="I225" s="18"/>
      <c r="J225" s="18"/>
      <c r="K225" s="184"/>
      <c r="L225" s="18"/>
      <c r="M225" s="18"/>
    </row>
    <row r="226" spans="1:13" ht="15.75" customHeight="1">
      <c r="A226" s="11"/>
      <c r="B226" s="11"/>
      <c r="C226" s="4"/>
      <c r="D226" s="11"/>
      <c r="E226" s="11"/>
      <c r="F226" s="11"/>
      <c r="G226" s="11"/>
      <c r="H226" s="11"/>
      <c r="I226" s="18"/>
      <c r="J226" s="18"/>
      <c r="K226" s="184"/>
      <c r="L226" s="18"/>
      <c r="M226" s="18"/>
    </row>
    <row r="227" spans="1:13" ht="15.75" customHeight="1">
      <c r="A227" s="11"/>
      <c r="B227" s="11"/>
      <c r="C227" s="4"/>
      <c r="D227" s="11"/>
      <c r="E227" s="11"/>
      <c r="F227" s="11"/>
      <c r="G227" s="11"/>
      <c r="H227" s="11"/>
      <c r="I227" s="18"/>
      <c r="J227" s="18"/>
      <c r="K227" s="184"/>
      <c r="L227" s="18"/>
      <c r="M227" s="18"/>
    </row>
    <row r="228" spans="1:13" ht="15.75" customHeight="1">
      <c r="A228" s="11"/>
      <c r="B228" s="11"/>
      <c r="C228" s="4"/>
      <c r="D228" s="11"/>
      <c r="E228" s="11"/>
      <c r="F228" s="11"/>
      <c r="G228" s="11"/>
      <c r="H228" s="11"/>
      <c r="I228" s="18"/>
      <c r="J228" s="18"/>
      <c r="K228" s="184"/>
      <c r="L228" s="18"/>
      <c r="M228" s="18"/>
    </row>
    <row r="229" spans="1:13" ht="15.75" customHeight="1">
      <c r="A229" s="11"/>
      <c r="B229" s="11"/>
      <c r="C229" s="4"/>
      <c r="D229" s="11"/>
      <c r="E229" s="11"/>
      <c r="F229" s="11"/>
      <c r="G229" s="11"/>
      <c r="H229" s="11"/>
      <c r="I229" s="18"/>
      <c r="J229" s="18"/>
      <c r="K229" s="184"/>
      <c r="L229" s="18"/>
      <c r="M229" s="18"/>
    </row>
    <row r="230" spans="1:13" ht="15.75" customHeight="1">
      <c r="A230" s="11"/>
      <c r="B230" s="11"/>
      <c r="C230" s="4"/>
      <c r="D230" s="11"/>
      <c r="E230" s="11"/>
      <c r="F230" s="11"/>
      <c r="G230" s="11"/>
      <c r="H230" s="11"/>
      <c r="I230" s="18"/>
      <c r="J230" s="18"/>
      <c r="K230" s="184"/>
      <c r="L230" s="18"/>
      <c r="M230" s="18"/>
    </row>
    <row r="231" spans="1:13" ht="15.75" customHeight="1">
      <c r="A231" s="11"/>
      <c r="B231" s="11"/>
      <c r="C231" s="4"/>
      <c r="D231" s="11"/>
      <c r="E231" s="11"/>
      <c r="F231" s="11"/>
      <c r="G231" s="11"/>
      <c r="H231" s="11"/>
      <c r="I231" s="18"/>
      <c r="J231" s="18"/>
      <c r="K231" s="184"/>
      <c r="L231" s="18"/>
      <c r="M231" s="18"/>
    </row>
    <row r="232" spans="1:13" ht="15.75" customHeight="1">
      <c r="A232" s="11"/>
      <c r="B232" s="11"/>
      <c r="C232" s="4"/>
      <c r="D232" s="11"/>
      <c r="E232" s="11"/>
      <c r="F232" s="11"/>
      <c r="G232" s="11"/>
      <c r="H232" s="11"/>
      <c r="I232" s="18"/>
      <c r="J232" s="18"/>
      <c r="K232" s="184"/>
      <c r="L232" s="18"/>
      <c r="M232" s="18"/>
    </row>
    <row r="233" spans="1:13" ht="15.75" customHeight="1">
      <c r="A233" s="11"/>
      <c r="B233" s="11"/>
      <c r="C233" s="4"/>
      <c r="D233" s="11"/>
      <c r="E233" s="11"/>
      <c r="F233" s="11"/>
      <c r="G233" s="11"/>
      <c r="H233" s="11"/>
      <c r="I233" s="18"/>
      <c r="J233" s="18"/>
      <c r="K233" s="184"/>
      <c r="L233" s="18"/>
      <c r="M233" s="18"/>
    </row>
    <row r="234" spans="1:13" ht="15.75" customHeight="1">
      <c r="A234" s="11"/>
      <c r="B234" s="11"/>
      <c r="C234" s="4"/>
      <c r="D234" s="11"/>
      <c r="E234" s="11"/>
      <c r="F234" s="11"/>
      <c r="G234" s="11"/>
      <c r="H234" s="11"/>
      <c r="I234" s="18"/>
      <c r="J234" s="18"/>
      <c r="K234" s="184"/>
      <c r="L234" s="18"/>
      <c r="M234" s="18"/>
    </row>
    <row r="235" spans="1:13" ht="15.75" customHeight="1">
      <c r="A235" s="11"/>
      <c r="B235" s="11"/>
      <c r="C235" s="4"/>
      <c r="D235" s="11"/>
      <c r="E235" s="11"/>
      <c r="F235" s="11"/>
      <c r="G235" s="11"/>
      <c r="H235" s="11"/>
      <c r="I235" s="18"/>
      <c r="J235" s="18"/>
      <c r="K235" s="184"/>
      <c r="L235" s="18"/>
      <c r="M235" s="18"/>
    </row>
    <row r="236" spans="1:13" ht="15.75" customHeight="1">
      <c r="A236" s="11"/>
      <c r="B236" s="11"/>
      <c r="C236" s="4"/>
      <c r="D236" s="11"/>
      <c r="E236" s="11"/>
      <c r="F236" s="11"/>
      <c r="G236" s="11"/>
      <c r="H236" s="11"/>
      <c r="I236" s="18"/>
      <c r="J236" s="18"/>
      <c r="K236" s="184"/>
      <c r="L236" s="18"/>
      <c r="M236" s="18"/>
    </row>
    <row r="237" spans="1:13" ht="15.75" customHeight="1">
      <c r="A237" s="11"/>
      <c r="B237" s="11"/>
      <c r="C237" s="4"/>
      <c r="D237" s="11"/>
      <c r="E237" s="11"/>
      <c r="F237" s="11"/>
      <c r="G237" s="11"/>
      <c r="H237" s="11"/>
      <c r="I237" s="18"/>
      <c r="J237" s="18"/>
      <c r="K237" s="184"/>
      <c r="L237" s="18"/>
      <c r="M237" s="18"/>
    </row>
    <row r="238" spans="1:13" ht="15.75" customHeight="1">
      <c r="A238" s="11"/>
      <c r="B238" s="11"/>
      <c r="C238" s="4"/>
      <c r="D238" s="11"/>
      <c r="E238" s="11"/>
      <c r="F238" s="11"/>
      <c r="G238" s="11"/>
      <c r="H238" s="11"/>
      <c r="I238" s="18"/>
      <c r="J238" s="18"/>
      <c r="K238" s="184"/>
      <c r="L238" s="18"/>
      <c r="M238" s="18"/>
    </row>
    <row r="239" spans="1:13" ht="15.75" customHeight="1">
      <c r="A239" s="11"/>
      <c r="B239" s="11"/>
      <c r="C239" s="4"/>
      <c r="D239" s="11"/>
      <c r="E239" s="11"/>
      <c r="F239" s="11"/>
      <c r="G239" s="11"/>
      <c r="H239" s="11"/>
      <c r="I239" s="18"/>
      <c r="J239" s="18"/>
      <c r="K239" s="184"/>
      <c r="L239" s="18"/>
      <c r="M239" s="18"/>
    </row>
    <row r="240" spans="1:13" ht="15.75" customHeight="1">
      <c r="A240" s="11"/>
      <c r="B240" s="11"/>
      <c r="C240" s="4"/>
      <c r="D240" s="11"/>
      <c r="E240" s="11"/>
      <c r="F240" s="11"/>
      <c r="G240" s="11"/>
      <c r="H240" s="11"/>
      <c r="I240" s="18"/>
      <c r="J240" s="18"/>
      <c r="K240" s="184"/>
      <c r="L240" s="18"/>
      <c r="M240" s="18"/>
    </row>
    <row r="241" spans="1:13" ht="15.75" customHeight="1">
      <c r="A241" s="11"/>
      <c r="B241" s="11"/>
      <c r="C241" s="4"/>
      <c r="D241" s="11"/>
      <c r="E241" s="11"/>
      <c r="F241" s="11"/>
      <c r="G241" s="11"/>
      <c r="H241" s="11"/>
      <c r="I241" s="18"/>
      <c r="J241" s="18"/>
      <c r="K241" s="184"/>
      <c r="L241" s="18"/>
      <c r="M241" s="18"/>
    </row>
    <row r="242" spans="1:13" ht="15.75" customHeight="1">
      <c r="A242" s="11"/>
      <c r="B242" s="11"/>
      <c r="C242" s="4"/>
      <c r="D242" s="11"/>
      <c r="E242" s="11"/>
      <c r="F242" s="11"/>
      <c r="G242" s="11"/>
      <c r="H242" s="11"/>
      <c r="I242" s="18"/>
      <c r="J242" s="18"/>
      <c r="K242" s="184"/>
      <c r="L242" s="18"/>
      <c r="M242" s="18"/>
    </row>
    <row r="243" spans="1:13" ht="15.75" customHeight="1">
      <c r="A243" s="11"/>
      <c r="B243" s="11"/>
      <c r="C243" s="4"/>
      <c r="D243" s="11"/>
      <c r="E243" s="11"/>
      <c r="F243" s="11"/>
      <c r="G243" s="11"/>
      <c r="H243" s="11"/>
      <c r="I243" s="18"/>
      <c r="J243" s="18"/>
      <c r="K243" s="184"/>
      <c r="L243" s="18"/>
      <c r="M243" s="18"/>
    </row>
    <row r="244" spans="1:13" ht="15.75" customHeight="1">
      <c r="A244" s="11"/>
      <c r="B244" s="11"/>
      <c r="C244" s="4"/>
      <c r="D244" s="11"/>
      <c r="E244" s="11"/>
      <c r="F244" s="11"/>
      <c r="G244" s="11"/>
      <c r="H244" s="11"/>
      <c r="I244" s="18"/>
      <c r="J244" s="18"/>
      <c r="K244" s="184"/>
      <c r="L244" s="18"/>
      <c r="M244" s="18"/>
    </row>
    <row r="245" spans="1:13" ht="15.75" customHeight="1">
      <c r="A245" s="11"/>
      <c r="B245" s="11"/>
      <c r="C245" s="4"/>
      <c r="D245" s="11"/>
      <c r="E245" s="11"/>
      <c r="F245" s="11"/>
      <c r="G245" s="11"/>
      <c r="H245" s="11"/>
      <c r="I245" s="18"/>
      <c r="J245" s="18"/>
      <c r="K245" s="184"/>
      <c r="L245" s="18"/>
      <c r="M245" s="18"/>
    </row>
    <row r="246" spans="1:13" ht="15.75" customHeight="1">
      <c r="A246" s="11"/>
      <c r="B246" s="11"/>
      <c r="C246" s="4"/>
      <c r="D246" s="11"/>
      <c r="E246" s="11"/>
      <c r="F246" s="11"/>
      <c r="G246" s="11"/>
      <c r="H246" s="11"/>
      <c r="I246" s="18"/>
      <c r="J246" s="18"/>
      <c r="K246" s="184"/>
      <c r="L246" s="18"/>
      <c r="M246" s="18"/>
    </row>
    <row r="247" spans="1:13" ht="15.75" customHeight="1">
      <c r="A247" s="11"/>
      <c r="B247" s="11"/>
      <c r="C247" s="4"/>
      <c r="D247" s="11"/>
      <c r="E247" s="11"/>
      <c r="F247" s="11"/>
      <c r="G247" s="11"/>
      <c r="H247" s="11"/>
    </row>
    <row r="248" spans="1:13" ht="15.75" customHeight="1">
      <c r="A248" s="11"/>
      <c r="B248" s="11"/>
      <c r="C248" s="4"/>
      <c r="D248" s="11"/>
      <c r="E248" s="11"/>
      <c r="F248" s="11"/>
      <c r="G248" s="11"/>
      <c r="H248" s="11"/>
    </row>
    <row r="249" spans="1:13" ht="15.75" customHeight="1">
      <c r="A249" s="11"/>
      <c r="B249" s="11"/>
      <c r="C249" s="4"/>
      <c r="D249" s="11"/>
      <c r="E249" s="11"/>
      <c r="F249" s="11"/>
      <c r="G249" s="11"/>
      <c r="H249" s="11"/>
    </row>
    <row r="250" spans="1:13" ht="15.75" customHeight="1">
      <c r="A250" s="11"/>
      <c r="B250" s="11"/>
      <c r="C250" s="4"/>
      <c r="D250" s="11"/>
      <c r="E250" s="11"/>
      <c r="F250" s="11"/>
      <c r="G250" s="11"/>
      <c r="H250" s="11"/>
    </row>
    <row r="251" spans="1:13" ht="15.75" customHeight="1">
      <c r="A251" s="11"/>
      <c r="B251" s="11"/>
      <c r="C251" s="4"/>
      <c r="D251" s="11"/>
      <c r="E251" s="11"/>
      <c r="F251" s="11"/>
      <c r="G251" s="11"/>
      <c r="H251" s="11"/>
    </row>
    <row r="252" spans="1:13" ht="15.75" customHeight="1">
      <c r="A252" s="11"/>
      <c r="B252" s="11"/>
      <c r="C252" s="4"/>
      <c r="D252" s="11"/>
      <c r="E252" s="11"/>
      <c r="F252" s="11"/>
      <c r="G252" s="11"/>
      <c r="H252" s="11"/>
    </row>
    <row r="253" spans="1:13" ht="15.75" customHeight="1">
      <c r="A253" s="11"/>
      <c r="B253" s="11"/>
      <c r="C253" s="4"/>
      <c r="D253" s="11"/>
      <c r="E253" s="11"/>
      <c r="F253" s="11"/>
      <c r="G253" s="11"/>
      <c r="H253" s="11"/>
    </row>
    <row r="254" spans="1:13" ht="15.75" customHeight="1">
      <c r="A254" s="11"/>
      <c r="B254" s="11"/>
      <c r="C254" s="4"/>
      <c r="D254" s="11"/>
      <c r="E254" s="11"/>
      <c r="F254" s="11"/>
      <c r="G254" s="11"/>
      <c r="H254" s="11"/>
    </row>
    <row r="255" spans="1:13" ht="15.75" customHeight="1">
      <c r="A255" s="11"/>
      <c r="B255" s="11"/>
      <c r="C255" s="4"/>
      <c r="D255" s="11"/>
      <c r="E255" s="11"/>
      <c r="F255" s="11"/>
      <c r="G255" s="11"/>
      <c r="H255" s="11"/>
    </row>
    <row r="256" spans="1:13" ht="15.75" customHeight="1">
      <c r="A256" s="11"/>
      <c r="B256" s="11"/>
      <c r="C256" s="4"/>
      <c r="D256" s="11"/>
      <c r="E256" s="11"/>
      <c r="F256" s="11"/>
      <c r="G256" s="11"/>
      <c r="H256" s="11"/>
    </row>
    <row r="257" spans="1:8" ht="15.75" customHeight="1">
      <c r="A257" s="11"/>
      <c r="B257" s="11"/>
      <c r="C257" s="4"/>
      <c r="D257" s="11"/>
      <c r="E257" s="11"/>
      <c r="F257" s="11"/>
      <c r="G257" s="11"/>
      <c r="H257" s="11"/>
    </row>
    <row r="258" spans="1:8" ht="15.75" customHeight="1">
      <c r="A258" s="15"/>
      <c r="B258" s="15"/>
      <c r="C258" s="4"/>
      <c r="D258" s="11"/>
      <c r="E258" s="15"/>
      <c r="F258" s="15"/>
      <c r="G258" s="15"/>
      <c r="H258" s="15"/>
    </row>
    <row r="259" spans="1:8" ht="15.75" customHeight="1">
      <c r="A259" s="15"/>
      <c r="B259" s="15"/>
      <c r="C259" s="5"/>
      <c r="D259" s="11"/>
      <c r="E259" s="15"/>
      <c r="F259" s="15"/>
      <c r="G259" s="15"/>
      <c r="H259" s="15"/>
    </row>
    <row r="260" spans="1:8" ht="15.75" customHeight="1">
      <c r="A260" s="15"/>
      <c r="B260" s="15"/>
      <c r="C260" s="5"/>
      <c r="D260" s="11"/>
      <c r="E260" s="15"/>
      <c r="F260" s="15"/>
      <c r="G260" s="15"/>
      <c r="H260" s="15"/>
    </row>
    <row r="261" spans="1:8" ht="15.75" customHeight="1">
      <c r="A261" s="15"/>
      <c r="B261" s="15"/>
      <c r="C261" s="5"/>
      <c r="D261" s="11"/>
      <c r="E261" s="15"/>
      <c r="F261" s="15"/>
      <c r="G261" s="15"/>
      <c r="H261" s="15"/>
    </row>
    <row r="262" spans="1:8" ht="15.75" customHeight="1">
      <c r="A262" s="15"/>
      <c r="B262" s="15"/>
      <c r="C262" s="5"/>
      <c r="D262" s="15"/>
      <c r="E262" s="15"/>
      <c r="F262" s="15"/>
      <c r="G262" s="15"/>
      <c r="H262" s="15"/>
    </row>
    <row r="263" spans="1:8" ht="15.75" customHeight="1">
      <c r="A263" s="15"/>
      <c r="B263" s="15"/>
      <c r="C263" s="5"/>
      <c r="D263" s="15"/>
      <c r="E263" s="15"/>
      <c r="F263" s="15"/>
      <c r="G263" s="15"/>
      <c r="H263" s="15"/>
    </row>
    <row r="264" spans="1:8" ht="15.75" customHeight="1">
      <c r="A264" s="15"/>
      <c r="B264" s="15"/>
      <c r="C264" s="5"/>
      <c r="D264" s="15"/>
      <c r="E264" s="15"/>
      <c r="F264" s="15"/>
      <c r="G264" s="15"/>
      <c r="H264" s="15"/>
    </row>
    <row r="265" spans="1:8" ht="15.75" customHeight="1">
      <c r="A265" s="15"/>
      <c r="B265" s="15"/>
      <c r="C265" s="5"/>
      <c r="D265" s="15"/>
      <c r="E265" s="15"/>
      <c r="F265" s="15"/>
      <c r="G265" s="15"/>
      <c r="H265" s="15"/>
    </row>
    <row r="266" spans="1:8" ht="15.75" customHeight="1">
      <c r="A266" s="15"/>
      <c r="B266" s="15"/>
      <c r="C266" s="5"/>
      <c r="D266" s="15"/>
      <c r="E266" s="15"/>
      <c r="F266" s="15"/>
      <c r="G266" s="15"/>
      <c r="H266" s="15"/>
    </row>
    <row r="267" spans="1:8" ht="15.75" customHeight="1">
      <c r="A267" s="15"/>
      <c r="B267" s="15"/>
      <c r="C267" s="5"/>
      <c r="D267" s="15"/>
      <c r="E267" s="15"/>
      <c r="F267" s="15"/>
      <c r="G267" s="15"/>
      <c r="H267" s="15"/>
    </row>
    <row r="268" spans="1:8" ht="15.75" customHeight="1">
      <c r="A268" s="15"/>
      <c r="B268" s="15"/>
      <c r="C268" s="5"/>
      <c r="D268" s="15"/>
      <c r="E268" s="15"/>
      <c r="F268" s="15"/>
      <c r="G268" s="15"/>
      <c r="H268" s="15"/>
    </row>
    <row r="269" spans="1:8" ht="15.75" customHeight="1">
      <c r="A269" s="15"/>
      <c r="B269" s="15"/>
      <c r="C269" s="5"/>
      <c r="D269" s="15"/>
      <c r="E269" s="15"/>
      <c r="F269" s="15"/>
      <c r="G269" s="15"/>
      <c r="H269" s="15"/>
    </row>
    <row r="270" spans="1:8" ht="15.75" customHeight="1">
      <c r="A270" s="15"/>
      <c r="B270" s="15"/>
      <c r="C270" s="5"/>
      <c r="D270" s="15"/>
      <c r="E270" s="15"/>
      <c r="F270" s="15"/>
      <c r="G270" s="15"/>
      <c r="H270" s="15"/>
    </row>
    <row r="271" spans="1:8" ht="15.75" customHeight="1">
      <c r="A271" s="15"/>
      <c r="B271" s="15"/>
      <c r="C271" s="5"/>
      <c r="D271" s="15"/>
      <c r="E271" s="15"/>
      <c r="F271" s="15"/>
      <c r="G271" s="15"/>
      <c r="H271" s="15"/>
    </row>
    <row r="272" spans="1:8" ht="15.75" customHeight="1">
      <c r="A272" s="15"/>
      <c r="B272" s="15"/>
      <c r="C272" s="5"/>
      <c r="D272" s="15"/>
      <c r="E272" s="15"/>
      <c r="F272" s="15"/>
      <c r="G272" s="15"/>
      <c r="H272" s="15"/>
    </row>
    <row r="273" spans="1:8" ht="15.75" customHeight="1">
      <c r="A273" s="15"/>
      <c r="B273" s="15"/>
      <c r="C273" s="5"/>
      <c r="D273" s="15"/>
      <c r="E273" s="15"/>
      <c r="F273" s="15"/>
      <c r="G273" s="15"/>
      <c r="H273" s="15"/>
    </row>
    <row r="274" spans="1:8" ht="15.75" customHeight="1">
      <c r="A274" s="15"/>
      <c r="B274" s="15"/>
      <c r="C274" s="5"/>
      <c r="D274" s="15"/>
      <c r="E274" s="15"/>
      <c r="F274" s="15"/>
      <c r="G274" s="15"/>
      <c r="H274" s="15"/>
    </row>
    <row r="275" spans="1:8" ht="15.75" customHeight="1">
      <c r="A275" s="15"/>
      <c r="B275" s="15"/>
      <c r="C275" s="5"/>
      <c r="D275" s="15"/>
      <c r="E275" s="15"/>
      <c r="F275" s="15"/>
      <c r="G275" s="15"/>
      <c r="H275" s="15"/>
    </row>
    <row r="276" spans="1:8" ht="15.75" customHeight="1">
      <c r="A276" s="15"/>
      <c r="B276" s="15"/>
      <c r="C276" s="5"/>
      <c r="D276" s="15"/>
      <c r="E276" s="15"/>
      <c r="F276" s="15"/>
      <c r="G276" s="15"/>
      <c r="H276" s="15"/>
    </row>
    <row r="277" spans="1:8" ht="15.75" customHeight="1">
      <c r="A277" s="15"/>
      <c r="B277" s="15"/>
      <c r="C277" s="5"/>
      <c r="D277" s="15"/>
      <c r="E277" s="15"/>
      <c r="F277" s="15"/>
      <c r="G277" s="15"/>
      <c r="H277" s="15"/>
    </row>
    <row r="278" spans="1:8" ht="15.75" customHeight="1">
      <c r="A278" s="15"/>
      <c r="B278" s="15"/>
      <c r="C278" s="5"/>
      <c r="D278" s="15"/>
      <c r="E278" s="15"/>
      <c r="F278" s="15"/>
      <c r="G278" s="15"/>
      <c r="H278" s="15"/>
    </row>
    <row r="279" spans="1:8" ht="15.75" customHeight="1">
      <c r="A279" s="15"/>
      <c r="B279" s="15"/>
      <c r="C279" s="5"/>
      <c r="D279" s="15"/>
      <c r="E279" s="15"/>
      <c r="F279" s="15"/>
      <c r="G279" s="15"/>
      <c r="H279" s="15"/>
    </row>
    <row r="280" spans="1:8" ht="15.75" customHeight="1">
      <c r="A280" s="15"/>
      <c r="B280" s="15"/>
      <c r="C280" s="5"/>
      <c r="D280" s="15"/>
      <c r="E280" s="15"/>
      <c r="F280" s="15"/>
      <c r="G280" s="15"/>
      <c r="H280" s="15"/>
    </row>
    <row r="281" spans="1:8" ht="15.75" customHeight="1">
      <c r="A281" s="15"/>
      <c r="B281" s="15"/>
      <c r="C281" s="5"/>
      <c r="D281" s="15"/>
      <c r="E281" s="15"/>
      <c r="F281" s="15"/>
      <c r="G281" s="15"/>
      <c r="H281" s="15"/>
    </row>
    <row r="282" spans="1:8" ht="15.75" customHeight="1">
      <c r="A282" s="15"/>
      <c r="B282" s="15"/>
      <c r="C282" s="5"/>
      <c r="D282" s="15"/>
      <c r="E282" s="15"/>
      <c r="F282" s="15"/>
      <c r="G282" s="15"/>
      <c r="H282" s="15"/>
    </row>
    <row r="283" spans="1:8" ht="15.75" customHeight="1">
      <c r="A283" s="15"/>
      <c r="B283" s="15"/>
      <c r="C283" s="5"/>
      <c r="D283" s="15"/>
      <c r="E283" s="15"/>
      <c r="F283" s="15"/>
      <c r="G283" s="15"/>
      <c r="H283" s="15"/>
    </row>
    <row r="284" spans="1:8" ht="15.75" customHeight="1">
      <c r="A284" s="15"/>
      <c r="B284" s="15"/>
      <c r="C284" s="5"/>
      <c r="D284" s="15"/>
      <c r="E284" s="15"/>
      <c r="F284" s="15"/>
      <c r="G284" s="15"/>
      <c r="H284" s="15"/>
    </row>
    <row r="285" spans="1:8" ht="15.75" customHeight="1">
      <c r="A285" s="15"/>
      <c r="B285" s="15"/>
      <c r="C285" s="5"/>
      <c r="D285" s="15"/>
      <c r="E285" s="15"/>
      <c r="F285" s="15"/>
      <c r="G285" s="15"/>
      <c r="H285" s="15"/>
    </row>
    <row r="286" spans="1:8" ht="15.75" customHeight="1">
      <c r="A286" s="15"/>
      <c r="B286" s="15"/>
      <c r="C286" s="5"/>
      <c r="D286" s="15"/>
      <c r="E286" s="15"/>
      <c r="F286" s="15"/>
      <c r="G286" s="15"/>
      <c r="H286" s="15"/>
    </row>
    <row r="287" spans="1:8" ht="15.75" customHeight="1">
      <c r="A287" s="15"/>
      <c r="B287" s="15"/>
      <c r="C287" s="5"/>
      <c r="D287" s="15"/>
      <c r="E287" s="15"/>
      <c r="F287" s="15"/>
      <c r="G287" s="15"/>
      <c r="H287" s="15"/>
    </row>
    <row r="288" spans="1:8" ht="15.75" customHeight="1">
      <c r="A288" s="15"/>
      <c r="B288" s="15"/>
      <c r="C288" s="5"/>
      <c r="D288" s="15"/>
      <c r="E288" s="15"/>
      <c r="F288" s="15"/>
      <c r="G288" s="15"/>
      <c r="H288" s="15"/>
    </row>
    <row r="289" spans="1:8" ht="15.75" customHeight="1">
      <c r="A289" s="15"/>
      <c r="B289" s="15"/>
      <c r="C289" s="5"/>
      <c r="D289" s="15"/>
      <c r="E289" s="15"/>
      <c r="F289" s="15"/>
      <c r="G289" s="15"/>
      <c r="H289" s="15"/>
    </row>
    <row r="290" spans="1:8" ht="15.75" customHeight="1">
      <c r="A290" s="15"/>
      <c r="B290" s="15"/>
      <c r="C290" s="5"/>
      <c r="D290" s="15"/>
      <c r="E290" s="15"/>
      <c r="F290" s="15"/>
      <c r="G290" s="15"/>
      <c r="H290" s="15"/>
    </row>
    <row r="291" spans="1:8" ht="15.75" customHeight="1">
      <c r="A291" s="15"/>
      <c r="B291" s="15"/>
      <c r="C291" s="5"/>
      <c r="D291" s="15"/>
      <c r="E291" s="15"/>
      <c r="F291" s="15"/>
      <c r="G291" s="15"/>
      <c r="H291" s="15"/>
    </row>
    <row r="292" spans="1:8" ht="15.75" customHeight="1">
      <c r="A292" s="15"/>
      <c r="B292" s="15"/>
      <c r="C292" s="5"/>
      <c r="D292" s="15"/>
      <c r="E292" s="15"/>
      <c r="F292" s="15"/>
      <c r="G292" s="15"/>
      <c r="H292" s="15"/>
    </row>
    <row r="293" spans="1:8" ht="15.75" customHeight="1">
      <c r="A293" s="15"/>
      <c r="B293" s="15"/>
      <c r="C293" s="5"/>
      <c r="D293" s="15"/>
      <c r="E293" s="15"/>
      <c r="F293" s="15"/>
      <c r="G293" s="15"/>
      <c r="H293" s="15"/>
    </row>
    <row r="294" spans="1:8" ht="15.75" customHeight="1">
      <c r="A294" s="15"/>
      <c r="B294" s="15"/>
      <c r="C294" s="5"/>
      <c r="D294" s="15"/>
      <c r="E294" s="15"/>
      <c r="F294" s="15"/>
      <c r="G294" s="15"/>
      <c r="H294" s="15"/>
    </row>
    <row r="295" spans="1:8" ht="15.75" customHeight="1">
      <c r="A295" s="15"/>
      <c r="B295" s="15"/>
      <c r="C295" s="5"/>
      <c r="D295" s="15"/>
      <c r="E295" s="15"/>
      <c r="F295" s="15"/>
      <c r="G295" s="15"/>
      <c r="H295" s="15"/>
    </row>
    <row r="296" spans="1:8" ht="15.75" customHeight="1">
      <c r="A296" s="15"/>
      <c r="B296" s="15"/>
      <c r="C296" s="5"/>
      <c r="D296" s="15"/>
      <c r="E296" s="15"/>
      <c r="F296" s="15"/>
      <c r="G296" s="15"/>
      <c r="H296" s="15"/>
    </row>
    <row r="297" spans="1:8" ht="15.75" customHeight="1">
      <c r="A297" s="15"/>
      <c r="B297" s="15"/>
      <c r="C297" s="5"/>
      <c r="D297" s="15"/>
      <c r="E297" s="15"/>
      <c r="F297" s="15"/>
      <c r="G297" s="15"/>
      <c r="H297" s="15"/>
    </row>
    <row r="298" spans="1:8" ht="15.75" customHeight="1">
      <c r="A298" s="15"/>
      <c r="B298" s="15"/>
      <c r="C298" s="5"/>
      <c r="D298" s="15"/>
      <c r="E298" s="15"/>
      <c r="F298" s="15"/>
      <c r="G298" s="15"/>
      <c r="H298" s="15"/>
    </row>
    <row r="299" spans="1:8" ht="15.75" customHeight="1">
      <c r="A299" s="15"/>
      <c r="B299" s="15"/>
      <c r="C299" s="5"/>
      <c r="D299" s="15"/>
      <c r="E299" s="15"/>
      <c r="F299" s="15"/>
      <c r="G299" s="15"/>
      <c r="H299" s="15"/>
    </row>
    <row r="300" spans="1:8" ht="15.75" customHeight="1">
      <c r="A300" s="15"/>
      <c r="B300" s="15"/>
      <c r="C300" s="5"/>
      <c r="D300" s="15"/>
      <c r="E300" s="15"/>
      <c r="F300" s="15"/>
      <c r="G300" s="15"/>
      <c r="H300" s="15"/>
    </row>
    <row r="301" spans="1:8" ht="15.75" customHeight="1">
      <c r="A301" s="15"/>
      <c r="B301" s="15"/>
      <c r="C301" s="5"/>
      <c r="D301" s="15"/>
      <c r="E301" s="15"/>
      <c r="F301" s="15"/>
      <c r="G301" s="15"/>
      <c r="H301" s="15"/>
    </row>
    <row r="302" spans="1:8" ht="15.75" customHeight="1">
      <c r="A302" s="15"/>
      <c r="B302" s="15"/>
      <c r="C302" s="5"/>
      <c r="D302" s="15"/>
      <c r="E302" s="15"/>
      <c r="F302" s="15"/>
      <c r="G302" s="15"/>
      <c r="H302" s="15"/>
    </row>
    <row r="303" spans="1:8" ht="15.75" customHeight="1">
      <c r="A303" s="15"/>
      <c r="B303" s="15"/>
      <c r="C303" s="5"/>
      <c r="D303" s="15"/>
      <c r="E303" s="15"/>
      <c r="F303" s="15"/>
      <c r="G303" s="15"/>
      <c r="H303" s="15"/>
    </row>
    <row r="304" spans="1:8" ht="15.75" customHeight="1">
      <c r="A304" s="15"/>
      <c r="B304" s="15"/>
      <c r="C304" s="5"/>
      <c r="D304" s="15"/>
      <c r="E304" s="15"/>
      <c r="F304" s="15"/>
      <c r="G304" s="15"/>
      <c r="H304" s="15"/>
    </row>
    <row r="305" spans="1:8" ht="15.75" customHeight="1">
      <c r="A305" s="15"/>
      <c r="B305" s="15"/>
      <c r="C305" s="5"/>
      <c r="D305" s="15"/>
      <c r="E305" s="15"/>
      <c r="F305" s="15"/>
      <c r="G305" s="15"/>
      <c r="H305" s="15"/>
    </row>
    <row r="306" spans="1:8" ht="15.75" customHeight="1">
      <c r="A306" s="15"/>
      <c r="B306" s="15"/>
      <c r="C306" s="5"/>
      <c r="D306" s="15"/>
      <c r="E306" s="15"/>
      <c r="F306" s="15"/>
      <c r="G306" s="15"/>
      <c r="H306" s="15"/>
    </row>
    <row r="307" spans="1:8" ht="15.75" customHeight="1">
      <c r="A307" s="15"/>
      <c r="B307" s="15"/>
      <c r="C307" s="5"/>
      <c r="D307" s="15"/>
      <c r="E307" s="15"/>
      <c r="F307" s="15"/>
      <c r="G307" s="15"/>
      <c r="H307" s="15"/>
    </row>
    <row r="308" spans="1:8" ht="15.75" customHeight="1">
      <c r="A308" s="15"/>
      <c r="B308" s="15"/>
      <c r="C308" s="5"/>
      <c r="D308" s="15"/>
      <c r="E308" s="15"/>
      <c r="F308" s="15"/>
      <c r="G308" s="15"/>
      <c r="H308" s="15"/>
    </row>
    <row r="309" spans="1:8" ht="15.75" customHeight="1">
      <c r="A309" s="15"/>
      <c r="B309" s="15"/>
      <c r="C309" s="5"/>
      <c r="D309" s="15"/>
      <c r="E309" s="15"/>
      <c r="F309" s="15"/>
      <c r="G309" s="15"/>
      <c r="H309" s="15"/>
    </row>
    <row r="310" spans="1:8" ht="15.75" customHeight="1">
      <c r="A310" s="15"/>
      <c r="B310" s="15"/>
      <c r="C310" s="5"/>
      <c r="D310" s="15"/>
      <c r="E310" s="15"/>
      <c r="F310" s="15"/>
      <c r="G310" s="15"/>
      <c r="H310" s="15"/>
    </row>
    <row r="311" spans="1:8" ht="15.75" customHeight="1">
      <c r="A311" s="15"/>
      <c r="B311" s="15"/>
      <c r="C311" s="5"/>
      <c r="D311" s="15"/>
      <c r="E311" s="15"/>
      <c r="F311" s="15"/>
      <c r="G311" s="15"/>
      <c r="H311" s="15"/>
    </row>
    <row r="312" spans="1:8" ht="15.75" customHeight="1">
      <c r="A312" s="15"/>
      <c r="B312" s="15"/>
      <c r="C312" s="5"/>
      <c r="D312" s="15"/>
      <c r="E312" s="15"/>
      <c r="F312" s="15"/>
      <c r="G312" s="15"/>
      <c r="H312" s="15"/>
    </row>
    <row r="313" spans="1:8" ht="15.75" customHeight="1">
      <c r="A313" s="15"/>
      <c r="B313" s="15"/>
      <c r="C313" s="5"/>
      <c r="D313" s="15"/>
      <c r="E313" s="15"/>
      <c r="F313" s="15"/>
      <c r="G313" s="15"/>
      <c r="H313" s="15"/>
    </row>
    <row r="314" spans="1:8" ht="15.75" customHeight="1">
      <c r="A314" s="15"/>
      <c r="B314" s="15"/>
      <c r="C314" s="5"/>
      <c r="D314" s="15"/>
      <c r="E314" s="15"/>
      <c r="F314" s="15"/>
      <c r="G314" s="15"/>
      <c r="H314" s="15"/>
    </row>
    <row r="315" spans="1:8" ht="15.75" customHeight="1">
      <c r="A315" s="15"/>
      <c r="B315" s="15"/>
      <c r="C315" s="5"/>
      <c r="D315" s="15"/>
      <c r="E315" s="15"/>
      <c r="F315" s="15"/>
      <c r="G315" s="15"/>
      <c r="H315" s="15"/>
    </row>
    <row r="316" spans="1:8" ht="15.75" customHeight="1">
      <c r="A316" s="15"/>
      <c r="B316" s="15"/>
      <c r="C316" s="5"/>
      <c r="D316" s="15"/>
      <c r="E316" s="15"/>
      <c r="F316" s="15"/>
      <c r="G316" s="15"/>
      <c r="H316" s="15"/>
    </row>
    <row r="317" spans="1:8" ht="15.75" customHeight="1">
      <c r="A317" s="15"/>
      <c r="B317" s="15"/>
      <c r="C317" s="5"/>
      <c r="D317" s="15"/>
      <c r="E317" s="15"/>
      <c r="F317" s="15"/>
      <c r="G317" s="15"/>
      <c r="H317" s="15"/>
    </row>
    <row r="318" spans="1:8" ht="15.75" customHeight="1">
      <c r="A318" s="15"/>
      <c r="B318" s="15"/>
      <c r="C318" s="5"/>
      <c r="D318" s="15"/>
      <c r="E318" s="15"/>
      <c r="F318" s="15"/>
      <c r="G318" s="15"/>
      <c r="H318" s="15"/>
    </row>
    <row r="319" spans="1:8" ht="15.75" customHeight="1">
      <c r="A319" s="15"/>
      <c r="B319" s="15"/>
      <c r="C319" s="5"/>
      <c r="D319" s="15"/>
      <c r="E319" s="15"/>
      <c r="F319" s="15"/>
      <c r="G319" s="15"/>
      <c r="H319" s="15"/>
    </row>
    <row r="320" spans="1:8" ht="15.75" customHeight="1">
      <c r="A320" s="15"/>
      <c r="B320" s="15"/>
      <c r="C320" s="5"/>
      <c r="D320" s="15"/>
      <c r="E320" s="15"/>
      <c r="F320" s="15"/>
      <c r="G320" s="15"/>
      <c r="H320" s="15"/>
    </row>
    <row r="321" spans="1:8" ht="15.75" customHeight="1">
      <c r="A321" s="15"/>
      <c r="B321" s="15"/>
      <c r="C321" s="5"/>
      <c r="D321" s="15"/>
      <c r="E321" s="15"/>
      <c r="F321" s="15"/>
      <c r="G321" s="15"/>
      <c r="H321" s="15"/>
    </row>
    <row r="322" spans="1:8" ht="15.75" customHeight="1">
      <c r="A322" s="15"/>
      <c r="B322" s="15"/>
      <c r="C322" s="5"/>
      <c r="D322" s="15"/>
      <c r="E322" s="15"/>
      <c r="F322" s="15"/>
      <c r="G322" s="15"/>
      <c r="H322" s="15"/>
    </row>
    <row r="323" spans="1:8" ht="15.75" customHeight="1">
      <c r="A323" s="15"/>
      <c r="B323" s="15"/>
      <c r="C323" s="5"/>
      <c r="D323" s="15"/>
      <c r="E323" s="15"/>
      <c r="F323" s="15"/>
      <c r="G323" s="15"/>
      <c r="H323" s="15"/>
    </row>
    <row r="324" spans="1:8" ht="15.75" customHeight="1">
      <c r="A324" s="15"/>
      <c r="B324" s="15"/>
      <c r="C324" s="5"/>
      <c r="D324" s="15"/>
      <c r="E324" s="15"/>
      <c r="F324" s="15"/>
      <c r="G324" s="15"/>
      <c r="H324" s="15"/>
    </row>
    <row r="325" spans="1:8" ht="15.75" customHeight="1">
      <c r="A325" s="15"/>
      <c r="B325" s="15"/>
      <c r="C325" s="5"/>
      <c r="D325" s="15"/>
      <c r="E325" s="15"/>
      <c r="F325" s="15"/>
      <c r="G325" s="15"/>
      <c r="H325" s="15"/>
    </row>
    <row r="326" spans="1:8" ht="15.75" customHeight="1">
      <c r="A326" s="15"/>
      <c r="B326" s="15"/>
      <c r="C326" s="5"/>
      <c r="D326" s="15"/>
      <c r="E326" s="15"/>
      <c r="F326" s="15"/>
      <c r="G326" s="15"/>
      <c r="H326" s="15"/>
    </row>
    <row r="327" spans="1:8" ht="15.75" customHeight="1">
      <c r="A327" s="15"/>
      <c r="B327" s="15"/>
      <c r="C327" s="5"/>
      <c r="D327" s="15"/>
      <c r="E327" s="15"/>
      <c r="F327" s="15"/>
      <c r="G327" s="15"/>
      <c r="H327" s="15"/>
    </row>
    <row r="328" spans="1:8" ht="15.75" customHeight="1">
      <c r="A328" s="15"/>
      <c r="B328" s="15"/>
      <c r="C328" s="5"/>
      <c r="D328" s="15"/>
      <c r="E328" s="15"/>
      <c r="F328" s="15"/>
      <c r="G328" s="15"/>
      <c r="H328" s="15"/>
    </row>
    <row r="329" spans="1:8" ht="15.75" customHeight="1">
      <c r="A329" s="15"/>
      <c r="B329" s="15"/>
      <c r="C329" s="5"/>
      <c r="D329" s="15"/>
      <c r="E329" s="15"/>
      <c r="F329" s="15"/>
      <c r="G329" s="15"/>
      <c r="H329" s="15"/>
    </row>
    <row r="330" spans="1:8" ht="15.75" customHeight="1">
      <c r="A330" s="15"/>
      <c r="B330" s="15"/>
      <c r="C330" s="5"/>
      <c r="D330" s="15"/>
      <c r="E330" s="15"/>
      <c r="F330" s="15"/>
      <c r="G330" s="15"/>
      <c r="H330" s="15"/>
    </row>
    <row r="331" spans="1:8" ht="15.75" customHeight="1">
      <c r="A331" s="15"/>
      <c r="B331" s="15"/>
      <c r="C331" s="5"/>
      <c r="D331" s="15"/>
      <c r="E331" s="15"/>
      <c r="F331" s="15"/>
      <c r="G331" s="15"/>
      <c r="H331" s="15"/>
    </row>
    <row r="332" spans="1:8" ht="15.75" customHeight="1">
      <c r="A332" s="15"/>
      <c r="B332" s="15"/>
      <c r="C332" s="5"/>
      <c r="D332" s="15"/>
      <c r="E332" s="15"/>
      <c r="F332" s="15"/>
      <c r="G332" s="15"/>
      <c r="H332" s="15"/>
    </row>
    <row r="333" spans="1:8" ht="15.75" customHeight="1">
      <c r="A333" s="15"/>
      <c r="B333" s="15"/>
      <c r="C333" s="5"/>
      <c r="D333" s="15"/>
      <c r="E333" s="15"/>
      <c r="F333" s="15"/>
      <c r="G333" s="15"/>
      <c r="H333" s="15"/>
    </row>
    <row r="334" spans="1:8" ht="15.75" customHeight="1">
      <c r="A334" s="15"/>
      <c r="B334" s="15"/>
      <c r="C334" s="5"/>
      <c r="D334" s="15"/>
      <c r="E334" s="15"/>
      <c r="F334" s="15"/>
      <c r="G334" s="15"/>
      <c r="H334" s="15"/>
    </row>
    <row r="335" spans="1:8" ht="15.75" customHeight="1">
      <c r="A335" s="15"/>
      <c r="B335" s="15"/>
      <c r="C335" s="5"/>
      <c r="D335" s="15"/>
      <c r="E335" s="15"/>
      <c r="F335" s="15"/>
      <c r="G335" s="15"/>
      <c r="H335" s="15"/>
    </row>
    <row r="336" spans="1:8" ht="15.75" customHeight="1">
      <c r="A336" s="15"/>
      <c r="B336" s="15"/>
      <c r="C336" s="5"/>
      <c r="D336" s="15"/>
      <c r="E336" s="15"/>
      <c r="F336" s="15"/>
      <c r="G336" s="15"/>
      <c r="H336" s="15"/>
    </row>
    <row r="337" spans="1:8" ht="15.75" customHeight="1">
      <c r="A337" s="15"/>
      <c r="B337" s="15"/>
      <c r="C337" s="5"/>
      <c r="D337" s="15"/>
      <c r="E337" s="15"/>
      <c r="F337" s="15"/>
      <c r="G337" s="15"/>
      <c r="H337" s="15"/>
    </row>
    <row r="338" spans="1:8" ht="15.75" customHeight="1">
      <c r="A338" s="15"/>
      <c r="B338" s="15"/>
      <c r="C338" s="5"/>
      <c r="D338" s="15"/>
      <c r="E338" s="15"/>
      <c r="F338" s="15"/>
      <c r="G338" s="15"/>
      <c r="H338" s="15"/>
    </row>
    <row r="339" spans="1:8" ht="15.75" customHeight="1">
      <c r="A339" s="15"/>
      <c r="B339" s="15"/>
      <c r="C339" s="5"/>
      <c r="D339" s="15"/>
      <c r="E339" s="15"/>
      <c r="F339" s="15"/>
      <c r="G339" s="15"/>
      <c r="H339" s="15"/>
    </row>
    <row r="340" spans="1:8" ht="15.75" customHeight="1">
      <c r="A340" s="15"/>
      <c r="B340" s="15"/>
      <c r="C340" s="5"/>
      <c r="D340" s="15"/>
      <c r="E340" s="15"/>
      <c r="F340" s="15"/>
      <c r="G340" s="15"/>
      <c r="H340" s="15"/>
    </row>
    <row r="341" spans="1:8" ht="15.75" customHeight="1">
      <c r="A341" s="15"/>
      <c r="B341" s="15"/>
      <c r="C341" s="5"/>
      <c r="D341" s="15"/>
      <c r="E341" s="15"/>
      <c r="F341" s="15"/>
      <c r="G341" s="15"/>
      <c r="H341" s="15"/>
    </row>
    <row r="342" spans="1:8" ht="15.75" customHeight="1">
      <c r="A342" s="15"/>
      <c r="B342" s="15"/>
      <c r="C342" s="5"/>
      <c r="D342" s="15"/>
      <c r="E342" s="15"/>
      <c r="F342" s="15"/>
      <c r="G342" s="15"/>
      <c r="H342" s="15"/>
    </row>
    <row r="343" spans="1:8" ht="15.75" customHeight="1">
      <c r="A343" s="15"/>
      <c r="B343" s="15"/>
      <c r="C343" s="5"/>
      <c r="D343" s="15"/>
      <c r="E343" s="15"/>
      <c r="F343" s="15"/>
      <c r="G343" s="15"/>
      <c r="H343" s="15"/>
    </row>
    <row r="344" spans="1:8" ht="15.75" customHeight="1">
      <c r="A344" s="15"/>
      <c r="B344" s="15"/>
      <c r="C344" s="5"/>
      <c r="D344" s="15"/>
      <c r="E344" s="15"/>
      <c r="F344" s="15"/>
      <c r="G344" s="15"/>
      <c r="H344" s="15"/>
    </row>
    <row r="345" spans="1:8" ht="15.75" customHeight="1">
      <c r="A345" s="15"/>
      <c r="B345" s="15"/>
      <c r="C345" s="5"/>
      <c r="D345" s="15"/>
      <c r="E345" s="15"/>
      <c r="F345" s="15"/>
      <c r="G345" s="15"/>
      <c r="H345" s="15"/>
    </row>
    <row r="346" spans="1:8" ht="15.75" customHeight="1">
      <c r="A346" s="15"/>
      <c r="B346" s="15"/>
      <c r="C346" s="5"/>
      <c r="D346" s="15"/>
      <c r="E346" s="15"/>
      <c r="F346" s="15"/>
      <c r="G346" s="15"/>
      <c r="H346" s="15"/>
    </row>
    <row r="347" spans="1:8" ht="15.75" customHeight="1">
      <c r="A347" s="15"/>
      <c r="B347" s="15"/>
      <c r="C347" s="5"/>
      <c r="D347" s="15"/>
      <c r="E347" s="15"/>
      <c r="F347" s="15"/>
      <c r="G347" s="15"/>
      <c r="H347" s="15"/>
    </row>
    <row r="348" spans="1:8" ht="15.75" customHeight="1">
      <c r="A348" s="15"/>
      <c r="B348" s="15"/>
      <c r="C348" s="5"/>
      <c r="D348" s="15"/>
      <c r="E348" s="15"/>
      <c r="F348" s="15"/>
      <c r="G348" s="15"/>
      <c r="H348" s="15"/>
    </row>
    <row r="349" spans="1:8" ht="15.75" customHeight="1">
      <c r="A349" s="15"/>
      <c r="B349" s="15"/>
      <c r="C349" s="5"/>
      <c r="D349" s="15"/>
      <c r="E349" s="15"/>
      <c r="F349" s="15"/>
      <c r="G349" s="15"/>
      <c r="H349" s="15"/>
    </row>
    <row r="350" spans="1:8" ht="15.75" customHeight="1">
      <c r="A350" s="15"/>
      <c r="B350" s="15"/>
      <c r="C350" s="5"/>
      <c r="D350" s="15"/>
      <c r="E350" s="15"/>
      <c r="F350" s="15"/>
      <c r="G350" s="15"/>
      <c r="H350" s="15"/>
    </row>
    <row r="351" spans="1:8" ht="15.75" customHeight="1">
      <c r="A351" s="15"/>
      <c r="B351" s="15"/>
      <c r="C351" s="5"/>
      <c r="D351" s="15"/>
      <c r="E351" s="15"/>
      <c r="F351" s="15"/>
      <c r="G351" s="15"/>
      <c r="H351" s="15"/>
    </row>
    <row r="352" spans="1:8" ht="15.75" customHeight="1">
      <c r="A352" s="15"/>
      <c r="B352" s="15"/>
      <c r="C352" s="5"/>
      <c r="D352" s="15"/>
      <c r="E352" s="15"/>
      <c r="F352" s="15"/>
      <c r="G352" s="15"/>
      <c r="H352" s="15"/>
    </row>
    <row r="353" spans="1:8" ht="15.75" customHeight="1">
      <c r="A353" s="15"/>
      <c r="B353" s="15"/>
      <c r="C353" s="5"/>
      <c r="D353" s="15"/>
      <c r="E353" s="15"/>
      <c r="F353" s="15"/>
      <c r="G353" s="15"/>
      <c r="H353" s="15"/>
    </row>
    <row r="354" spans="1:8" ht="15.75" customHeight="1">
      <c r="A354" s="15"/>
      <c r="B354" s="15"/>
      <c r="C354" s="5"/>
      <c r="D354" s="15"/>
      <c r="E354" s="15"/>
      <c r="F354" s="15"/>
      <c r="G354" s="15"/>
      <c r="H354" s="15"/>
    </row>
    <row r="355" spans="1:8" ht="15.75" customHeight="1">
      <c r="A355" s="15"/>
      <c r="B355" s="15"/>
      <c r="C355" s="5"/>
      <c r="D355" s="15"/>
      <c r="E355" s="15"/>
      <c r="F355" s="15"/>
      <c r="G355" s="15"/>
      <c r="H355" s="15"/>
    </row>
    <row r="356" spans="1:8" ht="15.75" customHeight="1">
      <c r="A356" s="15"/>
      <c r="B356" s="15"/>
      <c r="C356" s="5"/>
      <c r="D356" s="15"/>
      <c r="E356" s="15"/>
      <c r="F356" s="15"/>
      <c r="G356" s="15"/>
      <c r="H356" s="15"/>
    </row>
    <row r="357" spans="1:8" ht="15.75" customHeight="1">
      <c r="A357" s="15"/>
      <c r="B357" s="15"/>
      <c r="C357" s="5"/>
      <c r="D357" s="15"/>
      <c r="E357" s="15"/>
      <c r="F357" s="15"/>
      <c r="G357" s="15"/>
      <c r="H357" s="15"/>
    </row>
    <row r="358" spans="1:8" ht="15.75" customHeight="1">
      <c r="A358" s="15"/>
      <c r="B358" s="15"/>
      <c r="C358" s="5"/>
      <c r="D358" s="15"/>
      <c r="E358" s="15"/>
      <c r="F358" s="15"/>
      <c r="G358" s="15"/>
      <c r="H358" s="15"/>
    </row>
    <row r="359" spans="1:8" ht="15.75" customHeight="1">
      <c r="A359" s="15"/>
      <c r="B359" s="15"/>
      <c r="C359" s="5"/>
      <c r="D359" s="15"/>
      <c r="E359" s="15"/>
      <c r="F359" s="15"/>
      <c r="G359" s="15"/>
      <c r="H359" s="15"/>
    </row>
    <row r="360" spans="1:8" ht="15.75" customHeight="1">
      <c r="A360" s="15"/>
      <c r="B360" s="15"/>
      <c r="C360" s="5"/>
      <c r="D360" s="15"/>
      <c r="E360" s="15"/>
      <c r="F360" s="15"/>
      <c r="G360" s="15"/>
      <c r="H360" s="15"/>
    </row>
    <row r="361" spans="1:8" ht="15.75" customHeight="1">
      <c r="A361" s="15"/>
      <c r="B361" s="15"/>
      <c r="C361" s="5"/>
      <c r="D361" s="15"/>
      <c r="E361" s="15"/>
      <c r="F361" s="15"/>
      <c r="G361" s="15"/>
      <c r="H361" s="15"/>
    </row>
    <row r="362" spans="1:8" ht="15.75" customHeight="1">
      <c r="A362" s="15"/>
      <c r="B362" s="15"/>
      <c r="C362" s="5"/>
      <c r="D362" s="15"/>
      <c r="E362" s="15"/>
      <c r="F362" s="15"/>
      <c r="G362" s="15"/>
      <c r="H362" s="15"/>
    </row>
    <row r="363" spans="1:8" ht="15.75" customHeight="1">
      <c r="A363" s="15"/>
      <c r="B363" s="15"/>
      <c r="C363" s="5"/>
      <c r="D363" s="15"/>
      <c r="E363" s="15"/>
      <c r="F363" s="15"/>
      <c r="G363" s="15"/>
      <c r="H363" s="15"/>
    </row>
    <row r="364" spans="1:8" ht="15.75" customHeight="1">
      <c r="A364" s="15"/>
      <c r="B364" s="15"/>
      <c r="C364" s="5"/>
      <c r="D364" s="15"/>
      <c r="E364" s="15"/>
      <c r="F364" s="15"/>
      <c r="G364" s="15"/>
      <c r="H364" s="15"/>
    </row>
    <row r="365" spans="1:8" ht="15.75" customHeight="1">
      <c r="A365" s="15"/>
      <c r="B365" s="15"/>
      <c r="C365" s="5"/>
      <c r="D365" s="15"/>
      <c r="E365" s="15"/>
      <c r="F365" s="15"/>
      <c r="G365" s="15"/>
      <c r="H365" s="15"/>
    </row>
    <row r="366" spans="1:8" ht="15.75" customHeight="1">
      <c r="A366" s="15"/>
      <c r="B366" s="15"/>
      <c r="C366" s="5"/>
      <c r="D366" s="15"/>
      <c r="E366" s="15"/>
      <c r="F366" s="15"/>
      <c r="G366" s="15"/>
      <c r="H366" s="15"/>
    </row>
    <row r="367" spans="1:8" ht="15.75" customHeight="1">
      <c r="A367" s="15"/>
      <c r="B367" s="15"/>
      <c r="C367" s="5"/>
      <c r="D367" s="15"/>
      <c r="E367" s="15"/>
      <c r="F367" s="15"/>
      <c r="G367" s="15"/>
      <c r="H367" s="15"/>
    </row>
    <row r="368" spans="1:8" ht="15.75" customHeight="1">
      <c r="A368" s="15"/>
      <c r="B368" s="15"/>
      <c r="C368" s="5"/>
      <c r="D368" s="15"/>
      <c r="E368" s="15"/>
      <c r="F368" s="15"/>
      <c r="G368" s="15"/>
      <c r="H368" s="15"/>
    </row>
    <row r="369" spans="1:8" ht="15.75" customHeight="1">
      <c r="A369" s="15"/>
      <c r="B369" s="15"/>
      <c r="C369" s="5"/>
      <c r="D369" s="15"/>
      <c r="E369" s="15"/>
      <c r="F369" s="15"/>
      <c r="G369" s="15"/>
      <c r="H369" s="15"/>
    </row>
    <row r="370" spans="1:8" ht="15.75" customHeight="1">
      <c r="A370" s="15"/>
      <c r="B370" s="15"/>
      <c r="C370" s="5"/>
      <c r="D370" s="15"/>
      <c r="E370" s="15"/>
      <c r="F370" s="15"/>
      <c r="G370" s="15"/>
      <c r="H370" s="15"/>
    </row>
    <row r="371" spans="1:8" ht="15.75" customHeight="1">
      <c r="A371" s="15"/>
      <c r="B371" s="15"/>
      <c r="C371" s="5"/>
      <c r="D371" s="15"/>
      <c r="E371" s="15"/>
      <c r="F371" s="15"/>
      <c r="G371" s="15"/>
      <c r="H371" s="15"/>
    </row>
    <row r="372" spans="1:8" ht="15.75" customHeight="1">
      <c r="A372" s="15"/>
      <c r="B372" s="15"/>
      <c r="C372" s="5"/>
      <c r="D372" s="15"/>
      <c r="E372" s="15"/>
      <c r="F372" s="15"/>
      <c r="G372" s="15"/>
      <c r="H372" s="15"/>
    </row>
    <row r="373" spans="1:8" ht="15.75" customHeight="1">
      <c r="A373" s="15"/>
      <c r="B373" s="15"/>
      <c r="C373" s="5"/>
      <c r="D373" s="15"/>
      <c r="E373" s="15"/>
      <c r="F373" s="15"/>
      <c r="G373" s="15"/>
      <c r="H373" s="15"/>
    </row>
    <row r="374" spans="1:8" ht="15.75" customHeight="1">
      <c r="A374" s="15"/>
      <c r="B374" s="15"/>
      <c r="C374" s="5"/>
      <c r="D374" s="15"/>
      <c r="E374" s="15"/>
      <c r="F374" s="15"/>
      <c r="G374" s="15"/>
      <c r="H374" s="15"/>
    </row>
    <row r="375" spans="1:8" ht="15.75" customHeight="1">
      <c r="A375" s="15"/>
      <c r="B375" s="15"/>
      <c r="C375" s="5"/>
      <c r="D375" s="15"/>
      <c r="E375" s="15"/>
      <c r="F375" s="15"/>
      <c r="G375" s="15"/>
      <c r="H375" s="15"/>
    </row>
    <row r="376" spans="1:8" ht="15.75" customHeight="1">
      <c r="A376" s="15"/>
      <c r="B376" s="15"/>
      <c r="C376" s="5"/>
      <c r="D376" s="15"/>
      <c r="E376" s="15"/>
      <c r="F376" s="15"/>
      <c r="G376" s="15"/>
      <c r="H376" s="15"/>
    </row>
    <row r="377" spans="1:8" ht="15.75" customHeight="1">
      <c r="A377" s="15"/>
      <c r="B377" s="15"/>
      <c r="C377" s="5"/>
      <c r="D377" s="15"/>
      <c r="E377" s="15"/>
      <c r="F377" s="15"/>
      <c r="G377" s="15"/>
      <c r="H377" s="15"/>
    </row>
    <row r="378" spans="1:8" ht="15.75" customHeight="1">
      <c r="A378" s="15"/>
      <c r="B378" s="15"/>
      <c r="C378" s="5"/>
      <c r="D378" s="15"/>
      <c r="E378" s="15"/>
      <c r="F378" s="15"/>
      <c r="G378" s="15"/>
      <c r="H378" s="15"/>
    </row>
    <row r="379" spans="1:8" ht="15.75" customHeight="1">
      <c r="A379" s="15"/>
      <c r="B379" s="15"/>
      <c r="C379" s="5"/>
      <c r="D379" s="15"/>
      <c r="E379" s="15"/>
      <c r="F379" s="15"/>
      <c r="G379" s="15"/>
      <c r="H379" s="15"/>
    </row>
    <row r="380" spans="1:8" ht="15.75" customHeight="1">
      <c r="A380" s="15"/>
      <c r="B380" s="15"/>
      <c r="C380" s="5"/>
      <c r="D380" s="15"/>
      <c r="E380" s="15"/>
      <c r="F380" s="15"/>
      <c r="G380" s="15"/>
      <c r="H380" s="15"/>
    </row>
    <row r="381" spans="1:8" ht="15.75" customHeight="1">
      <c r="A381" s="15"/>
      <c r="B381" s="15"/>
      <c r="C381" s="5"/>
      <c r="D381" s="15"/>
      <c r="E381" s="15"/>
      <c r="F381" s="15"/>
      <c r="G381" s="15"/>
      <c r="H381" s="15"/>
    </row>
    <row r="382" spans="1:8" ht="15.75" customHeight="1">
      <c r="A382" s="15"/>
      <c r="B382" s="15"/>
      <c r="C382" s="5"/>
      <c r="D382" s="15"/>
      <c r="E382" s="15"/>
      <c r="F382" s="15"/>
      <c r="G382" s="15"/>
      <c r="H382" s="15"/>
    </row>
    <row r="383" spans="1:8" ht="15.75" customHeight="1">
      <c r="A383" s="15"/>
      <c r="B383" s="15"/>
      <c r="C383" s="5"/>
      <c r="D383" s="15"/>
      <c r="E383" s="15"/>
      <c r="F383" s="15"/>
      <c r="G383" s="15"/>
      <c r="H383" s="15"/>
    </row>
    <row r="384" spans="1:8" ht="15.75" customHeight="1">
      <c r="A384" s="15"/>
      <c r="B384" s="15"/>
      <c r="C384" s="5"/>
      <c r="D384" s="15"/>
      <c r="E384" s="15"/>
      <c r="F384" s="15"/>
      <c r="G384" s="15"/>
      <c r="H384" s="15"/>
    </row>
    <row r="385" spans="1:8" ht="15.75" customHeight="1">
      <c r="A385" s="15"/>
      <c r="B385" s="15"/>
      <c r="C385" s="5"/>
      <c r="D385" s="15"/>
      <c r="E385" s="15"/>
      <c r="F385" s="15"/>
      <c r="G385" s="15"/>
      <c r="H385" s="15"/>
    </row>
    <row r="386" spans="1:8" ht="15.75" customHeight="1">
      <c r="A386" s="15"/>
      <c r="B386" s="15"/>
      <c r="C386" s="5"/>
      <c r="D386" s="15"/>
      <c r="E386" s="15"/>
      <c r="F386" s="15"/>
      <c r="G386" s="15"/>
      <c r="H386" s="15"/>
    </row>
    <row r="387" spans="1:8" ht="15.75" customHeight="1">
      <c r="A387" s="15"/>
      <c r="B387" s="15"/>
      <c r="C387" s="5"/>
      <c r="D387" s="15"/>
      <c r="E387" s="15"/>
      <c r="F387" s="15"/>
      <c r="G387" s="15"/>
      <c r="H387" s="15"/>
    </row>
    <row r="388" spans="1:8" ht="15.75" customHeight="1">
      <c r="A388" s="15"/>
      <c r="B388" s="15"/>
      <c r="C388" s="5"/>
      <c r="D388" s="15"/>
      <c r="E388" s="15"/>
      <c r="F388" s="15"/>
      <c r="G388" s="15"/>
      <c r="H388" s="15"/>
    </row>
    <row r="389" spans="1:8" ht="15.75" customHeight="1">
      <c r="A389" s="15"/>
      <c r="B389" s="15"/>
      <c r="C389" s="5"/>
      <c r="D389" s="15"/>
      <c r="E389" s="15"/>
      <c r="F389" s="15"/>
      <c r="G389" s="15"/>
      <c r="H389" s="15"/>
    </row>
    <row r="390" spans="1:8" ht="15.75" customHeight="1">
      <c r="A390" s="15"/>
      <c r="B390" s="15"/>
      <c r="C390" s="5"/>
      <c r="D390" s="15"/>
      <c r="E390" s="15"/>
      <c r="F390" s="15"/>
      <c r="G390" s="15"/>
      <c r="H390" s="15"/>
    </row>
    <row r="391" spans="1:8" ht="15.75" customHeight="1">
      <c r="A391" s="15"/>
      <c r="B391" s="15"/>
      <c r="C391" s="5"/>
      <c r="D391" s="15"/>
      <c r="E391" s="15"/>
      <c r="F391" s="15"/>
      <c r="G391" s="15"/>
      <c r="H391" s="15"/>
    </row>
    <row r="392" spans="1:8" ht="15.75" customHeight="1">
      <c r="A392" s="15"/>
      <c r="B392" s="15"/>
      <c r="C392" s="5"/>
      <c r="D392" s="15"/>
      <c r="E392" s="15"/>
      <c r="F392" s="15"/>
      <c r="G392" s="15"/>
      <c r="H392" s="15"/>
    </row>
    <row r="393" spans="1:8" ht="15.75" customHeight="1">
      <c r="A393" s="15"/>
      <c r="B393" s="15"/>
      <c r="C393" s="5"/>
      <c r="D393" s="15"/>
      <c r="E393" s="15"/>
      <c r="F393" s="15"/>
      <c r="G393" s="15"/>
      <c r="H393" s="15"/>
    </row>
    <row r="394" spans="1:8" ht="15.75" customHeight="1">
      <c r="A394" s="15"/>
      <c r="B394" s="15"/>
      <c r="C394" s="5"/>
      <c r="D394" s="15"/>
      <c r="E394" s="15"/>
      <c r="F394" s="15"/>
      <c r="G394" s="15"/>
      <c r="H394" s="15"/>
    </row>
    <row r="395" spans="1:8" ht="15.75" customHeight="1">
      <c r="A395" s="15"/>
      <c r="B395" s="15"/>
      <c r="C395" s="5"/>
      <c r="D395" s="15"/>
      <c r="E395" s="15"/>
      <c r="F395" s="15"/>
      <c r="G395" s="15"/>
      <c r="H395" s="15"/>
    </row>
    <row r="396" spans="1:8" ht="15.75" customHeight="1">
      <c r="A396" s="15"/>
      <c r="B396" s="15"/>
      <c r="C396" s="5"/>
      <c r="D396" s="15"/>
      <c r="E396" s="15"/>
      <c r="F396" s="15"/>
      <c r="G396" s="15"/>
      <c r="H396" s="15"/>
    </row>
    <row r="397" spans="1:8" ht="15.75" customHeight="1">
      <c r="A397" s="15"/>
      <c r="B397" s="15"/>
      <c r="C397" s="5"/>
      <c r="D397" s="15"/>
      <c r="E397" s="15"/>
      <c r="F397" s="15"/>
      <c r="G397" s="15"/>
      <c r="H397" s="15"/>
    </row>
    <row r="398" spans="1:8" ht="15.75" customHeight="1">
      <c r="A398" s="15"/>
      <c r="B398" s="15"/>
      <c r="C398" s="5"/>
      <c r="D398" s="15"/>
      <c r="E398" s="15"/>
      <c r="F398" s="15"/>
      <c r="G398" s="15"/>
      <c r="H398" s="15"/>
    </row>
    <row r="399" spans="1:8" ht="15.75" customHeight="1">
      <c r="A399" s="15"/>
      <c r="B399" s="15"/>
      <c r="C399" s="5"/>
      <c r="D399" s="15"/>
      <c r="E399" s="15"/>
      <c r="F399" s="15"/>
      <c r="G399" s="15"/>
      <c r="H399" s="15"/>
    </row>
    <row r="400" spans="1:8" ht="15.75" customHeight="1">
      <c r="A400" s="15"/>
      <c r="B400" s="15"/>
      <c r="C400" s="5"/>
      <c r="D400" s="15"/>
      <c r="E400" s="15"/>
      <c r="F400" s="15"/>
      <c r="G400" s="15"/>
      <c r="H400" s="15"/>
    </row>
    <row r="401" spans="1:8" ht="15.75" customHeight="1">
      <c r="A401" s="15"/>
      <c r="B401" s="15"/>
      <c r="C401" s="5"/>
      <c r="D401" s="15"/>
      <c r="E401" s="15"/>
      <c r="F401" s="15"/>
      <c r="G401" s="15"/>
      <c r="H401" s="15"/>
    </row>
    <row r="402" spans="1:8" ht="15.75" customHeight="1">
      <c r="A402" s="15"/>
      <c r="B402" s="15"/>
      <c r="C402" s="5"/>
      <c r="D402" s="15"/>
      <c r="E402" s="15"/>
      <c r="F402" s="15"/>
      <c r="G402" s="15"/>
      <c r="H402" s="15"/>
    </row>
    <row r="403" spans="1:8" ht="15.75" customHeight="1">
      <c r="A403" s="15"/>
      <c r="B403" s="15"/>
      <c r="C403" s="5"/>
      <c r="D403" s="15"/>
      <c r="E403" s="15"/>
      <c r="F403" s="15"/>
      <c r="G403" s="15"/>
      <c r="H403" s="15"/>
    </row>
    <row r="404" spans="1:8" ht="15.75" customHeight="1">
      <c r="A404" s="15"/>
      <c r="B404" s="15"/>
      <c r="C404" s="5"/>
      <c r="D404" s="15"/>
      <c r="E404" s="15"/>
      <c r="F404" s="15"/>
      <c r="G404" s="15"/>
      <c r="H404" s="15"/>
    </row>
    <row r="405" spans="1:8" ht="15.75" customHeight="1">
      <c r="A405" s="15"/>
      <c r="B405" s="15"/>
      <c r="C405" s="5"/>
      <c r="D405" s="15"/>
      <c r="E405" s="15"/>
      <c r="F405" s="15"/>
      <c r="G405" s="15"/>
      <c r="H405" s="15"/>
    </row>
    <row r="406" spans="1:8" ht="15.75" customHeight="1">
      <c r="A406" s="15"/>
      <c r="B406" s="15"/>
      <c r="C406" s="5"/>
      <c r="D406" s="15"/>
      <c r="E406" s="15"/>
      <c r="F406" s="15"/>
      <c r="G406" s="15"/>
      <c r="H406" s="15"/>
    </row>
    <row r="407" spans="1:8" ht="15.75" customHeight="1">
      <c r="A407" s="15"/>
      <c r="B407" s="15"/>
      <c r="C407" s="5"/>
      <c r="D407" s="15"/>
      <c r="E407" s="15"/>
      <c r="F407" s="15"/>
      <c r="G407" s="15"/>
      <c r="H407" s="15"/>
    </row>
    <row r="408" spans="1:8" ht="15.75" customHeight="1">
      <c r="A408" s="15"/>
      <c r="B408" s="15"/>
      <c r="C408" s="5"/>
      <c r="D408" s="15"/>
      <c r="E408" s="15"/>
      <c r="F408" s="15"/>
      <c r="G408" s="15"/>
      <c r="H408" s="15"/>
    </row>
    <row r="409" spans="1:8" ht="15.75" customHeight="1">
      <c r="A409" s="15"/>
      <c r="B409" s="15"/>
      <c r="C409" s="5"/>
      <c r="D409" s="15"/>
      <c r="E409" s="15"/>
      <c r="F409" s="15"/>
      <c r="G409" s="15"/>
      <c r="H409" s="15"/>
    </row>
    <row r="410" spans="1:8" ht="15.75" customHeight="1">
      <c r="A410" s="15"/>
      <c r="B410" s="15"/>
      <c r="C410" s="5"/>
      <c r="D410" s="15"/>
      <c r="E410" s="15"/>
      <c r="F410" s="15"/>
      <c r="G410" s="15"/>
      <c r="H410" s="15"/>
    </row>
    <row r="411" spans="1:8" ht="15.75" customHeight="1">
      <c r="A411" s="15"/>
      <c r="B411" s="15"/>
      <c r="C411" s="5"/>
      <c r="D411" s="15"/>
      <c r="E411" s="15"/>
      <c r="F411" s="15"/>
      <c r="G411" s="15"/>
      <c r="H411" s="15"/>
    </row>
    <row r="412" spans="1:8" ht="15.75" customHeight="1">
      <c r="A412" s="15"/>
      <c r="B412" s="15"/>
      <c r="C412" s="5"/>
      <c r="D412" s="15"/>
      <c r="E412" s="15"/>
      <c r="F412" s="15"/>
      <c r="G412" s="15"/>
      <c r="H412" s="15"/>
    </row>
    <row r="413" spans="1:8" ht="15.75" customHeight="1">
      <c r="A413" s="15"/>
      <c r="B413" s="15"/>
      <c r="C413" s="5"/>
      <c r="D413" s="15"/>
      <c r="E413" s="15"/>
      <c r="F413" s="15"/>
      <c r="G413" s="15"/>
      <c r="H413" s="15"/>
    </row>
    <row r="414" spans="1:8" ht="15.75" customHeight="1">
      <c r="A414" s="15"/>
      <c r="B414" s="15"/>
      <c r="C414" s="5"/>
      <c r="D414" s="15"/>
      <c r="E414" s="15"/>
      <c r="F414" s="15"/>
      <c r="G414" s="15"/>
      <c r="H414" s="15"/>
    </row>
    <row r="415" spans="1:8" ht="15.75" customHeight="1">
      <c r="A415" s="15"/>
      <c r="B415" s="15"/>
      <c r="C415" s="5"/>
      <c r="D415" s="15"/>
      <c r="E415" s="15"/>
      <c r="F415" s="15"/>
      <c r="G415" s="15"/>
      <c r="H415" s="15"/>
    </row>
    <row r="416" spans="1:8" ht="15.75" customHeight="1">
      <c r="A416" s="15"/>
      <c r="B416" s="15"/>
      <c r="C416" s="5"/>
      <c r="D416" s="15"/>
      <c r="E416" s="15"/>
      <c r="F416" s="15"/>
      <c r="G416" s="15"/>
      <c r="H416" s="15"/>
    </row>
    <row r="417" spans="1:8" ht="15.75" customHeight="1">
      <c r="A417" s="15"/>
      <c r="B417" s="15"/>
      <c r="C417" s="5"/>
      <c r="D417" s="15"/>
      <c r="E417" s="15"/>
      <c r="F417" s="15"/>
      <c r="G417" s="15"/>
      <c r="H417" s="15"/>
    </row>
    <row r="418" spans="1:8" ht="15.75" customHeight="1">
      <c r="A418" s="15"/>
      <c r="B418" s="15"/>
      <c r="C418" s="5"/>
      <c r="D418" s="15"/>
      <c r="E418" s="15"/>
      <c r="F418" s="15"/>
      <c r="G418" s="15"/>
      <c r="H418" s="15"/>
    </row>
    <row r="419" spans="1:8" ht="15.75" customHeight="1">
      <c r="A419" s="15"/>
      <c r="B419" s="15"/>
      <c r="C419" s="5"/>
      <c r="D419" s="15"/>
      <c r="E419" s="15"/>
      <c r="F419" s="15"/>
      <c r="G419" s="15"/>
      <c r="H419" s="15"/>
    </row>
    <row r="420" spans="1:8" ht="15.75" customHeight="1">
      <c r="A420" s="15"/>
      <c r="B420" s="15"/>
      <c r="C420" s="5"/>
      <c r="D420" s="15"/>
      <c r="E420" s="15"/>
      <c r="F420" s="15"/>
      <c r="G420" s="15"/>
      <c r="H420" s="15"/>
    </row>
    <row r="421" spans="1:8" ht="15.75" customHeight="1">
      <c r="A421" s="15"/>
      <c r="B421" s="15"/>
      <c r="C421" s="5"/>
      <c r="D421" s="15"/>
      <c r="E421" s="15"/>
      <c r="F421" s="15"/>
      <c r="G421" s="15"/>
      <c r="H421" s="15"/>
    </row>
    <row r="422" spans="1:8" ht="15.75" customHeight="1">
      <c r="A422" s="15"/>
      <c r="B422" s="15"/>
      <c r="C422" s="5"/>
      <c r="D422" s="15"/>
      <c r="E422" s="15"/>
      <c r="F422" s="15"/>
      <c r="G422" s="15"/>
      <c r="H422" s="15"/>
    </row>
    <row r="423" spans="1:8" ht="15.75" customHeight="1">
      <c r="A423" s="15"/>
      <c r="B423" s="15"/>
      <c r="C423" s="5"/>
      <c r="D423" s="15"/>
      <c r="E423" s="15"/>
      <c r="F423" s="15"/>
      <c r="G423" s="15"/>
      <c r="H423" s="15"/>
    </row>
    <row r="424" spans="1:8" ht="15.75" customHeight="1">
      <c r="A424" s="15"/>
      <c r="B424" s="15"/>
      <c r="C424" s="5"/>
      <c r="D424" s="15"/>
      <c r="E424" s="15"/>
      <c r="F424" s="15"/>
      <c r="G424" s="15"/>
      <c r="H424" s="15"/>
    </row>
    <row r="425" spans="1:8" ht="15.75" customHeight="1">
      <c r="A425" s="15"/>
      <c r="B425" s="15"/>
      <c r="C425" s="5"/>
      <c r="D425" s="15"/>
      <c r="E425" s="15"/>
      <c r="F425" s="15"/>
      <c r="G425" s="15"/>
      <c r="H425" s="15"/>
    </row>
    <row r="426" spans="1:8" ht="15.75" customHeight="1">
      <c r="A426" s="15"/>
      <c r="B426" s="15"/>
      <c r="C426" s="5"/>
      <c r="D426" s="15"/>
      <c r="E426" s="15"/>
      <c r="F426" s="15"/>
      <c r="G426" s="15"/>
      <c r="H426" s="15"/>
    </row>
    <row r="427" spans="1:8" ht="15.75" customHeight="1">
      <c r="A427" s="15"/>
      <c r="B427" s="15"/>
      <c r="C427" s="5"/>
      <c r="D427" s="15"/>
      <c r="E427" s="15"/>
      <c r="F427" s="15"/>
      <c r="G427" s="15"/>
      <c r="H427" s="15"/>
    </row>
    <row r="428" spans="1:8" ht="15.75" customHeight="1">
      <c r="A428" s="15"/>
      <c r="B428" s="15"/>
      <c r="C428" s="5"/>
      <c r="D428" s="15"/>
      <c r="E428" s="15"/>
      <c r="F428" s="15"/>
      <c r="G428" s="15"/>
      <c r="H428" s="15"/>
    </row>
    <row r="429" spans="1:8" ht="15.75" customHeight="1">
      <c r="A429" s="15"/>
      <c r="B429" s="15"/>
      <c r="C429" s="5"/>
      <c r="D429" s="15"/>
      <c r="E429" s="15"/>
      <c r="F429" s="15"/>
      <c r="G429" s="15"/>
      <c r="H429" s="15"/>
    </row>
    <row r="430" spans="1:8" ht="15.75" customHeight="1">
      <c r="A430" s="15"/>
      <c r="B430" s="15"/>
      <c r="C430" s="5"/>
      <c r="D430" s="15"/>
      <c r="E430" s="15"/>
      <c r="F430" s="15"/>
      <c r="G430" s="15"/>
      <c r="H430" s="15"/>
    </row>
    <row r="431" spans="1:8" ht="15.75" customHeight="1">
      <c r="A431" s="15"/>
      <c r="B431" s="15"/>
      <c r="C431" s="5"/>
      <c r="D431" s="15"/>
      <c r="E431" s="15"/>
      <c r="F431" s="15"/>
      <c r="G431" s="15"/>
      <c r="H431" s="15"/>
    </row>
    <row r="432" spans="1:8" ht="15.75" customHeight="1">
      <c r="A432" s="15"/>
      <c r="B432" s="15"/>
      <c r="C432" s="5"/>
      <c r="D432" s="15"/>
      <c r="E432" s="15"/>
      <c r="F432" s="15"/>
      <c r="G432" s="15"/>
      <c r="H432" s="15"/>
    </row>
    <row r="433" spans="1:8" ht="15.75" customHeight="1">
      <c r="A433" s="15"/>
      <c r="B433" s="15"/>
      <c r="C433" s="5"/>
      <c r="D433" s="15"/>
      <c r="E433" s="15"/>
      <c r="F433" s="15"/>
      <c r="G433" s="15"/>
      <c r="H433" s="15"/>
    </row>
    <row r="434" spans="1:8" ht="15.75" customHeight="1">
      <c r="A434" s="15"/>
      <c r="B434" s="15"/>
      <c r="C434" s="5"/>
      <c r="D434" s="15"/>
      <c r="E434" s="15"/>
      <c r="F434" s="15"/>
      <c r="G434" s="15"/>
      <c r="H434" s="15"/>
    </row>
    <row r="435" spans="1:8" ht="15.75" customHeight="1">
      <c r="A435" s="15"/>
      <c r="B435" s="15"/>
      <c r="C435" s="5"/>
      <c r="D435" s="15"/>
      <c r="E435" s="15"/>
      <c r="F435" s="15"/>
      <c r="G435" s="15"/>
      <c r="H435" s="15"/>
    </row>
    <row r="436" spans="1:8" ht="15.75" customHeight="1">
      <c r="A436" s="15"/>
      <c r="B436" s="15"/>
      <c r="C436" s="5"/>
      <c r="D436" s="15"/>
      <c r="E436" s="15"/>
      <c r="F436" s="15"/>
      <c r="G436" s="15"/>
      <c r="H436" s="15"/>
    </row>
    <row r="437" spans="1:8" ht="15.75" customHeight="1">
      <c r="A437" s="15"/>
      <c r="B437" s="15"/>
      <c r="C437" s="5"/>
      <c r="D437" s="15"/>
      <c r="E437" s="15"/>
      <c r="F437" s="15"/>
      <c r="G437" s="15"/>
      <c r="H437" s="15"/>
    </row>
    <row r="438" spans="1:8" ht="15.75" customHeight="1">
      <c r="A438" s="15"/>
      <c r="B438" s="15"/>
      <c r="C438" s="5"/>
      <c r="D438" s="15"/>
      <c r="E438" s="15"/>
      <c r="F438" s="15"/>
      <c r="G438" s="15"/>
      <c r="H438" s="15"/>
    </row>
    <row r="439" spans="1:8" ht="15.75" customHeight="1">
      <c r="A439" s="15"/>
      <c r="B439" s="15"/>
      <c r="C439" s="5"/>
      <c r="D439" s="15"/>
      <c r="E439" s="15"/>
      <c r="F439" s="15"/>
      <c r="G439" s="15"/>
      <c r="H439" s="15"/>
    </row>
    <row r="440" spans="1:8" ht="15.75" customHeight="1">
      <c r="A440" s="15"/>
      <c r="B440" s="15"/>
      <c r="C440" s="5"/>
      <c r="D440" s="15"/>
      <c r="E440" s="15"/>
      <c r="F440" s="15"/>
      <c r="G440" s="15"/>
      <c r="H440" s="15"/>
    </row>
    <row r="441" spans="1:8" ht="15.75" customHeight="1">
      <c r="A441" s="15"/>
      <c r="B441" s="15"/>
      <c r="C441" s="5"/>
      <c r="D441" s="15"/>
      <c r="E441" s="15"/>
      <c r="F441" s="15"/>
      <c r="G441" s="15"/>
      <c r="H441" s="15"/>
    </row>
    <row r="442" spans="1:8" ht="15.75" customHeight="1">
      <c r="A442" s="15"/>
      <c r="B442" s="15"/>
      <c r="C442" s="5"/>
      <c r="D442" s="15"/>
      <c r="E442" s="15"/>
      <c r="F442" s="15"/>
      <c r="G442" s="15"/>
      <c r="H442" s="15"/>
    </row>
    <row r="443" spans="1:8" ht="15.75" customHeight="1">
      <c r="A443" s="15"/>
      <c r="B443" s="15"/>
      <c r="C443" s="5"/>
      <c r="D443" s="15"/>
      <c r="E443" s="15"/>
      <c r="F443" s="15"/>
      <c r="G443" s="15"/>
      <c r="H443" s="15"/>
    </row>
    <row r="444" spans="1:8" ht="15.75" customHeight="1">
      <c r="A444" s="15"/>
      <c r="B444" s="15"/>
      <c r="C444" s="5"/>
      <c r="D444" s="15"/>
      <c r="E444" s="15"/>
      <c r="F444" s="15"/>
      <c r="G444" s="15"/>
      <c r="H444" s="15"/>
    </row>
    <row r="445" spans="1:8" ht="15.75" customHeight="1">
      <c r="A445" s="15"/>
      <c r="B445" s="15"/>
      <c r="C445" s="5"/>
      <c r="D445" s="15"/>
      <c r="E445" s="15"/>
      <c r="F445" s="15"/>
      <c r="G445" s="15"/>
      <c r="H445" s="15"/>
    </row>
    <row r="446" spans="1:8" ht="15.75" customHeight="1">
      <c r="A446" s="15"/>
      <c r="B446" s="15"/>
      <c r="C446" s="5"/>
      <c r="D446" s="15"/>
      <c r="E446" s="15"/>
      <c r="F446" s="15"/>
      <c r="G446" s="15"/>
      <c r="H446" s="15"/>
    </row>
    <row r="447" spans="1:8" ht="15.75" customHeight="1">
      <c r="A447" s="15"/>
      <c r="B447" s="15"/>
      <c r="C447" s="5"/>
      <c r="D447" s="15"/>
      <c r="E447" s="15"/>
      <c r="F447" s="15"/>
      <c r="G447" s="15"/>
      <c r="H447" s="15"/>
    </row>
    <row r="448" spans="1:8" ht="15.75" customHeight="1">
      <c r="A448" s="15"/>
      <c r="B448" s="15"/>
      <c r="C448" s="5"/>
      <c r="D448" s="15"/>
      <c r="E448" s="15"/>
      <c r="F448" s="15"/>
      <c r="G448" s="15"/>
      <c r="H448" s="15"/>
    </row>
    <row r="449" spans="1:8" ht="15.75" customHeight="1">
      <c r="A449" s="15"/>
      <c r="B449" s="15"/>
      <c r="C449" s="5"/>
      <c r="D449" s="15"/>
      <c r="E449" s="15"/>
      <c r="F449" s="15"/>
      <c r="G449" s="15"/>
      <c r="H449" s="15"/>
    </row>
    <row r="450" spans="1:8" ht="15.75" customHeight="1">
      <c r="A450" s="15"/>
      <c r="B450" s="15"/>
      <c r="C450" s="5"/>
      <c r="D450" s="15"/>
      <c r="E450" s="15"/>
      <c r="F450" s="15"/>
      <c r="G450" s="15"/>
      <c r="H450" s="15"/>
    </row>
    <row r="451" spans="1:8" ht="15.75" customHeight="1">
      <c r="A451" s="15"/>
      <c r="B451" s="15"/>
      <c r="C451" s="5"/>
      <c r="D451" s="15"/>
      <c r="E451" s="15"/>
      <c r="F451" s="15"/>
      <c r="G451" s="15"/>
      <c r="H451" s="15"/>
    </row>
    <row r="452" spans="1:8" ht="15.75" customHeight="1">
      <c r="A452" s="15"/>
      <c r="B452" s="15"/>
      <c r="C452" s="5"/>
      <c r="D452" s="15"/>
      <c r="E452" s="15"/>
      <c r="F452" s="15"/>
      <c r="G452" s="15"/>
      <c r="H452" s="15"/>
    </row>
    <row r="453" spans="1:8" ht="15.75" customHeight="1">
      <c r="A453" s="15"/>
      <c r="B453" s="15"/>
      <c r="C453" s="5"/>
      <c r="D453" s="15"/>
      <c r="E453" s="15"/>
      <c r="F453" s="15"/>
      <c r="G453" s="15"/>
      <c r="H453" s="15"/>
    </row>
    <row r="454" spans="1:8" ht="15.75" customHeight="1">
      <c r="A454" s="15"/>
      <c r="B454" s="15"/>
      <c r="C454" s="5"/>
      <c r="D454" s="15"/>
      <c r="E454" s="15"/>
      <c r="F454" s="15"/>
      <c r="G454" s="15"/>
      <c r="H454" s="15"/>
    </row>
    <row r="455" spans="1:8" ht="15.75" customHeight="1">
      <c r="A455" s="15"/>
      <c r="B455" s="15"/>
      <c r="C455" s="5"/>
      <c r="D455" s="15"/>
      <c r="E455" s="15"/>
      <c r="F455" s="15"/>
      <c r="G455" s="15"/>
      <c r="H455" s="15"/>
    </row>
    <row r="456" spans="1:8" ht="15.75" customHeight="1">
      <c r="A456" s="15"/>
      <c r="B456" s="15"/>
      <c r="C456" s="5"/>
      <c r="D456" s="15"/>
      <c r="E456" s="15"/>
      <c r="F456" s="15"/>
      <c r="G456" s="15"/>
      <c r="H456" s="15"/>
    </row>
    <row r="457" spans="1:8" ht="15.75" customHeight="1">
      <c r="A457" s="15"/>
      <c r="B457" s="15"/>
      <c r="C457" s="5"/>
      <c r="D457" s="15"/>
      <c r="E457" s="15"/>
      <c r="F457" s="15"/>
      <c r="G457" s="15"/>
      <c r="H457" s="15"/>
    </row>
    <row r="458" spans="1:8" ht="15.75" customHeight="1">
      <c r="A458" s="15"/>
      <c r="B458" s="15"/>
      <c r="C458" s="5"/>
      <c r="D458" s="15"/>
      <c r="E458" s="15"/>
      <c r="F458" s="15"/>
      <c r="G458" s="15"/>
      <c r="H458" s="15"/>
    </row>
    <row r="459" spans="1:8" ht="15.75" customHeight="1">
      <c r="A459" s="15"/>
      <c r="B459" s="15"/>
      <c r="C459" s="5"/>
      <c r="D459" s="15"/>
      <c r="E459" s="15"/>
      <c r="F459" s="15"/>
      <c r="G459" s="15"/>
      <c r="H459" s="15"/>
    </row>
    <row r="460" spans="1:8" ht="15.75" customHeight="1">
      <c r="A460" s="15"/>
      <c r="B460" s="15"/>
      <c r="C460" s="5"/>
      <c r="D460" s="15"/>
      <c r="E460" s="15"/>
      <c r="F460" s="15"/>
      <c r="G460" s="15"/>
      <c r="H460" s="15"/>
    </row>
    <row r="461" spans="1:8" ht="15.75" customHeight="1">
      <c r="A461" s="15"/>
      <c r="B461" s="15"/>
      <c r="C461" s="5"/>
      <c r="D461" s="15"/>
      <c r="E461" s="15"/>
      <c r="F461" s="15"/>
      <c r="G461" s="15"/>
      <c r="H461" s="15"/>
    </row>
    <row r="462" spans="1:8" ht="15.75" customHeight="1">
      <c r="A462" s="15"/>
      <c r="B462" s="15"/>
      <c r="C462" s="5"/>
      <c r="D462" s="15"/>
      <c r="E462" s="15"/>
      <c r="F462" s="15"/>
      <c r="G462" s="15"/>
      <c r="H462" s="15"/>
    </row>
    <row r="463" spans="1:8" ht="15.75" customHeight="1">
      <c r="A463" s="15"/>
      <c r="B463" s="15"/>
      <c r="C463" s="5"/>
      <c r="D463" s="15"/>
      <c r="E463" s="15"/>
      <c r="F463" s="15"/>
      <c r="G463" s="15"/>
      <c r="H463" s="15"/>
    </row>
    <row r="464" spans="1:8" ht="15.75" customHeight="1">
      <c r="A464" s="15"/>
      <c r="B464" s="15"/>
      <c r="C464" s="5"/>
      <c r="D464" s="15"/>
      <c r="E464" s="15"/>
      <c r="F464" s="15"/>
      <c r="G464" s="15"/>
      <c r="H464" s="15"/>
    </row>
    <row r="465" spans="1:8" ht="15.75" customHeight="1">
      <c r="A465" s="15"/>
      <c r="B465" s="15"/>
      <c r="C465" s="5"/>
      <c r="D465" s="15"/>
      <c r="E465" s="15"/>
      <c r="F465" s="15"/>
      <c r="G465" s="15"/>
      <c r="H465" s="15"/>
    </row>
    <row r="466" spans="1:8" ht="15.75" customHeight="1">
      <c r="A466" s="15"/>
      <c r="B466" s="15"/>
      <c r="C466" s="5"/>
      <c r="D466" s="15"/>
      <c r="E466" s="15"/>
      <c r="F466" s="15"/>
      <c r="G466" s="15"/>
      <c r="H466" s="15"/>
    </row>
    <row r="467" spans="1:8" ht="15.75" customHeight="1">
      <c r="A467" s="15"/>
      <c r="B467" s="15"/>
      <c r="C467" s="5"/>
      <c r="D467" s="15"/>
      <c r="E467" s="15"/>
      <c r="F467" s="15"/>
      <c r="G467" s="15"/>
      <c r="H467" s="15"/>
    </row>
    <row r="468" spans="1:8" ht="15.75" customHeight="1">
      <c r="A468" s="15"/>
      <c r="B468" s="15"/>
      <c r="C468" s="5"/>
      <c r="D468" s="15"/>
      <c r="E468" s="15"/>
      <c r="F468" s="15"/>
      <c r="G468" s="15"/>
      <c r="H468" s="15"/>
    </row>
    <row r="469" spans="1:8" ht="15.75" customHeight="1">
      <c r="A469" s="15"/>
      <c r="B469" s="15"/>
      <c r="C469" s="5"/>
      <c r="D469" s="15"/>
      <c r="E469" s="15"/>
      <c r="F469" s="15"/>
      <c r="G469" s="15"/>
      <c r="H469" s="15"/>
    </row>
    <row r="470" spans="1:8" ht="15.75" customHeight="1">
      <c r="A470" s="15"/>
      <c r="B470" s="15"/>
      <c r="C470" s="5"/>
      <c r="D470" s="15"/>
      <c r="E470" s="15"/>
      <c r="F470" s="15"/>
      <c r="G470" s="15"/>
      <c r="H470" s="15"/>
    </row>
    <row r="471" spans="1:8" ht="15.75" customHeight="1">
      <c r="A471" s="15"/>
      <c r="B471" s="15"/>
      <c r="C471" s="5"/>
      <c r="D471" s="15"/>
      <c r="E471" s="15"/>
      <c r="F471" s="15"/>
      <c r="G471" s="15"/>
      <c r="H471" s="15"/>
    </row>
    <row r="472" spans="1:8" ht="15.75" customHeight="1">
      <c r="A472" s="15"/>
      <c r="B472" s="15"/>
      <c r="C472" s="5"/>
      <c r="D472" s="15"/>
      <c r="E472" s="15"/>
      <c r="F472" s="15"/>
      <c r="G472" s="15"/>
      <c r="H472" s="15"/>
    </row>
    <row r="473" spans="1:8" ht="15.75" customHeight="1">
      <c r="A473" s="15"/>
      <c r="B473" s="15"/>
      <c r="C473" s="5"/>
      <c r="D473" s="15"/>
      <c r="E473" s="15"/>
      <c r="F473" s="15"/>
      <c r="G473" s="15"/>
      <c r="H473" s="15"/>
    </row>
    <row r="474" spans="1:8" ht="15.75" customHeight="1">
      <c r="A474" s="15"/>
      <c r="B474" s="15"/>
      <c r="C474" s="5"/>
      <c r="D474" s="15"/>
      <c r="E474" s="15"/>
      <c r="F474" s="15"/>
      <c r="G474" s="15"/>
      <c r="H474" s="15"/>
    </row>
    <row r="475" spans="1:8" ht="15.75" customHeight="1">
      <c r="A475" s="15"/>
      <c r="B475" s="15"/>
      <c r="C475" s="5"/>
      <c r="D475" s="15"/>
      <c r="E475" s="15"/>
      <c r="F475" s="15"/>
      <c r="G475" s="15"/>
      <c r="H475" s="15"/>
    </row>
    <row r="476" spans="1:8" ht="15.75" customHeight="1">
      <c r="A476" s="15"/>
      <c r="B476" s="15"/>
      <c r="C476" s="5"/>
      <c r="D476" s="15"/>
      <c r="E476" s="15"/>
      <c r="F476" s="15"/>
      <c r="G476" s="15"/>
      <c r="H476" s="15"/>
    </row>
    <row r="477" spans="1:8" ht="15.75" customHeight="1">
      <c r="A477" s="15"/>
      <c r="B477" s="15"/>
      <c r="C477" s="5"/>
      <c r="D477" s="15"/>
      <c r="E477" s="15"/>
      <c r="F477" s="15"/>
      <c r="G477" s="15"/>
      <c r="H477" s="15"/>
    </row>
    <row r="478" spans="1:8" ht="15.75" customHeight="1">
      <c r="A478" s="15"/>
      <c r="B478" s="15"/>
      <c r="C478" s="5"/>
      <c r="D478" s="15"/>
      <c r="E478" s="15"/>
      <c r="F478" s="15"/>
      <c r="G478" s="15"/>
      <c r="H478" s="15"/>
    </row>
    <row r="479" spans="1:8" ht="15.75" customHeight="1">
      <c r="A479" s="15"/>
      <c r="B479" s="15"/>
      <c r="C479" s="5"/>
      <c r="D479" s="15"/>
      <c r="E479" s="15"/>
      <c r="F479" s="15"/>
      <c r="G479" s="15"/>
      <c r="H479" s="15"/>
    </row>
    <row r="480" spans="1:8" ht="15.75" customHeight="1">
      <c r="A480" s="15"/>
      <c r="B480" s="15"/>
      <c r="C480" s="5"/>
      <c r="D480" s="15"/>
      <c r="E480" s="15"/>
      <c r="F480" s="15"/>
      <c r="G480" s="15"/>
      <c r="H480" s="15"/>
    </row>
    <row r="481" spans="1:8" ht="15.75" customHeight="1">
      <c r="A481" s="15"/>
      <c r="B481" s="15"/>
      <c r="C481" s="5"/>
      <c r="D481" s="15"/>
      <c r="E481" s="15"/>
      <c r="F481" s="15"/>
      <c r="G481" s="15"/>
      <c r="H481" s="15"/>
    </row>
    <row r="482" spans="1:8" ht="15.75" customHeight="1">
      <c r="A482" s="15"/>
      <c r="B482" s="15"/>
      <c r="C482" s="5"/>
      <c r="D482" s="15"/>
      <c r="E482" s="15"/>
      <c r="F482" s="15"/>
      <c r="G482" s="15"/>
      <c r="H482" s="15"/>
    </row>
    <row r="483" spans="1:8" ht="15.75" customHeight="1">
      <c r="A483" s="15"/>
      <c r="B483" s="15"/>
      <c r="C483" s="5"/>
      <c r="D483" s="15"/>
      <c r="E483" s="15"/>
      <c r="F483" s="15"/>
      <c r="G483" s="15"/>
      <c r="H483" s="15"/>
    </row>
    <row r="484" spans="1:8" ht="15.75" customHeight="1">
      <c r="A484" s="15"/>
      <c r="B484" s="15"/>
      <c r="C484" s="5"/>
      <c r="D484" s="15"/>
      <c r="E484" s="15"/>
      <c r="F484" s="15"/>
      <c r="G484" s="15"/>
      <c r="H484" s="15"/>
    </row>
    <row r="485" spans="1:8" ht="15.75" customHeight="1">
      <c r="A485" s="15"/>
      <c r="B485" s="15"/>
      <c r="C485" s="5"/>
      <c r="D485" s="15"/>
      <c r="E485" s="15"/>
      <c r="F485" s="15"/>
      <c r="G485" s="15"/>
      <c r="H485" s="15"/>
    </row>
    <row r="486" spans="1:8" ht="15.75" customHeight="1">
      <c r="A486" s="15"/>
      <c r="B486" s="15"/>
      <c r="C486" s="5"/>
      <c r="D486" s="15"/>
      <c r="E486" s="15"/>
      <c r="F486" s="15"/>
      <c r="G486" s="15"/>
      <c r="H486" s="15"/>
    </row>
    <row r="487" spans="1:8" ht="15.75" customHeight="1">
      <c r="A487" s="15"/>
      <c r="B487" s="15"/>
      <c r="C487" s="5"/>
      <c r="D487" s="15"/>
      <c r="E487" s="15"/>
      <c r="F487" s="15"/>
      <c r="G487" s="15"/>
      <c r="H487" s="15"/>
    </row>
    <row r="488" spans="1:8" ht="15.75" customHeight="1">
      <c r="A488" s="15"/>
      <c r="B488" s="15"/>
      <c r="C488" s="5"/>
      <c r="D488" s="15"/>
      <c r="E488" s="15"/>
      <c r="F488" s="15"/>
      <c r="G488" s="15"/>
      <c r="H488" s="15"/>
    </row>
    <row r="489" spans="1:8" ht="15.75" customHeight="1">
      <c r="A489" s="15"/>
      <c r="B489" s="15"/>
      <c r="C489" s="5"/>
      <c r="D489" s="15"/>
      <c r="E489" s="15"/>
      <c r="F489" s="15"/>
      <c r="G489" s="15"/>
      <c r="H489" s="15"/>
    </row>
    <row r="490" spans="1:8" ht="15.75" customHeight="1">
      <c r="A490" s="15"/>
      <c r="B490" s="15"/>
      <c r="C490" s="5"/>
      <c r="D490" s="15"/>
      <c r="E490" s="15"/>
      <c r="F490" s="15"/>
      <c r="G490" s="15"/>
      <c r="H490" s="15"/>
    </row>
    <row r="491" spans="1:8" ht="15.75" customHeight="1">
      <c r="A491" s="15"/>
      <c r="B491" s="15"/>
      <c r="C491" s="5"/>
      <c r="D491" s="15"/>
      <c r="E491" s="15"/>
      <c r="F491" s="15"/>
      <c r="G491" s="15"/>
      <c r="H491" s="15"/>
    </row>
    <row r="492" spans="1:8" ht="15.75" customHeight="1">
      <c r="A492" s="15"/>
      <c r="B492" s="15"/>
      <c r="C492" s="5"/>
      <c r="D492" s="15"/>
      <c r="E492" s="15"/>
      <c r="F492" s="15"/>
      <c r="G492" s="15"/>
      <c r="H492" s="15"/>
    </row>
    <row r="493" spans="1:8" ht="15.75" customHeight="1">
      <c r="A493" s="15"/>
      <c r="B493" s="15"/>
      <c r="C493" s="5"/>
      <c r="D493" s="15"/>
      <c r="E493" s="15"/>
      <c r="F493" s="15"/>
      <c r="G493" s="15"/>
      <c r="H493" s="15"/>
    </row>
    <row r="494" spans="1:8" ht="15.75" customHeight="1">
      <c r="A494" s="15"/>
      <c r="B494" s="15"/>
      <c r="C494" s="5"/>
      <c r="D494" s="15"/>
      <c r="E494" s="15"/>
      <c r="F494" s="15"/>
      <c r="G494" s="15"/>
      <c r="H494" s="15"/>
    </row>
    <row r="495" spans="1:8" ht="15.75" customHeight="1">
      <c r="A495" s="15"/>
      <c r="B495" s="15"/>
      <c r="C495" s="5"/>
      <c r="D495" s="15"/>
      <c r="E495" s="15"/>
      <c r="F495" s="15"/>
      <c r="G495" s="15"/>
      <c r="H495" s="15"/>
    </row>
    <row r="496" spans="1:8" ht="15.75" customHeight="1">
      <c r="A496" s="15"/>
      <c r="B496" s="15"/>
      <c r="C496" s="5"/>
      <c r="D496" s="15"/>
      <c r="E496" s="15"/>
      <c r="F496" s="15"/>
      <c r="G496" s="15"/>
      <c r="H496" s="15"/>
    </row>
    <row r="497" spans="1:8" ht="15.75" customHeight="1">
      <c r="A497" s="15"/>
      <c r="B497" s="15"/>
      <c r="C497" s="5"/>
      <c r="D497" s="15"/>
      <c r="E497" s="15"/>
      <c r="F497" s="15"/>
      <c r="G497" s="15"/>
      <c r="H497" s="15"/>
    </row>
    <row r="498" spans="1:8" ht="15.75" customHeight="1">
      <c r="A498" s="15"/>
      <c r="B498" s="15"/>
      <c r="C498" s="5"/>
      <c r="D498" s="15"/>
      <c r="E498" s="15"/>
      <c r="F498" s="15"/>
      <c r="G498" s="15"/>
      <c r="H498" s="15"/>
    </row>
    <row r="499" spans="1:8" ht="15.75" customHeight="1">
      <c r="A499" s="15"/>
      <c r="B499" s="15"/>
      <c r="C499" s="5"/>
      <c r="D499" s="15"/>
      <c r="E499" s="15"/>
      <c r="F499" s="15"/>
      <c r="G499" s="15"/>
      <c r="H499" s="15"/>
    </row>
    <row r="500" spans="1:8" ht="15.75" customHeight="1">
      <c r="A500" s="15"/>
      <c r="B500" s="15"/>
      <c r="C500" s="5"/>
      <c r="D500" s="15"/>
      <c r="E500" s="15"/>
      <c r="F500" s="15"/>
      <c r="G500" s="15"/>
      <c r="H500" s="15"/>
    </row>
    <row r="501" spans="1:8" ht="15.75" customHeight="1">
      <c r="A501" s="15"/>
      <c r="B501" s="15"/>
      <c r="C501" s="5"/>
      <c r="D501" s="15"/>
      <c r="E501" s="15"/>
      <c r="F501" s="15"/>
      <c r="G501" s="15"/>
      <c r="H501" s="15"/>
    </row>
    <row r="502" spans="1:8" ht="15.75" customHeight="1">
      <c r="A502" s="15"/>
      <c r="B502" s="15"/>
      <c r="C502" s="5"/>
      <c r="D502" s="15"/>
      <c r="E502" s="15"/>
      <c r="F502" s="15"/>
      <c r="G502" s="15"/>
      <c r="H502" s="15"/>
    </row>
    <row r="503" spans="1:8" ht="15.75" customHeight="1">
      <c r="A503" s="15"/>
      <c r="B503" s="15"/>
      <c r="C503" s="5"/>
      <c r="D503" s="15"/>
      <c r="E503" s="15"/>
      <c r="F503" s="15"/>
      <c r="G503" s="15"/>
      <c r="H503" s="15"/>
    </row>
    <row r="504" spans="1:8" ht="15.75" customHeight="1">
      <c r="A504" s="15"/>
      <c r="B504" s="15"/>
      <c r="C504" s="5"/>
      <c r="D504" s="15"/>
      <c r="E504" s="15"/>
      <c r="F504" s="15"/>
      <c r="G504" s="15"/>
      <c r="H504" s="15"/>
    </row>
    <row r="505" spans="1:8" ht="15.75" customHeight="1">
      <c r="A505" s="15"/>
      <c r="B505" s="15"/>
      <c r="C505" s="5"/>
      <c r="D505" s="15"/>
      <c r="E505" s="15"/>
      <c r="F505" s="15"/>
      <c r="G505" s="15"/>
      <c r="H505" s="15"/>
    </row>
    <row r="506" spans="1:8" ht="15.75" customHeight="1">
      <c r="A506" s="15"/>
      <c r="B506" s="15"/>
      <c r="C506" s="5"/>
      <c r="D506" s="15"/>
      <c r="E506" s="15"/>
      <c r="F506" s="15"/>
      <c r="G506" s="15"/>
      <c r="H506" s="15"/>
    </row>
    <row r="507" spans="1:8" ht="15.75" customHeight="1">
      <c r="A507" s="15"/>
      <c r="B507" s="15"/>
      <c r="C507" s="5"/>
      <c r="D507" s="15"/>
      <c r="E507" s="15"/>
      <c r="F507" s="15"/>
      <c r="G507" s="15"/>
      <c r="H507" s="15"/>
    </row>
    <row r="508" spans="1:8" ht="15.75" customHeight="1">
      <c r="A508" s="15"/>
      <c r="B508" s="15"/>
      <c r="C508" s="5"/>
      <c r="D508" s="15"/>
      <c r="E508" s="15"/>
      <c r="F508" s="15"/>
      <c r="G508" s="15"/>
      <c r="H508" s="15"/>
    </row>
    <row r="509" spans="1:8" ht="15.75" customHeight="1">
      <c r="A509" s="15"/>
      <c r="B509" s="15"/>
      <c r="C509" s="5"/>
      <c r="D509" s="15"/>
      <c r="E509" s="15"/>
      <c r="F509" s="15"/>
      <c r="G509" s="15"/>
      <c r="H509" s="15"/>
    </row>
    <row r="510" spans="1:8" ht="15.75" customHeight="1">
      <c r="A510" s="15"/>
      <c r="B510" s="15"/>
      <c r="C510" s="5"/>
      <c r="D510" s="15"/>
      <c r="E510" s="15"/>
      <c r="F510" s="15"/>
      <c r="G510" s="15"/>
      <c r="H510" s="15"/>
    </row>
    <row r="511" spans="1:8" ht="15.75" customHeight="1">
      <c r="A511" s="15"/>
      <c r="B511" s="15"/>
      <c r="C511" s="5"/>
      <c r="D511" s="15"/>
      <c r="E511" s="15"/>
      <c r="F511" s="15"/>
      <c r="G511" s="15"/>
      <c r="H511" s="15"/>
    </row>
    <row r="512" spans="1:8" ht="15.75" customHeight="1">
      <c r="A512" s="15"/>
      <c r="B512" s="15"/>
      <c r="C512" s="5"/>
      <c r="D512" s="15"/>
      <c r="E512" s="15"/>
      <c r="F512" s="15"/>
      <c r="G512" s="15"/>
      <c r="H512" s="15"/>
    </row>
    <row r="513" spans="1:8" ht="15.75" customHeight="1">
      <c r="A513" s="15"/>
      <c r="B513" s="15"/>
      <c r="C513" s="5"/>
      <c r="D513" s="15"/>
      <c r="E513" s="15"/>
      <c r="F513" s="15"/>
      <c r="G513" s="15"/>
      <c r="H513" s="15"/>
    </row>
    <row r="514" spans="1:8" ht="15.75" customHeight="1">
      <c r="A514" s="15"/>
      <c r="B514" s="15"/>
      <c r="C514" s="5"/>
      <c r="D514" s="15"/>
      <c r="E514" s="15"/>
      <c r="F514" s="15"/>
      <c r="G514" s="15"/>
      <c r="H514" s="15"/>
    </row>
    <row r="515" spans="1:8" ht="15.75" customHeight="1">
      <c r="A515" s="15"/>
      <c r="B515" s="15"/>
      <c r="C515" s="5"/>
      <c r="D515" s="15"/>
      <c r="E515" s="15"/>
      <c r="F515" s="15"/>
      <c r="G515" s="15"/>
      <c r="H515" s="15"/>
    </row>
    <row r="516" spans="1:8" ht="15.75" customHeight="1">
      <c r="A516" s="15"/>
      <c r="B516" s="15"/>
      <c r="C516" s="5"/>
      <c r="D516" s="15"/>
      <c r="E516" s="15"/>
      <c r="F516" s="15"/>
      <c r="G516" s="15"/>
      <c r="H516" s="15"/>
    </row>
    <row r="517" spans="1:8" ht="15.75" customHeight="1">
      <c r="A517" s="15"/>
      <c r="B517" s="15"/>
      <c r="C517" s="5"/>
      <c r="D517" s="15"/>
      <c r="E517" s="15"/>
      <c r="F517" s="15"/>
      <c r="G517" s="15"/>
      <c r="H517" s="15"/>
    </row>
    <row r="518" spans="1:8" ht="15.75" customHeight="1">
      <c r="A518" s="15"/>
      <c r="B518" s="15"/>
      <c r="C518" s="5"/>
      <c r="D518" s="15"/>
      <c r="E518" s="15"/>
      <c r="F518" s="15"/>
      <c r="G518" s="15"/>
      <c r="H518" s="15"/>
    </row>
    <row r="519" spans="1:8" ht="15.75" customHeight="1">
      <c r="A519" s="15"/>
      <c r="B519" s="15"/>
      <c r="C519" s="5"/>
      <c r="D519" s="15"/>
      <c r="E519" s="15"/>
      <c r="F519" s="15"/>
      <c r="G519" s="15"/>
      <c r="H519" s="15"/>
    </row>
    <row r="520" spans="1:8" ht="15.75" customHeight="1">
      <c r="A520" s="15"/>
      <c r="B520" s="15"/>
      <c r="C520" s="5"/>
      <c r="D520" s="15"/>
      <c r="E520" s="15"/>
      <c r="F520" s="15"/>
      <c r="G520" s="15"/>
      <c r="H520" s="15"/>
    </row>
    <row r="521" spans="1:8" ht="15.75" customHeight="1">
      <c r="A521" s="15"/>
      <c r="B521" s="15"/>
      <c r="C521" s="5"/>
      <c r="D521" s="15"/>
      <c r="E521" s="15"/>
      <c r="F521" s="15"/>
      <c r="G521" s="15"/>
      <c r="H521" s="15"/>
    </row>
    <row r="522" spans="1:8" ht="15.75" customHeight="1">
      <c r="A522" s="15"/>
      <c r="B522" s="15"/>
      <c r="C522" s="5"/>
      <c r="D522" s="15"/>
      <c r="E522" s="15"/>
      <c r="F522" s="15"/>
      <c r="G522" s="15"/>
      <c r="H522" s="15"/>
    </row>
    <row r="523" spans="1:8" ht="15.75" customHeight="1">
      <c r="A523" s="15"/>
      <c r="B523" s="15"/>
      <c r="C523" s="5"/>
      <c r="D523" s="15"/>
      <c r="E523" s="15"/>
      <c r="F523" s="15"/>
      <c r="G523" s="15"/>
      <c r="H523" s="15"/>
    </row>
    <row r="524" spans="1:8" ht="15.75" customHeight="1">
      <c r="A524" s="15"/>
      <c r="B524" s="15"/>
      <c r="C524" s="5"/>
      <c r="D524" s="15"/>
      <c r="E524" s="15"/>
      <c r="F524" s="15"/>
      <c r="G524" s="15"/>
      <c r="H524" s="15"/>
    </row>
    <row r="525" spans="1:8" ht="15.75" customHeight="1">
      <c r="A525" s="15"/>
      <c r="B525" s="15"/>
      <c r="C525" s="5"/>
      <c r="D525" s="15"/>
      <c r="E525" s="15"/>
      <c r="F525" s="15"/>
      <c r="G525" s="15"/>
      <c r="H525" s="15"/>
    </row>
    <row r="526" spans="1:8" ht="15.75" customHeight="1">
      <c r="A526" s="15"/>
      <c r="B526" s="15"/>
      <c r="C526" s="5"/>
      <c r="D526" s="15"/>
      <c r="E526" s="15"/>
      <c r="F526" s="15"/>
      <c r="G526" s="15"/>
      <c r="H526" s="15"/>
    </row>
    <row r="527" spans="1:8" ht="15.75" customHeight="1">
      <c r="A527" s="15"/>
      <c r="B527" s="15"/>
      <c r="C527" s="5"/>
      <c r="D527" s="15"/>
      <c r="E527" s="15"/>
      <c r="F527" s="15"/>
      <c r="G527" s="15"/>
      <c r="H527" s="15"/>
    </row>
    <row r="528" spans="1:8" ht="15.75" customHeight="1">
      <c r="A528" s="15"/>
      <c r="B528" s="15"/>
      <c r="C528" s="5"/>
      <c r="D528" s="15"/>
      <c r="E528" s="15"/>
      <c r="F528" s="15"/>
      <c r="G528" s="15"/>
      <c r="H528" s="15"/>
    </row>
    <row r="529" spans="1:8" ht="15.75" customHeight="1">
      <c r="A529" s="15"/>
      <c r="B529" s="15"/>
      <c r="C529" s="5"/>
      <c r="D529" s="15"/>
      <c r="E529" s="15"/>
      <c r="F529" s="15"/>
      <c r="G529" s="15"/>
      <c r="H529" s="15"/>
    </row>
    <row r="530" spans="1:8" ht="15.75" customHeight="1">
      <c r="A530" s="15"/>
      <c r="B530" s="15"/>
      <c r="C530" s="5"/>
      <c r="D530" s="15"/>
      <c r="E530" s="15"/>
      <c r="F530" s="15"/>
      <c r="G530" s="15"/>
      <c r="H530" s="15"/>
    </row>
    <row r="531" spans="1:8" ht="15.75" customHeight="1">
      <c r="A531" s="15"/>
      <c r="B531" s="15"/>
      <c r="C531" s="5"/>
      <c r="D531" s="15"/>
      <c r="E531" s="15"/>
      <c r="F531" s="15"/>
      <c r="G531" s="15"/>
      <c r="H531" s="15"/>
    </row>
    <row r="532" spans="1:8" ht="15.75" customHeight="1">
      <c r="A532" s="15"/>
      <c r="B532" s="15"/>
      <c r="C532" s="5"/>
      <c r="D532" s="15"/>
      <c r="E532" s="15"/>
      <c r="F532" s="15"/>
      <c r="G532" s="15"/>
      <c r="H532" s="15"/>
    </row>
    <row r="533" spans="1:8" ht="15.75" customHeight="1">
      <c r="A533" s="15"/>
      <c r="B533" s="15"/>
      <c r="C533" s="5"/>
      <c r="D533" s="15"/>
      <c r="E533" s="15"/>
      <c r="F533" s="15"/>
      <c r="G533" s="15"/>
      <c r="H533" s="15"/>
    </row>
    <row r="534" spans="1:8" ht="15.75" customHeight="1">
      <c r="A534" s="15"/>
      <c r="B534" s="15"/>
      <c r="C534" s="5"/>
      <c r="D534" s="15"/>
      <c r="E534" s="15"/>
      <c r="F534" s="15"/>
      <c r="G534" s="15"/>
      <c r="H534" s="15"/>
    </row>
    <row r="535" spans="1:8" ht="15.75" customHeight="1">
      <c r="A535" s="15"/>
      <c r="B535" s="15"/>
      <c r="C535" s="5"/>
      <c r="D535" s="15"/>
      <c r="E535" s="15"/>
      <c r="F535" s="15"/>
      <c r="G535" s="15"/>
      <c r="H535" s="15"/>
    </row>
    <row r="536" spans="1:8" ht="15.75" customHeight="1">
      <c r="A536" s="15"/>
      <c r="B536" s="15"/>
      <c r="C536" s="5"/>
      <c r="D536" s="15"/>
      <c r="E536" s="15"/>
      <c r="F536" s="15"/>
      <c r="G536" s="15"/>
      <c r="H536" s="15"/>
    </row>
    <row r="537" spans="1:8" ht="15.75" customHeight="1">
      <c r="A537" s="15"/>
      <c r="B537" s="15"/>
      <c r="C537" s="5"/>
      <c r="D537" s="15"/>
      <c r="E537" s="15"/>
      <c r="F537" s="15"/>
      <c r="G537" s="15"/>
      <c r="H537" s="15"/>
    </row>
    <row r="538" spans="1:8" ht="15.75" customHeight="1">
      <c r="A538" s="15"/>
      <c r="B538" s="15"/>
      <c r="C538" s="5"/>
      <c r="D538" s="15"/>
      <c r="E538" s="15"/>
      <c r="F538" s="15"/>
      <c r="G538" s="15"/>
      <c r="H538" s="15"/>
    </row>
    <row r="539" spans="1:8" ht="15.75" customHeight="1">
      <c r="A539" s="15"/>
      <c r="B539" s="15"/>
      <c r="C539" s="5"/>
      <c r="D539" s="15"/>
      <c r="E539" s="15"/>
      <c r="F539" s="15"/>
      <c r="G539" s="15"/>
      <c r="H539" s="15"/>
    </row>
    <row r="540" spans="1:8" ht="15.75" customHeight="1">
      <c r="A540" s="15"/>
      <c r="B540" s="15"/>
      <c r="C540" s="5"/>
      <c r="D540" s="15"/>
      <c r="E540" s="15"/>
      <c r="F540" s="15"/>
      <c r="G540" s="15"/>
      <c r="H540" s="15"/>
    </row>
    <row r="541" spans="1:8" ht="15.75" customHeight="1">
      <c r="A541" s="15"/>
      <c r="B541" s="15"/>
      <c r="C541" s="5"/>
      <c r="D541" s="15"/>
      <c r="E541" s="15"/>
      <c r="F541" s="15"/>
      <c r="G541" s="15"/>
      <c r="H541" s="15"/>
    </row>
    <row r="542" spans="1:8" ht="15.75" customHeight="1">
      <c r="A542" s="15"/>
      <c r="B542" s="15"/>
      <c r="C542" s="5"/>
      <c r="D542" s="15"/>
      <c r="E542" s="15"/>
      <c r="F542" s="15"/>
      <c r="G542" s="15"/>
      <c r="H542" s="15"/>
    </row>
    <row r="543" spans="1:8" ht="15.75" customHeight="1">
      <c r="A543" s="15"/>
      <c r="B543" s="15"/>
      <c r="C543" s="5"/>
      <c r="D543" s="15"/>
      <c r="E543" s="15"/>
      <c r="F543" s="15"/>
      <c r="G543" s="15"/>
      <c r="H543" s="15"/>
    </row>
    <row r="544" spans="1:8" ht="15.75" customHeight="1">
      <c r="A544" s="15"/>
      <c r="B544" s="15"/>
      <c r="C544" s="5"/>
      <c r="D544" s="15"/>
      <c r="E544" s="15"/>
      <c r="F544" s="15"/>
      <c r="G544" s="15"/>
      <c r="H544" s="15"/>
    </row>
    <row r="545" spans="1:8" ht="15.75" customHeight="1">
      <c r="A545" s="15"/>
      <c r="B545" s="15"/>
      <c r="C545" s="5"/>
      <c r="D545" s="15"/>
      <c r="E545" s="15"/>
      <c r="F545" s="15"/>
      <c r="G545" s="15"/>
      <c r="H545" s="15"/>
    </row>
    <row r="546" spans="1:8" ht="15.75" customHeight="1">
      <c r="A546" s="15"/>
      <c r="B546" s="15"/>
      <c r="C546" s="5"/>
      <c r="D546" s="15"/>
      <c r="E546" s="15"/>
      <c r="F546" s="15"/>
      <c r="G546" s="15"/>
      <c r="H546" s="15"/>
    </row>
    <row r="547" spans="1:8" ht="15.75" customHeight="1">
      <c r="A547" s="15"/>
      <c r="B547" s="15"/>
      <c r="C547" s="5"/>
      <c r="D547" s="15"/>
      <c r="E547" s="15"/>
      <c r="F547" s="15"/>
      <c r="G547" s="15"/>
      <c r="H547" s="15"/>
    </row>
    <row r="548" spans="1:8" ht="15.75" customHeight="1">
      <c r="A548" s="15"/>
      <c r="B548" s="15"/>
      <c r="C548" s="5"/>
      <c r="D548" s="15"/>
      <c r="E548" s="15"/>
      <c r="F548" s="15"/>
      <c r="G548" s="15"/>
      <c r="H548" s="15"/>
    </row>
    <row r="549" spans="1:8" ht="15.75" customHeight="1">
      <c r="A549" s="15"/>
      <c r="B549" s="15"/>
      <c r="C549" s="5"/>
      <c r="D549" s="15"/>
      <c r="E549" s="15"/>
      <c r="F549" s="15"/>
      <c r="G549" s="15"/>
      <c r="H549" s="15"/>
    </row>
    <row r="550" spans="1:8" ht="15.75" customHeight="1">
      <c r="A550" s="15"/>
      <c r="B550" s="15"/>
      <c r="C550" s="5"/>
      <c r="D550" s="15"/>
      <c r="E550" s="15"/>
      <c r="F550" s="15"/>
      <c r="G550" s="15"/>
      <c r="H550" s="15"/>
    </row>
    <row r="551" spans="1:8" ht="15.75" customHeight="1">
      <c r="A551" s="15"/>
      <c r="B551" s="15"/>
      <c r="C551" s="5"/>
      <c r="D551" s="15"/>
      <c r="E551" s="15"/>
      <c r="F551" s="15"/>
      <c r="G551" s="15"/>
      <c r="H551" s="15"/>
    </row>
    <row r="552" spans="1:8" ht="15.75" customHeight="1">
      <c r="A552" s="15"/>
      <c r="B552" s="15"/>
      <c r="C552" s="5"/>
      <c r="D552" s="15"/>
      <c r="E552" s="15"/>
      <c r="F552" s="15"/>
      <c r="G552" s="15"/>
      <c r="H552" s="15"/>
    </row>
    <row r="553" spans="1:8" ht="15.75" customHeight="1">
      <c r="A553" s="15"/>
      <c r="B553" s="15"/>
      <c r="C553" s="5"/>
      <c r="D553" s="15"/>
      <c r="E553" s="15"/>
      <c r="F553" s="15"/>
      <c r="G553" s="15"/>
      <c r="H553" s="15"/>
    </row>
    <row r="554" spans="1:8" ht="15.75" customHeight="1">
      <c r="A554" s="15"/>
      <c r="B554" s="15"/>
      <c r="C554" s="5"/>
      <c r="D554" s="15"/>
      <c r="E554" s="15"/>
      <c r="F554" s="15"/>
      <c r="G554" s="15"/>
      <c r="H554" s="15"/>
    </row>
    <row r="555" spans="1:8" ht="15.75" customHeight="1">
      <c r="A555" s="15"/>
      <c r="B555" s="15"/>
      <c r="C555" s="5"/>
      <c r="D555" s="15"/>
      <c r="E555" s="15"/>
      <c r="F555" s="15"/>
      <c r="G555" s="15"/>
      <c r="H555" s="15"/>
    </row>
    <row r="556" spans="1:8" ht="15.75" customHeight="1">
      <c r="A556" s="15"/>
      <c r="B556" s="15"/>
      <c r="C556" s="5"/>
      <c r="D556" s="15"/>
      <c r="E556" s="15"/>
      <c r="F556" s="15"/>
      <c r="G556" s="15"/>
      <c r="H556" s="15"/>
    </row>
    <row r="557" spans="1:8" ht="15.75" customHeight="1">
      <c r="A557" s="15"/>
      <c r="B557" s="15"/>
      <c r="C557" s="5"/>
      <c r="D557" s="15"/>
      <c r="E557" s="15"/>
      <c r="F557" s="15"/>
      <c r="G557" s="15"/>
      <c r="H557" s="15"/>
    </row>
    <row r="558" spans="1:8" ht="15.75" customHeight="1">
      <c r="A558" s="15"/>
      <c r="B558" s="15"/>
      <c r="C558" s="5"/>
      <c r="D558" s="15"/>
      <c r="E558" s="15"/>
      <c r="F558" s="15"/>
      <c r="G558" s="15"/>
      <c r="H558" s="15"/>
    </row>
    <row r="559" spans="1:8" ht="15.75" customHeight="1">
      <c r="A559" s="15"/>
      <c r="B559" s="15"/>
      <c r="C559" s="5"/>
      <c r="D559" s="15"/>
      <c r="E559" s="15"/>
      <c r="F559" s="15"/>
      <c r="G559" s="15"/>
      <c r="H559" s="15"/>
    </row>
    <row r="560" spans="1:8" ht="15.75" customHeight="1">
      <c r="A560" s="15"/>
      <c r="B560" s="15"/>
      <c r="C560" s="5"/>
      <c r="D560" s="15"/>
      <c r="E560" s="15"/>
      <c r="F560" s="15"/>
      <c r="G560" s="15"/>
      <c r="H560" s="15"/>
    </row>
    <row r="561" spans="1:8" ht="15.75" customHeight="1">
      <c r="A561" s="15"/>
      <c r="B561" s="15"/>
      <c r="C561" s="5"/>
      <c r="D561" s="15"/>
      <c r="E561" s="15"/>
      <c r="F561" s="15"/>
      <c r="G561" s="15"/>
      <c r="H561" s="15"/>
    </row>
    <row r="562" spans="1:8" ht="15.75" customHeight="1">
      <c r="A562" s="15"/>
      <c r="B562" s="15"/>
      <c r="C562" s="5"/>
      <c r="D562" s="15"/>
      <c r="E562" s="15"/>
      <c r="F562" s="15"/>
      <c r="G562" s="15"/>
      <c r="H562" s="15"/>
    </row>
    <row r="563" spans="1:8" ht="15.75" customHeight="1">
      <c r="A563" s="15"/>
      <c r="B563" s="15"/>
      <c r="C563" s="5"/>
      <c r="D563" s="15"/>
      <c r="E563" s="15"/>
      <c r="F563" s="15"/>
      <c r="G563" s="15"/>
      <c r="H563" s="15"/>
    </row>
    <row r="564" spans="1:8" ht="15.75" customHeight="1">
      <c r="A564" s="15"/>
      <c r="B564" s="15"/>
      <c r="C564" s="5"/>
      <c r="D564" s="15"/>
      <c r="E564" s="15"/>
      <c r="F564" s="15"/>
      <c r="G564" s="15"/>
      <c r="H564" s="15"/>
    </row>
    <row r="565" spans="1:8" ht="15.75" customHeight="1">
      <c r="A565" s="15"/>
      <c r="B565" s="15"/>
      <c r="C565" s="5"/>
      <c r="D565" s="15"/>
      <c r="E565" s="15"/>
      <c r="F565" s="15"/>
      <c r="G565" s="15"/>
      <c r="H565" s="15"/>
    </row>
    <row r="566" spans="1:8" ht="15.75" customHeight="1">
      <c r="A566" s="15"/>
      <c r="B566" s="15"/>
      <c r="C566" s="5"/>
      <c r="D566" s="15"/>
      <c r="E566" s="15"/>
      <c r="F566" s="15"/>
      <c r="G566" s="15"/>
      <c r="H566" s="15"/>
    </row>
    <row r="567" spans="1:8" ht="15.75" customHeight="1">
      <c r="A567" s="15"/>
      <c r="B567" s="15"/>
      <c r="C567" s="5"/>
      <c r="D567" s="15"/>
      <c r="E567" s="15"/>
      <c r="F567" s="15"/>
      <c r="G567" s="15"/>
      <c r="H567" s="15"/>
    </row>
    <row r="568" spans="1:8" ht="15.75" customHeight="1">
      <c r="A568" s="15"/>
      <c r="B568" s="15"/>
      <c r="C568" s="5"/>
      <c r="D568" s="15"/>
      <c r="E568" s="15"/>
      <c r="F568" s="15"/>
      <c r="G568" s="15"/>
      <c r="H568" s="15"/>
    </row>
    <row r="569" spans="1:8" ht="15.75" customHeight="1">
      <c r="A569" s="15"/>
      <c r="B569" s="15"/>
      <c r="C569" s="5"/>
      <c r="D569" s="15"/>
      <c r="E569" s="15"/>
      <c r="F569" s="15"/>
      <c r="G569" s="15"/>
      <c r="H569" s="15"/>
    </row>
    <row r="570" spans="1:8" ht="15.75" customHeight="1">
      <c r="A570" s="15"/>
      <c r="B570" s="15"/>
      <c r="C570" s="5"/>
      <c r="D570" s="15"/>
      <c r="E570" s="15"/>
      <c r="F570" s="15"/>
      <c r="G570" s="15"/>
      <c r="H570" s="15"/>
    </row>
    <row r="571" spans="1:8" ht="15.75" customHeight="1">
      <c r="A571" s="15"/>
      <c r="B571" s="15"/>
      <c r="C571" s="5"/>
      <c r="D571" s="15"/>
      <c r="E571" s="15"/>
      <c r="F571" s="15"/>
      <c r="G571" s="15"/>
      <c r="H571" s="15"/>
    </row>
    <row r="572" spans="1:8" ht="15.75" customHeight="1">
      <c r="A572" s="15"/>
      <c r="B572" s="15"/>
      <c r="C572" s="5"/>
      <c r="D572" s="15"/>
      <c r="E572" s="15"/>
      <c r="F572" s="15"/>
      <c r="G572" s="15"/>
      <c r="H572" s="15"/>
    </row>
    <row r="573" spans="1:8" ht="15.75" customHeight="1">
      <c r="A573" s="15"/>
      <c r="B573" s="15"/>
      <c r="C573" s="5"/>
      <c r="D573" s="15"/>
      <c r="E573" s="15"/>
      <c r="F573" s="15"/>
      <c r="G573" s="15"/>
      <c r="H573" s="15"/>
    </row>
    <row r="574" spans="1:8" ht="15.75" customHeight="1">
      <c r="A574" s="15"/>
      <c r="B574" s="15"/>
      <c r="C574" s="5"/>
      <c r="D574" s="15"/>
      <c r="E574" s="15"/>
      <c r="F574" s="15"/>
      <c r="G574" s="15"/>
      <c r="H574" s="15"/>
    </row>
    <row r="575" spans="1:8" ht="15.75" customHeight="1">
      <c r="A575" s="15"/>
      <c r="B575" s="15"/>
      <c r="C575" s="5"/>
      <c r="D575" s="15"/>
      <c r="E575" s="15"/>
      <c r="F575" s="15"/>
      <c r="G575" s="15"/>
      <c r="H575" s="15"/>
    </row>
    <row r="576" spans="1:8" ht="15.75" customHeight="1">
      <c r="A576" s="15"/>
      <c r="B576" s="15"/>
      <c r="C576" s="5"/>
      <c r="D576" s="15"/>
      <c r="E576" s="15"/>
      <c r="F576" s="15"/>
      <c r="G576" s="15"/>
      <c r="H576" s="15"/>
    </row>
    <row r="577" spans="1:8" ht="15.75" customHeight="1">
      <c r="A577" s="15"/>
      <c r="B577" s="15"/>
      <c r="C577" s="5"/>
      <c r="D577" s="15"/>
      <c r="E577" s="15"/>
      <c r="F577" s="15"/>
      <c r="G577" s="15"/>
      <c r="H577" s="15"/>
    </row>
    <row r="578" spans="1:8" ht="15.75" customHeight="1">
      <c r="A578" s="15"/>
      <c r="B578" s="15"/>
      <c r="C578" s="5"/>
      <c r="D578" s="15"/>
      <c r="E578" s="15"/>
      <c r="F578" s="15"/>
      <c r="G578" s="15"/>
      <c r="H578" s="15"/>
    </row>
    <row r="579" spans="1:8" ht="15.75" customHeight="1">
      <c r="A579" s="15"/>
      <c r="B579" s="15"/>
      <c r="C579" s="5"/>
      <c r="D579" s="15"/>
      <c r="E579" s="15"/>
      <c r="F579" s="15"/>
      <c r="G579" s="15"/>
      <c r="H579" s="15"/>
    </row>
    <row r="580" spans="1:8" ht="15.75" customHeight="1">
      <c r="A580" s="15"/>
      <c r="B580" s="15"/>
      <c r="C580" s="5"/>
      <c r="D580" s="15"/>
      <c r="E580" s="15"/>
      <c r="F580" s="15"/>
      <c r="G580" s="15"/>
      <c r="H580" s="15"/>
    </row>
    <row r="581" spans="1:8" ht="15.75" customHeight="1">
      <c r="A581" s="15"/>
      <c r="B581" s="15"/>
      <c r="C581" s="5"/>
      <c r="D581" s="15"/>
      <c r="E581" s="15"/>
      <c r="F581" s="15"/>
      <c r="G581" s="15"/>
      <c r="H581" s="15"/>
    </row>
    <row r="582" spans="1:8" ht="15.75" customHeight="1">
      <c r="A582" s="15"/>
      <c r="B582" s="15"/>
      <c r="C582" s="5"/>
      <c r="D582" s="15"/>
      <c r="E582" s="15"/>
      <c r="F582" s="15"/>
      <c r="G582" s="15"/>
      <c r="H582" s="15"/>
    </row>
    <row r="583" spans="1:8" ht="15.75" customHeight="1">
      <c r="A583" s="15"/>
      <c r="B583" s="15"/>
      <c r="C583" s="5"/>
      <c r="D583" s="15"/>
      <c r="E583" s="15"/>
      <c r="F583" s="15"/>
      <c r="G583" s="15"/>
      <c r="H583" s="15"/>
    </row>
    <row r="584" spans="1:8" ht="15.75" customHeight="1">
      <c r="A584" s="15"/>
      <c r="B584" s="15"/>
      <c r="C584" s="5"/>
      <c r="D584" s="15"/>
      <c r="E584" s="15"/>
      <c r="F584" s="15"/>
      <c r="G584" s="15"/>
      <c r="H584" s="15"/>
    </row>
    <row r="585" spans="1:8" ht="15.75" customHeight="1">
      <c r="A585" s="15"/>
      <c r="B585" s="15"/>
      <c r="C585" s="5"/>
      <c r="D585" s="15"/>
      <c r="E585" s="15"/>
      <c r="F585" s="15"/>
      <c r="G585" s="15"/>
      <c r="H585" s="15"/>
    </row>
    <row r="586" spans="1:8" ht="15.75" customHeight="1">
      <c r="A586" s="15"/>
      <c r="B586" s="15"/>
      <c r="C586" s="5"/>
      <c r="D586" s="15"/>
      <c r="E586" s="15"/>
      <c r="F586" s="15"/>
      <c r="G586" s="15"/>
      <c r="H586" s="15"/>
    </row>
    <row r="587" spans="1:8" ht="15.75" customHeight="1">
      <c r="A587" s="15"/>
      <c r="B587" s="15"/>
      <c r="C587" s="5"/>
      <c r="D587" s="15"/>
      <c r="E587" s="15"/>
      <c r="F587" s="15"/>
      <c r="G587" s="15"/>
      <c r="H587" s="15"/>
    </row>
    <row r="588" spans="1:8" ht="15.75" customHeight="1">
      <c r="A588" s="15"/>
      <c r="B588" s="15"/>
      <c r="C588" s="5"/>
      <c r="D588" s="15"/>
      <c r="E588" s="15"/>
      <c r="F588" s="15"/>
      <c r="G588" s="15"/>
      <c r="H588" s="15"/>
    </row>
    <row r="589" spans="1:8" ht="15.75" customHeight="1">
      <c r="A589" s="15"/>
      <c r="B589" s="15"/>
      <c r="C589" s="5"/>
      <c r="D589" s="15"/>
      <c r="E589" s="15"/>
      <c r="F589" s="15"/>
      <c r="G589" s="15"/>
      <c r="H589" s="15"/>
    </row>
    <row r="590" spans="1:8" ht="15.75" customHeight="1">
      <c r="A590" s="15"/>
      <c r="B590" s="15"/>
      <c r="C590" s="5"/>
      <c r="D590" s="15"/>
      <c r="E590" s="15"/>
      <c r="F590" s="15"/>
      <c r="G590" s="15"/>
      <c r="H590" s="15"/>
    </row>
    <row r="591" spans="1:8" ht="15.75" customHeight="1">
      <c r="A591" s="15"/>
      <c r="B591" s="15"/>
      <c r="C591" s="5"/>
      <c r="D591" s="15"/>
      <c r="E591" s="15"/>
      <c r="F591" s="15"/>
      <c r="G591" s="15"/>
      <c r="H591" s="15"/>
    </row>
    <row r="592" spans="1:8" ht="15.75" customHeight="1">
      <c r="A592" s="15"/>
      <c r="B592" s="15"/>
      <c r="C592" s="5"/>
      <c r="D592" s="15"/>
      <c r="E592" s="15"/>
      <c r="F592" s="15"/>
      <c r="G592" s="15"/>
      <c r="H592" s="15"/>
    </row>
    <row r="593" spans="1:8" ht="15.75" customHeight="1">
      <c r="A593" s="15"/>
      <c r="B593" s="15"/>
      <c r="C593" s="5"/>
      <c r="D593" s="15"/>
      <c r="E593" s="15"/>
      <c r="F593" s="15"/>
      <c r="G593" s="15"/>
      <c r="H593" s="15"/>
    </row>
    <row r="594" spans="1:8" ht="15.75" customHeight="1">
      <c r="A594" s="15"/>
      <c r="B594" s="15"/>
      <c r="C594" s="5"/>
      <c r="D594" s="15"/>
      <c r="E594" s="15"/>
      <c r="F594" s="15"/>
      <c r="G594" s="15"/>
      <c r="H594" s="15"/>
    </row>
    <row r="595" spans="1:8" ht="15.75" customHeight="1">
      <c r="A595" s="15"/>
      <c r="B595" s="15"/>
      <c r="C595" s="5"/>
      <c r="D595" s="15"/>
      <c r="E595" s="15"/>
      <c r="F595" s="15"/>
      <c r="G595" s="15"/>
      <c r="H595" s="15"/>
    </row>
    <row r="596" spans="1:8" ht="15.75" customHeight="1">
      <c r="A596" s="15"/>
      <c r="B596" s="15"/>
      <c r="C596" s="5"/>
      <c r="D596" s="15"/>
      <c r="E596" s="15"/>
      <c r="F596" s="15"/>
      <c r="G596" s="15"/>
      <c r="H596" s="15"/>
    </row>
    <row r="597" spans="1:8" ht="15.75" customHeight="1">
      <c r="A597" s="15"/>
      <c r="B597" s="15"/>
      <c r="C597" s="5"/>
      <c r="D597" s="15"/>
      <c r="E597" s="15"/>
      <c r="F597" s="15"/>
      <c r="G597" s="15"/>
      <c r="H597" s="15"/>
    </row>
    <row r="598" spans="1:8" ht="15.75" customHeight="1">
      <c r="A598" s="15"/>
      <c r="B598" s="15"/>
      <c r="C598" s="5"/>
      <c r="D598" s="15"/>
      <c r="E598" s="15"/>
      <c r="F598" s="15"/>
      <c r="G598" s="15"/>
      <c r="H598" s="15"/>
    </row>
    <row r="599" spans="1:8" ht="15.75" customHeight="1">
      <c r="A599" s="15"/>
      <c r="B599" s="15"/>
      <c r="C599" s="5"/>
      <c r="D599" s="15"/>
      <c r="E599" s="15"/>
      <c r="F599" s="15"/>
      <c r="G599" s="15"/>
      <c r="H599" s="15"/>
    </row>
    <row r="600" spans="1:8" ht="15.75" customHeight="1">
      <c r="A600" s="15"/>
      <c r="B600" s="15"/>
      <c r="C600" s="5"/>
      <c r="D600" s="15"/>
      <c r="E600" s="15"/>
      <c r="F600" s="15"/>
      <c r="G600" s="15"/>
      <c r="H600" s="15"/>
    </row>
    <row r="601" spans="1:8" ht="15.75" customHeight="1">
      <c r="A601" s="15"/>
      <c r="B601" s="15"/>
      <c r="C601" s="5"/>
      <c r="D601" s="15"/>
      <c r="E601" s="15"/>
      <c r="F601" s="15"/>
      <c r="G601" s="15"/>
      <c r="H601" s="15"/>
    </row>
    <row r="602" spans="1:8" ht="15.75" customHeight="1">
      <c r="A602" s="15"/>
      <c r="B602" s="15"/>
      <c r="C602" s="5"/>
      <c r="D602" s="15"/>
      <c r="E602" s="15"/>
      <c r="F602" s="15"/>
      <c r="G602" s="15"/>
      <c r="H602" s="15"/>
    </row>
    <row r="603" spans="1:8" ht="15.75" customHeight="1">
      <c r="A603" s="15"/>
      <c r="B603" s="15"/>
      <c r="C603" s="5"/>
      <c r="D603" s="15"/>
      <c r="E603" s="15"/>
      <c r="F603" s="15"/>
      <c r="G603" s="15"/>
      <c r="H603" s="15"/>
    </row>
    <row r="604" spans="1:8" ht="15.75" customHeight="1">
      <c r="A604" s="15"/>
      <c r="B604" s="15"/>
      <c r="C604" s="5"/>
      <c r="D604" s="15"/>
      <c r="E604" s="15"/>
      <c r="F604" s="15"/>
      <c r="G604" s="15"/>
      <c r="H604" s="15"/>
    </row>
    <row r="605" spans="1:8" ht="15.75" customHeight="1">
      <c r="A605" s="15"/>
      <c r="B605" s="15"/>
      <c r="C605" s="5"/>
      <c r="D605" s="15"/>
      <c r="E605" s="15"/>
      <c r="F605" s="15"/>
      <c r="G605" s="15"/>
      <c r="H605" s="15"/>
    </row>
    <row r="606" spans="1:8" ht="15.75" customHeight="1">
      <c r="A606" s="15"/>
      <c r="B606" s="15"/>
      <c r="C606" s="5"/>
      <c r="D606" s="15"/>
      <c r="E606" s="15"/>
      <c r="F606" s="15"/>
      <c r="G606" s="15"/>
      <c r="H606" s="15"/>
    </row>
    <row r="607" spans="1:8" ht="15.75" customHeight="1">
      <c r="A607" s="15"/>
      <c r="B607" s="15"/>
      <c r="C607" s="5"/>
      <c r="D607" s="15"/>
      <c r="E607" s="15"/>
      <c r="F607" s="15"/>
      <c r="G607" s="15"/>
      <c r="H607" s="15"/>
    </row>
    <row r="608" spans="1:8" ht="15.75" customHeight="1">
      <c r="A608" s="15"/>
      <c r="B608" s="15"/>
      <c r="C608" s="5"/>
      <c r="D608" s="15"/>
      <c r="E608" s="15"/>
      <c r="F608" s="15"/>
      <c r="G608" s="15"/>
      <c r="H608" s="15"/>
    </row>
    <row r="609" spans="1:8" ht="15.75" customHeight="1">
      <c r="A609" s="15"/>
      <c r="B609" s="15"/>
      <c r="C609" s="5"/>
      <c r="D609" s="15"/>
      <c r="E609" s="15"/>
      <c r="F609" s="15"/>
      <c r="G609" s="15"/>
      <c r="H609" s="15"/>
    </row>
    <row r="610" spans="1:8" ht="15.75" customHeight="1">
      <c r="A610" s="15"/>
      <c r="B610" s="15"/>
      <c r="C610" s="5"/>
      <c r="D610" s="15"/>
      <c r="E610" s="15"/>
      <c r="F610" s="15"/>
      <c r="G610" s="15"/>
      <c r="H610" s="15"/>
    </row>
    <row r="611" spans="1:8" ht="15.75" customHeight="1">
      <c r="A611" s="15"/>
      <c r="B611" s="15"/>
      <c r="C611" s="5"/>
      <c r="D611" s="15"/>
      <c r="E611" s="15"/>
      <c r="F611" s="15"/>
      <c r="G611" s="15"/>
      <c r="H611" s="15"/>
    </row>
    <row r="612" spans="1:8" ht="15.75" customHeight="1">
      <c r="A612" s="15"/>
      <c r="B612" s="15"/>
      <c r="C612" s="5"/>
      <c r="D612" s="15"/>
      <c r="E612" s="15"/>
      <c r="F612" s="15"/>
      <c r="G612" s="15"/>
      <c r="H612" s="15"/>
    </row>
    <row r="613" spans="1:8" ht="15.75" customHeight="1">
      <c r="A613" s="15"/>
      <c r="B613" s="15"/>
      <c r="C613" s="5"/>
      <c r="D613" s="15"/>
      <c r="E613" s="15"/>
      <c r="F613" s="15"/>
      <c r="G613" s="15"/>
      <c r="H613" s="15"/>
    </row>
    <row r="614" spans="1:8" ht="15.75" customHeight="1">
      <c r="A614" s="15"/>
      <c r="B614" s="15"/>
      <c r="C614" s="5"/>
      <c r="D614" s="15"/>
      <c r="E614" s="15"/>
      <c r="F614" s="15"/>
      <c r="G614" s="15"/>
      <c r="H614" s="15"/>
    </row>
    <row r="615" spans="1:8" ht="15.75" customHeight="1">
      <c r="A615" s="15"/>
      <c r="B615" s="15"/>
      <c r="C615" s="5"/>
      <c r="D615" s="15"/>
      <c r="E615" s="15"/>
      <c r="F615" s="15"/>
      <c r="G615" s="15"/>
      <c r="H615" s="15"/>
    </row>
    <row r="616" spans="1:8" ht="15.75" customHeight="1">
      <c r="A616" s="15"/>
      <c r="B616" s="15"/>
      <c r="C616" s="5"/>
      <c r="D616" s="15"/>
      <c r="E616" s="15"/>
      <c r="F616" s="15"/>
      <c r="G616" s="15"/>
      <c r="H616" s="15"/>
    </row>
    <row r="617" spans="1:8" ht="15.75" customHeight="1">
      <c r="A617" s="15"/>
      <c r="B617" s="15"/>
      <c r="C617" s="5"/>
      <c r="D617" s="15"/>
      <c r="E617" s="15"/>
      <c r="F617" s="15"/>
      <c r="G617" s="15"/>
      <c r="H617" s="15"/>
    </row>
    <row r="618" spans="1:8" ht="15.75" customHeight="1">
      <c r="A618" s="15"/>
      <c r="B618" s="15"/>
      <c r="C618" s="5"/>
      <c r="D618" s="15"/>
      <c r="E618" s="15"/>
      <c r="F618" s="15"/>
      <c r="G618" s="15"/>
      <c r="H618" s="15"/>
    </row>
    <row r="619" spans="1:8" ht="15.75" customHeight="1">
      <c r="A619" s="15"/>
      <c r="B619" s="15"/>
      <c r="C619" s="5"/>
      <c r="D619" s="15"/>
      <c r="E619" s="15"/>
      <c r="F619" s="15"/>
      <c r="G619" s="15"/>
      <c r="H619" s="15"/>
    </row>
    <row r="620" spans="1:8" ht="15.75" customHeight="1">
      <c r="A620" s="15"/>
      <c r="B620" s="15"/>
      <c r="C620" s="5"/>
      <c r="D620" s="15"/>
      <c r="E620" s="15"/>
      <c r="F620" s="15"/>
      <c r="G620" s="15"/>
      <c r="H620" s="15"/>
    </row>
    <row r="621" spans="1:8" ht="15.75" customHeight="1">
      <c r="A621" s="15"/>
      <c r="B621" s="15"/>
      <c r="C621" s="5"/>
      <c r="D621" s="15"/>
      <c r="E621" s="15"/>
      <c r="F621" s="15"/>
      <c r="G621" s="15"/>
      <c r="H621" s="15"/>
    </row>
    <row r="622" spans="1:8" ht="15.75" customHeight="1">
      <c r="A622" s="15"/>
      <c r="B622" s="15"/>
      <c r="C622" s="5"/>
      <c r="D622" s="15"/>
      <c r="E622" s="15"/>
      <c r="F622" s="15"/>
      <c r="G622" s="15"/>
      <c r="H622" s="15"/>
    </row>
    <row r="623" spans="1:8" ht="15.75" customHeight="1">
      <c r="A623" s="15"/>
      <c r="B623" s="15"/>
      <c r="C623" s="5"/>
      <c r="D623" s="15"/>
      <c r="E623" s="15"/>
      <c r="F623" s="15"/>
      <c r="G623" s="15"/>
      <c r="H623" s="15"/>
    </row>
    <row r="624" spans="1:8" ht="15.75" customHeight="1">
      <c r="A624" s="15"/>
      <c r="B624" s="15"/>
      <c r="C624" s="5"/>
      <c r="D624" s="15"/>
      <c r="E624" s="15"/>
      <c r="F624" s="15"/>
      <c r="G624" s="15"/>
      <c r="H624" s="15"/>
    </row>
    <row r="625" spans="1:8" ht="15.75" customHeight="1">
      <c r="A625" s="15"/>
      <c r="B625" s="15"/>
      <c r="C625" s="5"/>
      <c r="D625" s="15"/>
      <c r="E625" s="15"/>
      <c r="F625" s="15"/>
      <c r="G625" s="15"/>
      <c r="H625" s="15"/>
    </row>
    <row r="626" spans="1:8" ht="15.75" customHeight="1">
      <c r="A626" s="15"/>
      <c r="B626" s="15"/>
      <c r="C626" s="5"/>
      <c r="D626" s="15"/>
      <c r="E626" s="15"/>
      <c r="F626" s="15"/>
      <c r="G626" s="15"/>
      <c r="H626" s="15"/>
    </row>
    <row r="627" spans="1:8" ht="15.75" customHeight="1">
      <c r="A627" s="15"/>
      <c r="B627" s="15"/>
      <c r="C627" s="5"/>
      <c r="D627" s="15"/>
      <c r="E627" s="15"/>
      <c r="F627" s="15"/>
      <c r="G627" s="15"/>
      <c r="H627" s="15"/>
    </row>
    <row r="628" spans="1:8" ht="15.75" customHeight="1">
      <c r="A628" s="15"/>
      <c r="B628" s="15"/>
      <c r="C628" s="5"/>
      <c r="D628" s="15"/>
      <c r="E628" s="15"/>
      <c r="F628" s="15"/>
      <c r="G628" s="15"/>
      <c r="H628" s="15"/>
    </row>
    <row r="629" spans="1:8" ht="15.75" customHeight="1">
      <c r="A629" s="15"/>
      <c r="B629" s="15"/>
      <c r="C629" s="5"/>
      <c r="D629" s="15"/>
      <c r="E629" s="15"/>
      <c r="F629" s="15"/>
      <c r="G629" s="15"/>
      <c r="H629" s="15"/>
    </row>
    <row r="630" spans="1:8" ht="15.75" customHeight="1">
      <c r="A630" s="15"/>
      <c r="B630" s="15"/>
      <c r="C630" s="5"/>
      <c r="D630" s="15"/>
      <c r="E630" s="15"/>
      <c r="F630" s="15"/>
      <c r="G630" s="15"/>
      <c r="H630" s="15"/>
    </row>
    <row r="631" spans="1:8" ht="15.75" customHeight="1">
      <c r="A631" s="15"/>
      <c r="B631" s="15"/>
      <c r="C631" s="5"/>
      <c r="D631" s="15"/>
      <c r="E631" s="15"/>
      <c r="F631" s="15"/>
      <c r="G631" s="15"/>
      <c r="H631" s="15"/>
    </row>
    <row r="632" spans="1:8" ht="15.75" customHeight="1">
      <c r="A632" s="15"/>
      <c r="B632" s="15"/>
      <c r="C632" s="5"/>
      <c r="D632" s="15"/>
      <c r="E632" s="15"/>
      <c r="F632" s="15"/>
      <c r="G632" s="15"/>
      <c r="H632" s="15"/>
    </row>
    <row r="633" spans="1:8" ht="15.75" customHeight="1">
      <c r="A633" s="15"/>
      <c r="B633" s="15"/>
      <c r="C633" s="5"/>
      <c r="D633" s="15"/>
      <c r="E633" s="15"/>
      <c r="F633" s="15"/>
      <c r="G633" s="15"/>
      <c r="H633" s="15"/>
    </row>
    <row r="634" spans="1:8" ht="15.75" customHeight="1">
      <c r="A634" s="15"/>
      <c r="B634" s="15"/>
      <c r="C634" s="5"/>
      <c r="D634" s="15"/>
      <c r="E634" s="15"/>
      <c r="F634" s="15"/>
      <c r="G634" s="15"/>
      <c r="H634" s="15"/>
    </row>
    <row r="635" spans="1:8" ht="15.75" customHeight="1">
      <c r="A635" s="15"/>
      <c r="B635" s="15"/>
      <c r="C635" s="5"/>
      <c r="D635" s="15"/>
      <c r="E635" s="15"/>
      <c r="F635" s="15"/>
      <c r="G635" s="15"/>
      <c r="H635" s="15"/>
    </row>
    <row r="636" spans="1:8" ht="15.75" customHeight="1">
      <c r="A636" s="15"/>
      <c r="B636" s="15"/>
      <c r="C636" s="5"/>
      <c r="D636" s="15"/>
      <c r="E636" s="15"/>
      <c r="F636" s="15"/>
      <c r="G636" s="15"/>
      <c r="H636" s="15"/>
    </row>
    <row r="637" spans="1:8" ht="15.75" customHeight="1">
      <c r="A637" s="15"/>
      <c r="B637" s="15"/>
      <c r="C637" s="5"/>
      <c r="D637" s="15"/>
      <c r="E637" s="15"/>
      <c r="F637" s="15"/>
      <c r="G637" s="15"/>
      <c r="H637" s="15"/>
    </row>
    <row r="638" spans="1:8" ht="15.75" customHeight="1">
      <c r="A638" s="15"/>
      <c r="B638" s="15"/>
      <c r="C638" s="5"/>
      <c r="D638" s="15"/>
      <c r="E638" s="15"/>
      <c r="F638" s="15"/>
      <c r="G638" s="15"/>
      <c r="H638" s="15"/>
    </row>
    <row r="639" spans="1:8" ht="15.75" customHeight="1">
      <c r="A639" s="15"/>
      <c r="B639" s="15"/>
      <c r="C639" s="5"/>
      <c r="D639" s="15"/>
      <c r="E639" s="15"/>
      <c r="F639" s="15"/>
      <c r="G639" s="15"/>
      <c r="H639" s="15"/>
    </row>
    <row r="640" spans="1:8" ht="15.75" customHeight="1">
      <c r="A640" s="15"/>
      <c r="B640" s="15"/>
      <c r="C640" s="5"/>
      <c r="D640" s="15"/>
      <c r="E640" s="15"/>
      <c r="F640" s="15"/>
      <c r="G640" s="15"/>
      <c r="H640" s="15"/>
    </row>
    <row r="641" spans="1:8" ht="15.75" customHeight="1">
      <c r="A641" s="15"/>
      <c r="B641" s="15"/>
      <c r="C641" s="5"/>
      <c r="D641" s="15"/>
      <c r="E641" s="15"/>
      <c r="F641" s="15"/>
      <c r="G641" s="15"/>
      <c r="H641" s="15"/>
    </row>
    <row r="642" spans="1:8" ht="15.75" customHeight="1">
      <c r="A642" s="15"/>
      <c r="B642" s="15"/>
      <c r="C642" s="5"/>
      <c r="D642" s="15"/>
      <c r="E642" s="15"/>
      <c r="F642" s="15"/>
      <c r="G642" s="15"/>
      <c r="H642" s="15"/>
    </row>
    <row r="643" spans="1:8" ht="15.75" customHeight="1">
      <c r="A643" s="15"/>
      <c r="B643" s="15"/>
      <c r="C643" s="5"/>
      <c r="D643" s="15"/>
      <c r="E643" s="15"/>
      <c r="F643" s="15"/>
      <c r="G643" s="15"/>
      <c r="H643" s="15"/>
    </row>
    <row r="644" spans="1:8" ht="15.75" customHeight="1">
      <c r="A644" s="15"/>
      <c r="B644" s="15"/>
      <c r="C644" s="5"/>
      <c r="D644" s="15"/>
      <c r="E644" s="15"/>
      <c r="F644" s="15"/>
      <c r="G644" s="15"/>
      <c r="H644" s="15"/>
    </row>
    <row r="645" spans="1:8" ht="15.75" customHeight="1">
      <c r="A645" s="15"/>
      <c r="B645" s="15"/>
      <c r="C645" s="5"/>
      <c r="D645" s="15"/>
      <c r="E645" s="15"/>
      <c r="F645" s="15"/>
      <c r="G645" s="15"/>
      <c r="H645" s="15"/>
    </row>
    <row r="646" spans="1:8" ht="15.75" customHeight="1">
      <c r="A646" s="15"/>
      <c r="B646" s="15"/>
      <c r="C646" s="5"/>
      <c r="D646" s="15"/>
      <c r="E646" s="15"/>
      <c r="F646" s="15"/>
      <c r="G646" s="15"/>
      <c r="H646" s="15"/>
    </row>
    <row r="647" spans="1:8" ht="15.75" customHeight="1">
      <c r="A647" s="15"/>
      <c r="B647" s="15"/>
      <c r="C647" s="5"/>
      <c r="D647" s="15"/>
      <c r="E647" s="15"/>
      <c r="F647" s="15"/>
      <c r="G647" s="15"/>
      <c r="H647" s="15"/>
    </row>
    <row r="648" spans="1:8" ht="15.75" customHeight="1">
      <c r="A648" s="15"/>
      <c r="B648" s="15"/>
      <c r="C648" s="5"/>
      <c r="D648" s="15"/>
      <c r="E648" s="15"/>
      <c r="F648" s="15"/>
      <c r="G648" s="15"/>
      <c r="H648" s="15"/>
    </row>
    <row r="649" spans="1:8" ht="15.75" customHeight="1">
      <c r="A649" s="15"/>
      <c r="B649" s="15"/>
      <c r="C649" s="5"/>
      <c r="D649" s="15"/>
      <c r="E649" s="15"/>
      <c r="F649" s="15"/>
      <c r="G649" s="15"/>
      <c r="H649" s="15"/>
    </row>
    <row r="650" spans="1:8" ht="15.75" customHeight="1">
      <c r="A650" s="15"/>
      <c r="B650" s="15"/>
      <c r="C650" s="5"/>
      <c r="D650" s="15"/>
      <c r="E650" s="15"/>
      <c r="F650" s="15"/>
      <c r="G650" s="15"/>
      <c r="H650" s="15"/>
    </row>
    <row r="651" spans="1:8" ht="15.75" customHeight="1">
      <c r="A651" s="15"/>
      <c r="B651" s="15"/>
      <c r="C651" s="5"/>
      <c r="D651" s="15"/>
      <c r="E651" s="15"/>
      <c r="F651" s="15"/>
      <c r="G651" s="15"/>
      <c r="H651" s="15"/>
    </row>
    <row r="652" spans="1:8" ht="15.75" customHeight="1">
      <c r="A652" s="15"/>
      <c r="B652" s="15"/>
      <c r="C652" s="5"/>
      <c r="D652" s="15"/>
      <c r="E652" s="15"/>
      <c r="F652" s="15"/>
      <c r="G652" s="15"/>
      <c r="H652" s="15"/>
    </row>
    <row r="653" spans="1:8" ht="15.75" customHeight="1">
      <c r="A653" s="15"/>
      <c r="B653" s="15"/>
      <c r="C653" s="5"/>
      <c r="D653" s="15"/>
      <c r="E653" s="15"/>
      <c r="F653" s="15"/>
      <c r="G653" s="15"/>
      <c r="H653" s="15"/>
    </row>
    <row r="654" spans="1:8" ht="15.75" customHeight="1">
      <c r="A654" s="15"/>
      <c r="B654" s="15"/>
      <c r="C654" s="5"/>
      <c r="D654" s="15"/>
      <c r="E654" s="15"/>
      <c r="F654" s="15"/>
      <c r="G654" s="15"/>
      <c r="H654" s="15"/>
    </row>
    <row r="655" spans="1:8" ht="15.75" customHeight="1">
      <c r="A655" s="15"/>
      <c r="B655" s="15"/>
      <c r="C655" s="5"/>
      <c r="D655" s="15"/>
      <c r="E655" s="15"/>
      <c r="F655" s="15"/>
      <c r="G655" s="15"/>
      <c r="H655" s="15"/>
    </row>
    <row r="656" spans="1:8" ht="15.75" customHeight="1">
      <c r="A656" s="15"/>
      <c r="B656" s="15"/>
      <c r="C656" s="5"/>
      <c r="D656" s="15"/>
      <c r="E656" s="15"/>
      <c r="F656" s="15"/>
      <c r="G656" s="15"/>
      <c r="H656" s="15"/>
    </row>
    <row r="657" spans="1:8" ht="15.75" customHeight="1">
      <c r="A657" s="15"/>
      <c r="B657" s="15"/>
      <c r="C657" s="5"/>
      <c r="D657" s="15"/>
      <c r="E657" s="15"/>
      <c r="F657" s="15"/>
      <c r="G657" s="15"/>
      <c r="H657" s="15"/>
    </row>
    <row r="658" spans="1:8" ht="15.75" customHeight="1">
      <c r="A658" s="15"/>
      <c r="B658" s="15"/>
      <c r="C658" s="5"/>
      <c r="D658" s="15"/>
      <c r="E658" s="15"/>
      <c r="F658" s="15"/>
      <c r="G658" s="15"/>
      <c r="H658" s="15"/>
    </row>
    <row r="659" spans="1:8" ht="15.75" customHeight="1">
      <c r="A659" s="15"/>
      <c r="B659" s="15"/>
      <c r="C659" s="5"/>
      <c r="D659" s="15"/>
      <c r="E659" s="15"/>
      <c r="F659" s="15"/>
      <c r="G659" s="15"/>
      <c r="H659" s="15"/>
    </row>
    <row r="660" spans="1:8" ht="15.75" customHeight="1">
      <c r="A660" s="15"/>
      <c r="B660" s="15"/>
      <c r="C660" s="5"/>
      <c r="D660" s="15"/>
      <c r="E660" s="15"/>
      <c r="F660" s="15"/>
      <c r="G660" s="15"/>
      <c r="H660" s="15"/>
    </row>
    <row r="661" spans="1:8" ht="15.75" customHeight="1">
      <c r="A661" s="15"/>
      <c r="B661" s="15"/>
      <c r="C661" s="5"/>
      <c r="D661" s="15"/>
      <c r="E661" s="15"/>
      <c r="F661" s="15"/>
      <c r="G661" s="15"/>
      <c r="H661" s="15"/>
    </row>
    <row r="662" spans="1:8" ht="15.75" customHeight="1">
      <c r="A662" s="15"/>
      <c r="B662" s="15"/>
      <c r="C662" s="5"/>
      <c r="D662" s="15"/>
      <c r="E662" s="15"/>
      <c r="F662" s="15"/>
      <c r="G662" s="15"/>
      <c r="H662" s="15"/>
    </row>
    <row r="663" spans="1:8" ht="15.75" customHeight="1">
      <c r="A663" s="15"/>
      <c r="B663" s="15"/>
      <c r="C663" s="5"/>
      <c r="D663" s="15"/>
      <c r="E663" s="15"/>
      <c r="F663" s="15"/>
      <c r="G663" s="15"/>
      <c r="H663" s="15"/>
    </row>
    <row r="664" spans="1:8" ht="15.75" customHeight="1">
      <c r="A664" s="15"/>
      <c r="B664" s="15"/>
      <c r="C664" s="5"/>
      <c r="D664" s="15"/>
      <c r="E664" s="15"/>
      <c r="F664" s="15"/>
      <c r="G664" s="15"/>
      <c r="H664" s="15"/>
    </row>
    <row r="665" spans="1:8" ht="15.75" customHeight="1">
      <c r="A665" s="15"/>
      <c r="B665" s="15"/>
      <c r="C665" s="5"/>
      <c r="D665" s="15"/>
      <c r="E665" s="15"/>
      <c r="F665" s="15"/>
      <c r="G665" s="15"/>
      <c r="H665" s="15"/>
    </row>
    <row r="666" spans="1:8" ht="15.75" customHeight="1">
      <c r="A666" s="15"/>
      <c r="B666" s="15"/>
      <c r="C666" s="5"/>
      <c r="D666" s="15"/>
      <c r="E666" s="15"/>
      <c r="F666" s="15"/>
      <c r="G666" s="15"/>
      <c r="H666" s="15"/>
    </row>
    <row r="667" spans="1:8" ht="15.75" customHeight="1">
      <c r="A667" s="15"/>
      <c r="B667" s="15"/>
      <c r="C667" s="5"/>
      <c r="D667" s="15"/>
      <c r="E667" s="15"/>
      <c r="F667" s="15"/>
      <c r="G667" s="15"/>
      <c r="H667" s="15"/>
    </row>
    <row r="668" spans="1:8" ht="15.75" customHeight="1">
      <c r="A668" s="15"/>
      <c r="B668" s="15"/>
      <c r="C668" s="5"/>
      <c r="D668" s="15"/>
      <c r="E668" s="15"/>
      <c r="F668" s="15"/>
      <c r="G668" s="15"/>
      <c r="H668" s="15"/>
    </row>
    <row r="669" spans="1:8" ht="15.75" customHeight="1">
      <c r="A669" s="15"/>
      <c r="B669" s="15"/>
      <c r="C669" s="5"/>
      <c r="D669" s="15"/>
      <c r="E669" s="15"/>
      <c r="F669" s="15"/>
      <c r="G669" s="15"/>
      <c r="H669" s="15"/>
    </row>
    <row r="670" spans="1:8" ht="15.75" customHeight="1">
      <c r="A670" s="15"/>
      <c r="B670" s="15"/>
      <c r="C670" s="5"/>
      <c r="D670" s="15"/>
      <c r="E670" s="15"/>
      <c r="F670" s="15"/>
      <c r="G670" s="15"/>
      <c r="H670" s="15"/>
    </row>
    <row r="671" spans="1:8" ht="15.75" customHeight="1">
      <c r="A671" s="15"/>
      <c r="B671" s="15"/>
      <c r="C671" s="5"/>
      <c r="D671" s="15"/>
      <c r="E671" s="15"/>
      <c r="F671" s="15"/>
      <c r="G671" s="15"/>
      <c r="H671" s="15"/>
    </row>
    <row r="672" spans="1:8" ht="15.75" customHeight="1">
      <c r="A672" s="15"/>
      <c r="B672" s="15"/>
      <c r="C672" s="5"/>
      <c r="D672" s="15"/>
      <c r="E672" s="15"/>
      <c r="F672" s="15"/>
      <c r="G672" s="15"/>
      <c r="H672" s="15"/>
    </row>
    <row r="673" spans="1:8" ht="15.75" customHeight="1">
      <c r="A673" s="15"/>
      <c r="B673" s="15"/>
      <c r="C673" s="5"/>
      <c r="D673" s="15"/>
      <c r="E673" s="15"/>
      <c r="F673" s="15"/>
      <c r="G673" s="15"/>
      <c r="H673" s="15"/>
    </row>
    <row r="674" spans="1:8" ht="15.75" customHeight="1">
      <c r="A674" s="15"/>
      <c r="B674" s="15"/>
      <c r="C674" s="5"/>
      <c r="D674" s="15"/>
      <c r="E674" s="15"/>
      <c r="F674" s="15"/>
      <c r="G674" s="15"/>
      <c r="H674" s="15"/>
    </row>
    <row r="675" spans="1:8" ht="15.75" customHeight="1">
      <c r="A675" s="15"/>
      <c r="B675" s="15"/>
      <c r="C675" s="5"/>
      <c r="D675" s="15"/>
      <c r="E675" s="15"/>
      <c r="F675" s="15"/>
      <c r="G675" s="15"/>
      <c r="H675" s="15"/>
    </row>
    <row r="676" spans="1:8" ht="15.75" customHeight="1">
      <c r="A676" s="15"/>
      <c r="B676" s="15"/>
      <c r="C676" s="5"/>
      <c r="D676" s="15"/>
      <c r="E676" s="15"/>
      <c r="F676" s="15"/>
      <c r="G676" s="15"/>
      <c r="H676" s="15"/>
    </row>
    <row r="677" spans="1:8" ht="15.75" customHeight="1">
      <c r="A677" s="15"/>
      <c r="B677" s="15"/>
      <c r="C677" s="5"/>
      <c r="D677" s="15"/>
      <c r="E677" s="15"/>
      <c r="F677" s="15"/>
      <c r="G677" s="15"/>
      <c r="H677" s="15"/>
    </row>
    <row r="678" spans="1:8" ht="15.75" customHeight="1">
      <c r="A678" s="15"/>
      <c r="B678" s="15"/>
      <c r="C678" s="5"/>
      <c r="D678" s="15"/>
      <c r="E678" s="15"/>
      <c r="F678" s="15"/>
      <c r="G678" s="15"/>
      <c r="H678" s="15"/>
    </row>
    <row r="679" spans="1:8" ht="15.75" customHeight="1">
      <c r="A679" s="15"/>
      <c r="B679" s="15"/>
      <c r="C679" s="5"/>
      <c r="D679" s="15"/>
      <c r="E679" s="15"/>
      <c r="F679" s="15"/>
      <c r="G679" s="15"/>
      <c r="H679" s="15"/>
    </row>
    <row r="680" spans="1:8" ht="15.75" customHeight="1">
      <c r="A680" s="15"/>
      <c r="B680" s="15"/>
      <c r="C680" s="5"/>
      <c r="D680" s="15"/>
      <c r="E680" s="15"/>
      <c r="F680" s="15"/>
      <c r="G680" s="15"/>
      <c r="H680" s="15"/>
    </row>
    <row r="681" spans="1:8" ht="15.75" customHeight="1">
      <c r="A681" s="15"/>
      <c r="B681" s="15"/>
      <c r="C681" s="5"/>
      <c r="D681" s="15"/>
      <c r="E681" s="15"/>
      <c r="F681" s="15"/>
      <c r="G681" s="15"/>
      <c r="H681" s="15"/>
    </row>
    <row r="682" spans="1:8" ht="15.75" customHeight="1">
      <c r="A682" s="15"/>
      <c r="B682" s="15"/>
      <c r="C682" s="5"/>
      <c r="D682" s="15"/>
      <c r="E682" s="15"/>
      <c r="F682" s="15"/>
      <c r="G682" s="15"/>
      <c r="H682" s="15"/>
    </row>
    <row r="683" spans="1:8" ht="15.75" customHeight="1">
      <c r="A683" s="15"/>
      <c r="B683" s="15"/>
      <c r="C683" s="5"/>
      <c r="D683" s="15"/>
      <c r="E683" s="15"/>
      <c r="F683" s="15"/>
      <c r="G683" s="15"/>
      <c r="H683" s="15"/>
    </row>
    <row r="684" spans="1:8" ht="15.75" customHeight="1">
      <c r="A684" s="15"/>
      <c r="B684" s="15"/>
      <c r="C684" s="5"/>
      <c r="D684" s="15"/>
      <c r="E684" s="15"/>
      <c r="F684" s="15"/>
      <c r="G684" s="15"/>
      <c r="H684" s="15"/>
    </row>
    <row r="685" spans="1:8" ht="15.75" customHeight="1">
      <c r="A685" s="15"/>
      <c r="B685" s="15"/>
      <c r="C685" s="5"/>
      <c r="D685" s="15"/>
      <c r="E685" s="15"/>
      <c r="F685" s="15"/>
      <c r="G685" s="15"/>
      <c r="H685" s="15"/>
    </row>
    <row r="686" spans="1:8" ht="15.75" customHeight="1">
      <c r="A686" s="15"/>
      <c r="B686" s="15"/>
      <c r="C686" s="5"/>
      <c r="D686" s="15"/>
      <c r="E686" s="15"/>
      <c r="F686" s="15"/>
      <c r="G686" s="15"/>
      <c r="H686" s="15"/>
    </row>
    <row r="687" spans="1:8" ht="15.75" customHeight="1">
      <c r="A687" s="15"/>
      <c r="B687" s="15"/>
      <c r="C687" s="5"/>
      <c r="D687" s="15"/>
      <c r="E687" s="15"/>
      <c r="F687" s="15"/>
      <c r="G687" s="15"/>
      <c r="H687" s="15"/>
    </row>
    <row r="688" spans="1:8" ht="15.75" customHeight="1">
      <c r="A688" s="15"/>
      <c r="B688" s="15"/>
      <c r="C688" s="5"/>
      <c r="D688" s="15"/>
      <c r="E688" s="15"/>
      <c r="F688" s="15"/>
      <c r="G688" s="15"/>
      <c r="H688" s="15"/>
    </row>
    <row r="689" spans="1:8" ht="15.75" customHeight="1">
      <c r="A689" s="15"/>
      <c r="B689" s="15"/>
      <c r="C689" s="5"/>
      <c r="D689" s="15"/>
      <c r="E689" s="15"/>
      <c r="F689" s="15"/>
      <c r="G689" s="15"/>
      <c r="H689" s="15"/>
    </row>
    <row r="690" spans="1:8" ht="15.75" customHeight="1">
      <c r="A690" s="15"/>
      <c r="B690" s="15"/>
      <c r="C690" s="5"/>
      <c r="D690" s="15"/>
      <c r="E690" s="15"/>
      <c r="F690" s="15"/>
      <c r="G690" s="15"/>
      <c r="H690" s="15"/>
    </row>
    <row r="691" spans="1:8" ht="15.75" customHeight="1">
      <c r="A691" s="15"/>
      <c r="B691" s="15"/>
      <c r="C691" s="5"/>
      <c r="D691" s="15"/>
      <c r="E691" s="15"/>
      <c r="F691" s="15"/>
      <c r="G691" s="15"/>
      <c r="H691" s="15"/>
    </row>
    <row r="692" spans="1:8" ht="15.75" customHeight="1">
      <c r="A692" s="15"/>
      <c r="B692" s="15"/>
      <c r="C692" s="5"/>
      <c r="D692" s="15"/>
      <c r="E692" s="15"/>
      <c r="F692" s="15"/>
      <c r="G692" s="15"/>
      <c r="H692" s="15"/>
    </row>
    <row r="693" spans="1:8" ht="15.75" customHeight="1">
      <c r="A693" s="15"/>
      <c r="B693" s="15"/>
      <c r="C693" s="5"/>
      <c r="D693" s="15"/>
      <c r="E693" s="15"/>
      <c r="F693" s="15"/>
      <c r="G693" s="15"/>
      <c r="H693" s="15"/>
    </row>
    <row r="694" spans="1:8" ht="15.75" customHeight="1">
      <c r="A694" s="15"/>
      <c r="B694" s="15"/>
      <c r="C694" s="5"/>
      <c r="D694" s="15"/>
      <c r="E694" s="15"/>
      <c r="F694" s="15"/>
      <c r="G694" s="15"/>
      <c r="H694" s="15"/>
    </row>
    <row r="695" spans="1:8" ht="15.75" customHeight="1">
      <c r="A695" s="15"/>
      <c r="B695" s="15"/>
      <c r="C695" s="5"/>
      <c r="D695" s="15"/>
      <c r="E695" s="15"/>
      <c r="F695" s="15"/>
      <c r="G695" s="15"/>
      <c r="H695" s="15"/>
    </row>
    <row r="696" spans="1:8" ht="15.75" customHeight="1">
      <c r="A696" s="15"/>
      <c r="B696" s="15"/>
      <c r="C696" s="5"/>
      <c r="D696" s="15"/>
      <c r="E696" s="15"/>
      <c r="F696" s="15"/>
      <c r="G696" s="15"/>
      <c r="H696" s="15"/>
    </row>
    <row r="697" spans="1:8" ht="15.75" customHeight="1">
      <c r="A697" s="15"/>
      <c r="B697" s="15"/>
      <c r="C697" s="5"/>
      <c r="D697" s="15"/>
      <c r="E697" s="15"/>
      <c r="F697" s="15"/>
      <c r="G697" s="15"/>
      <c r="H697" s="15"/>
    </row>
    <row r="698" spans="1:8" ht="15.75" customHeight="1">
      <c r="A698" s="15"/>
      <c r="B698" s="15"/>
      <c r="C698" s="5"/>
      <c r="D698" s="15"/>
      <c r="E698" s="15"/>
      <c r="F698" s="15"/>
      <c r="G698" s="15"/>
      <c r="H698" s="15"/>
    </row>
    <row r="699" spans="1:8" ht="15.75" customHeight="1">
      <c r="A699" s="15"/>
      <c r="B699" s="15"/>
      <c r="C699" s="5"/>
      <c r="D699" s="15"/>
      <c r="E699" s="15"/>
      <c r="F699" s="15"/>
      <c r="G699" s="15"/>
      <c r="H699" s="15"/>
    </row>
    <row r="700" spans="1:8" ht="15.75" customHeight="1">
      <c r="A700" s="15"/>
      <c r="B700" s="15"/>
      <c r="C700" s="5"/>
      <c r="D700" s="15"/>
      <c r="E700" s="15"/>
      <c r="F700" s="15"/>
      <c r="G700" s="15"/>
      <c r="H700" s="15"/>
    </row>
    <row r="701" spans="1:8" ht="15.75" customHeight="1">
      <c r="A701" s="15"/>
      <c r="B701" s="15"/>
      <c r="C701" s="5"/>
      <c r="D701" s="15"/>
      <c r="E701" s="15"/>
      <c r="F701" s="15"/>
      <c r="G701" s="15"/>
      <c r="H701" s="15"/>
    </row>
    <row r="702" spans="1:8" ht="15.75" customHeight="1">
      <c r="A702" s="15"/>
      <c r="B702" s="15"/>
      <c r="C702" s="5"/>
      <c r="D702" s="15"/>
      <c r="E702" s="15"/>
      <c r="F702" s="15"/>
      <c r="G702" s="15"/>
      <c r="H702" s="15"/>
    </row>
    <row r="703" spans="1:8" ht="15.75" customHeight="1">
      <c r="A703" s="15"/>
      <c r="B703" s="15"/>
      <c r="C703" s="5"/>
      <c r="D703" s="15"/>
      <c r="E703" s="15"/>
      <c r="F703" s="15"/>
      <c r="G703" s="15"/>
      <c r="H703" s="15"/>
    </row>
    <row r="704" spans="1:8" ht="15.75" customHeight="1">
      <c r="A704" s="15"/>
      <c r="B704" s="15"/>
      <c r="C704" s="5"/>
      <c r="D704" s="15"/>
      <c r="E704" s="15"/>
      <c r="F704" s="15"/>
      <c r="G704" s="15"/>
      <c r="H704" s="15"/>
    </row>
    <row r="705" spans="1:8" ht="15.75" customHeight="1">
      <c r="A705" s="15"/>
      <c r="B705" s="15"/>
      <c r="C705" s="5"/>
      <c r="D705" s="15"/>
      <c r="E705" s="15"/>
      <c r="F705" s="15"/>
      <c r="G705" s="15"/>
      <c r="H705" s="15"/>
    </row>
    <row r="706" spans="1:8" ht="15.75" customHeight="1">
      <c r="A706" s="15"/>
      <c r="B706" s="15"/>
      <c r="C706" s="5"/>
      <c r="D706" s="15"/>
      <c r="E706" s="15"/>
      <c r="F706" s="15"/>
      <c r="G706" s="15"/>
      <c r="H706" s="15"/>
    </row>
    <row r="707" spans="1:8" ht="15.75" customHeight="1">
      <c r="A707" s="15"/>
      <c r="B707" s="15"/>
      <c r="C707" s="5"/>
      <c r="D707" s="15"/>
      <c r="E707" s="15"/>
      <c r="F707" s="15"/>
      <c r="G707" s="15"/>
      <c r="H707" s="15"/>
    </row>
    <row r="708" spans="1:8" ht="15.75" customHeight="1">
      <c r="A708" s="15"/>
      <c r="B708" s="15"/>
      <c r="C708" s="5"/>
      <c r="D708" s="15"/>
      <c r="E708" s="15"/>
      <c r="F708" s="15"/>
      <c r="G708" s="15"/>
      <c r="H708" s="15"/>
    </row>
    <row r="709" spans="1:8" ht="15.75" customHeight="1">
      <c r="A709" s="15"/>
      <c r="B709" s="15"/>
      <c r="C709" s="5"/>
      <c r="D709" s="15"/>
      <c r="E709" s="15"/>
      <c r="F709" s="15"/>
      <c r="G709" s="15"/>
      <c r="H709" s="15"/>
    </row>
    <row r="710" spans="1:8" ht="15.75" customHeight="1">
      <c r="A710" s="15"/>
      <c r="B710" s="15"/>
      <c r="C710" s="5"/>
      <c r="D710" s="15"/>
      <c r="E710" s="15"/>
      <c r="F710" s="15"/>
      <c r="G710" s="15"/>
      <c r="H710" s="15"/>
    </row>
    <row r="711" spans="1:8" ht="15.75" customHeight="1">
      <c r="A711" s="15"/>
      <c r="B711" s="15"/>
      <c r="C711" s="5"/>
      <c r="D711" s="15"/>
      <c r="E711" s="15"/>
      <c r="F711" s="15"/>
      <c r="G711" s="15"/>
      <c r="H711" s="15"/>
    </row>
    <row r="712" spans="1:8" ht="15.75" customHeight="1">
      <c r="A712" s="15"/>
      <c r="B712" s="15"/>
      <c r="C712" s="5"/>
      <c r="D712" s="15"/>
      <c r="E712" s="15"/>
      <c r="F712" s="15"/>
      <c r="G712" s="15"/>
      <c r="H712" s="15"/>
    </row>
    <row r="713" spans="1:8" ht="15.75" customHeight="1">
      <c r="A713" s="15"/>
      <c r="B713" s="15"/>
      <c r="C713" s="5"/>
      <c r="D713" s="15"/>
      <c r="E713" s="15"/>
      <c r="F713" s="15"/>
      <c r="G713" s="15"/>
      <c r="H713" s="15"/>
    </row>
    <row r="714" spans="1:8" ht="15.75" customHeight="1">
      <c r="A714" s="15"/>
      <c r="B714" s="15"/>
      <c r="C714" s="5"/>
      <c r="D714" s="15"/>
      <c r="E714" s="15"/>
      <c r="F714" s="15"/>
      <c r="G714" s="15"/>
      <c r="H714" s="15"/>
    </row>
    <row r="715" spans="1:8" ht="15.75" customHeight="1">
      <c r="A715" s="15"/>
      <c r="B715" s="15"/>
      <c r="C715" s="5"/>
      <c r="D715" s="15"/>
      <c r="E715" s="15"/>
      <c r="F715" s="15"/>
      <c r="G715" s="15"/>
      <c r="H715" s="15"/>
    </row>
    <row r="716" spans="1:8" ht="15.75" customHeight="1">
      <c r="A716" s="15"/>
      <c r="B716" s="15"/>
      <c r="C716" s="5"/>
      <c r="D716" s="15"/>
      <c r="E716" s="15"/>
      <c r="F716" s="15"/>
      <c r="G716" s="15"/>
      <c r="H716" s="15"/>
    </row>
    <row r="717" spans="1:8" ht="15.75" customHeight="1">
      <c r="A717" s="15"/>
      <c r="B717" s="15"/>
      <c r="C717" s="5"/>
      <c r="D717" s="15"/>
      <c r="E717" s="15"/>
      <c r="F717" s="15"/>
      <c r="G717" s="15"/>
      <c r="H717" s="15"/>
    </row>
    <row r="718" spans="1:8" ht="15.75" customHeight="1">
      <c r="A718" s="15"/>
      <c r="B718" s="15"/>
      <c r="C718" s="5"/>
      <c r="D718" s="15"/>
      <c r="E718" s="15"/>
      <c r="F718" s="15"/>
      <c r="G718" s="15"/>
      <c r="H718" s="15"/>
    </row>
    <row r="719" spans="1:8" ht="15.75" customHeight="1">
      <c r="A719" s="15"/>
      <c r="B719" s="15"/>
      <c r="C719" s="5"/>
      <c r="D719" s="15"/>
      <c r="E719" s="15"/>
      <c r="F719" s="15"/>
      <c r="G719" s="15"/>
      <c r="H719" s="15"/>
    </row>
    <row r="720" spans="1:8" ht="15.75" customHeight="1">
      <c r="A720" s="15"/>
      <c r="B720" s="15"/>
      <c r="C720" s="5"/>
      <c r="D720" s="15"/>
      <c r="E720" s="15"/>
      <c r="F720" s="15"/>
      <c r="G720" s="15"/>
      <c r="H720" s="15"/>
    </row>
    <row r="721" spans="1:8" ht="15.75" customHeight="1">
      <c r="A721" s="15"/>
      <c r="B721" s="15"/>
      <c r="C721" s="5"/>
      <c r="D721" s="15"/>
      <c r="E721" s="15"/>
      <c r="F721" s="15"/>
      <c r="G721" s="15"/>
      <c r="H721" s="15"/>
    </row>
    <row r="722" spans="1:8" ht="15.75" customHeight="1">
      <c r="A722" s="15"/>
      <c r="B722" s="15"/>
      <c r="C722" s="5"/>
      <c r="D722" s="15"/>
      <c r="E722" s="15"/>
      <c r="F722" s="15"/>
      <c r="G722" s="15"/>
      <c r="H722" s="15"/>
    </row>
    <row r="723" spans="1:8" ht="15.75" customHeight="1">
      <c r="A723" s="15"/>
      <c r="B723" s="15"/>
      <c r="C723" s="5"/>
      <c r="D723" s="15"/>
      <c r="E723" s="15"/>
      <c r="F723" s="15"/>
      <c r="G723" s="15"/>
      <c r="H723" s="15"/>
    </row>
    <row r="724" spans="1:8" ht="15.75" customHeight="1">
      <c r="A724" s="15"/>
      <c r="B724" s="15"/>
      <c r="C724" s="5"/>
      <c r="D724" s="15"/>
      <c r="E724" s="15"/>
      <c r="F724" s="15"/>
      <c r="G724" s="15"/>
      <c r="H724" s="15"/>
    </row>
    <row r="725" spans="1:8" ht="15.75" customHeight="1">
      <c r="A725" s="15"/>
      <c r="B725" s="15"/>
      <c r="C725" s="5"/>
      <c r="D725" s="15"/>
      <c r="E725" s="15"/>
      <c r="F725" s="15"/>
      <c r="G725" s="15"/>
      <c r="H725" s="15"/>
    </row>
    <row r="726" spans="1:8" ht="15.75" customHeight="1">
      <c r="A726" s="15"/>
      <c r="B726" s="15"/>
      <c r="C726" s="5"/>
      <c r="D726" s="15"/>
      <c r="E726" s="15"/>
      <c r="F726" s="15"/>
      <c r="G726" s="15"/>
      <c r="H726" s="15"/>
    </row>
    <row r="727" spans="1:8" ht="15.75" customHeight="1">
      <c r="A727" s="15"/>
      <c r="B727" s="15"/>
      <c r="C727" s="5"/>
      <c r="D727" s="15"/>
      <c r="E727" s="15"/>
      <c r="F727" s="15"/>
      <c r="G727" s="15"/>
      <c r="H727" s="15"/>
    </row>
    <row r="728" spans="1:8" ht="15.75" customHeight="1">
      <c r="A728" s="15"/>
      <c r="B728" s="15"/>
      <c r="C728" s="5"/>
      <c r="D728" s="15"/>
      <c r="E728" s="15"/>
      <c r="F728" s="15"/>
      <c r="G728" s="15"/>
      <c r="H728" s="15"/>
    </row>
    <row r="729" spans="1:8" ht="15.75" customHeight="1">
      <c r="A729" s="15"/>
      <c r="B729" s="15"/>
      <c r="C729" s="5"/>
      <c r="D729" s="15"/>
      <c r="E729" s="15"/>
      <c r="F729" s="15"/>
      <c r="G729" s="15"/>
      <c r="H729" s="15"/>
    </row>
    <row r="730" spans="1:8" ht="15.75" customHeight="1">
      <c r="A730" s="15"/>
      <c r="B730" s="15"/>
      <c r="C730" s="5"/>
      <c r="D730" s="15"/>
      <c r="E730" s="15"/>
      <c r="F730" s="15"/>
      <c r="G730" s="15"/>
      <c r="H730" s="15"/>
    </row>
    <row r="731" spans="1:8" ht="15.75" customHeight="1">
      <c r="A731" s="15"/>
      <c r="B731" s="15"/>
      <c r="C731" s="5"/>
      <c r="D731" s="15"/>
      <c r="E731" s="15"/>
      <c r="F731" s="15"/>
      <c r="G731" s="15"/>
      <c r="H731" s="15"/>
    </row>
    <row r="732" spans="1:8" ht="15.75" customHeight="1">
      <c r="A732" s="15"/>
      <c r="B732" s="15"/>
      <c r="C732" s="5"/>
      <c r="D732" s="15"/>
      <c r="E732" s="15"/>
      <c r="F732" s="15"/>
      <c r="G732" s="15"/>
      <c r="H732" s="15"/>
    </row>
    <row r="733" spans="1:8" ht="15.75" customHeight="1">
      <c r="A733" s="15"/>
      <c r="B733" s="15"/>
      <c r="C733" s="5"/>
      <c r="D733" s="15"/>
      <c r="E733" s="15"/>
      <c r="F733" s="15"/>
      <c r="G733" s="15"/>
      <c r="H733" s="15"/>
    </row>
    <row r="734" spans="1:8" ht="15.75" customHeight="1">
      <c r="A734" s="15"/>
      <c r="B734" s="15"/>
      <c r="C734" s="5"/>
      <c r="D734" s="15"/>
      <c r="E734" s="15"/>
      <c r="F734" s="15"/>
      <c r="G734" s="15"/>
      <c r="H734" s="15"/>
    </row>
    <row r="735" spans="1:8" ht="15.75" customHeight="1">
      <c r="A735" s="15"/>
      <c r="B735" s="15"/>
      <c r="C735" s="5"/>
      <c r="D735" s="15"/>
      <c r="E735" s="15"/>
      <c r="F735" s="15"/>
      <c r="G735" s="15"/>
      <c r="H735" s="15"/>
    </row>
    <row r="736" spans="1:8" ht="15.75" customHeight="1">
      <c r="A736" s="15"/>
      <c r="B736" s="15"/>
      <c r="C736" s="5"/>
      <c r="D736" s="15"/>
      <c r="E736" s="15"/>
      <c r="F736" s="15"/>
      <c r="G736" s="15"/>
      <c r="H736" s="15"/>
    </row>
    <row r="737" spans="1:8" ht="15.75" customHeight="1">
      <c r="A737" s="15"/>
      <c r="B737" s="15"/>
      <c r="C737" s="5"/>
      <c r="D737" s="15"/>
      <c r="E737" s="15"/>
      <c r="F737" s="15"/>
      <c r="G737" s="15"/>
      <c r="H737" s="15"/>
    </row>
    <row r="738" spans="1:8" ht="15.75" customHeight="1">
      <c r="A738" s="15"/>
      <c r="B738" s="15"/>
      <c r="C738" s="5"/>
      <c r="D738" s="15"/>
      <c r="E738" s="15"/>
      <c r="F738" s="15"/>
      <c r="G738" s="15"/>
      <c r="H738" s="15"/>
    </row>
    <row r="739" spans="1:8" ht="15.75" customHeight="1">
      <c r="A739" s="15"/>
      <c r="B739" s="15"/>
      <c r="C739" s="5"/>
      <c r="D739" s="15"/>
      <c r="E739" s="15"/>
      <c r="F739" s="15"/>
      <c r="G739" s="15"/>
      <c r="H739" s="15"/>
    </row>
    <row r="740" spans="1:8" ht="15.75" customHeight="1">
      <c r="A740" s="15"/>
      <c r="B740" s="15"/>
      <c r="C740" s="5"/>
      <c r="D740" s="15"/>
      <c r="E740" s="15"/>
      <c r="F740" s="15"/>
      <c r="G740" s="15"/>
      <c r="H740" s="15"/>
    </row>
    <row r="741" spans="1:8" ht="15.75" customHeight="1">
      <c r="A741" s="15"/>
      <c r="B741" s="15"/>
      <c r="C741" s="5"/>
      <c r="D741" s="15"/>
      <c r="E741" s="15"/>
      <c r="F741" s="15"/>
      <c r="G741" s="15"/>
      <c r="H741" s="15"/>
    </row>
    <row r="742" spans="1:8" ht="15.75" customHeight="1">
      <c r="A742" s="15"/>
      <c r="B742" s="15"/>
      <c r="C742" s="5"/>
      <c r="D742" s="15"/>
      <c r="E742" s="15"/>
      <c r="F742" s="15"/>
      <c r="G742" s="15"/>
      <c r="H742" s="15"/>
    </row>
    <row r="743" spans="1:8" ht="15.75" customHeight="1">
      <c r="A743" s="15"/>
      <c r="B743" s="15"/>
      <c r="C743" s="5"/>
      <c r="D743" s="15"/>
      <c r="E743" s="15"/>
      <c r="F743" s="15"/>
      <c r="G743" s="15"/>
      <c r="H743" s="15"/>
    </row>
    <row r="744" spans="1:8" ht="15.75" customHeight="1">
      <c r="A744" s="15"/>
      <c r="B744" s="15"/>
      <c r="C744" s="5"/>
      <c r="D744" s="15"/>
      <c r="E744" s="15"/>
      <c r="F744" s="15"/>
      <c r="G744" s="15"/>
      <c r="H744" s="15"/>
    </row>
    <row r="745" spans="1:8" ht="15.75" customHeight="1">
      <c r="A745" s="15"/>
      <c r="B745" s="15"/>
      <c r="C745" s="5"/>
      <c r="D745" s="15"/>
      <c r="E745" s="15"/>
      <c r="F745" s="15"/>
      <c r="G745" s="15"/>
      <c r="H745" s="15"/>
    </row>
    <row r="746" spans="1:8" ht="15.75" customHeight="1">
      <c r="A746" s="15"/>
      <c r="B746" s="15"/>
      <c r="C746" s="5"/>
      <c r="D746" s="15"/>
      <c r="E746" s="15"/>
      <c r="F746" s="15"/>
      <c r="G746" s="15"/>
      <c r="H746" s="15"/>
    </row>
    <row r="747" spans="1:8" ht="15.75" customHeight="1">
      <c r="A747" s="15"/>
      <c r="B747" s="15"/>
      <c r="C747" s="5"/>
      <c r="D747" s="15"/>
      <c r="E747" s="15"/>
      <c r="F747" s="15"/>
      <c r="G747" s="15"/>
      <c r="H747" s="15"/>
    </row>
    <row r="748" spans="1:8" ht="15.75" customHeight="1">
      <c r="A748" s="15"/>
      <c r="B748" s="15"/>
      <c r="C748" s="5"/>
      <c r="D748" s="15"/>
      <c r="E748" s="15"/>
      <c r="F748" s="15"/>
      <c r="G748" s="15"/>
      <c r="H748" s="15"/>
    </row>
    <row r="749" spans="1:8" ht="15.75" customHeight="1">
      <c r="A749" s="15"/>
      <c r="B749" s="15"/>
      <c r="C749" s="5"/>
      <c r="D749" s="15"/>
      <c r="E749" s="15"/>
      <c r="F749" s="15"/>
      <c r="G749" s="15"/>
      <c r="H749" s="15"/>
    </row>
    <row r="750" spans="1:8" ht="15.75" customHeight="1">
      <c r="A750" s="15"/>
      <c r="B750" s="15"/>
      <c r="C750" s="5"/>
      <c r="D750" s="15"/>
      <c r="E750" s="15"/>
      <c r="F750" s="15"/>
      <c r="G750" s="15"/>
      <c r="H750" s="15"/>
    </row>
    <row r="751" spans="1:8" ht="15.75" customHeight="1">
      <c r="A751" s="15"/>
      <c r="B751" s="15"/>
      <c r="C751" s="5"/>
      <c r="D751" s="15"/>
      <c r="E751" s="15"/>
      <c r="F751" s="15"/>
      <c r="G751" s="15"/>
      <c r="H751" s="15"/>
    </row>
    <row r="752" spans="1:8" ht="15.75" customHeight="1">
      <c r="A752" s="15"/>
      <c r="B752" s="15"/>
      <c r="C752" s="5"/>
      <c r="D752" s="15"/>
      <c r="E752" s="15"/>
      <c r="F752" s="15"/>
      <c r="G752" s="15"/>
      <c r="H752" s="15"/>
    </row>
    <row r="753" spans="1:8" ht="15.75" customHeight="1">
      <c r="A753" s="15"/>
      <c r="B753" s="15"/>
      <c r="C753" s="5"/>
      <c r="D753" s="15"/>
      <c r="E753" s="15"/>
      <c r="F753" s="15"/>
      <c r="G753" s="15"/>
      <c r="H753" s="15"/>
    </row>
    <row r="754" spans="1:8" ht="15.75" customHeight="1">
      <c r="A754" s="15"/>
      <c r="B754" s="15"/>
      <c r="C754" s="5"/>
      <c r="D754" s="15"/>
      <c r="E754" s="15"/>
      <c r="F754" s="15"/>
      <c r="G754" s="15"/>
      <c r="H754" s="15"/>
    </row>
    <row r="755" spans="1:8" ht="15.75" customHeight="1">
      <c r="A755" s="15"/>
      <c r="B755" s="15"/>
      <c r="C755" s="5"/>
      <c r="D755" s="15"/>
      <c r="E755" s="15"/>
      <c r="F755" s="15"/>
      <c r="G755" s="15"/>
      <c r="H755" s="15"/>
    </row>
    <row r="756" spans="1:8" ht="15.75" customHeight="1">
      <c r="A756" s="15"/>
      <c r="B756" s="15"/>
      <c r="C756" s="5"/>
      <c r="D756" s="15"/>
      <c r="E756" s="15"/>
      <c r="F756" s="15"/>
      <c r="G756" s="15"/>
      <c r="H756" s="15"/>
    </row>
    <row r="757" spans="1:8" ht="15.75" customHeight="1">
      <c r="A757" s="15"/>
      <c r="B757" s="15"/>
      <c r="C757" s="5"/>
      <c r="D757" s="15"/>
      <c r="E757" s="15"/>
      <c r="F757" s="15"/>
      <c r="G757" s="15"/>
      <c r="H757" s="15"/>
    </row>
    <row r="758" spans="1:8" ht="15.75" customHeight="1">
      <c r="A758" s="15"/>
      <c r="B758" s="15"/>
      <c r="C758" s="5"/>
      <c r="D758" s="15"/>
      <c r="E758" s="15"/>
      <c r="F758" s="15"/>
      <c r="G758" s="15"/>
      <c r="H758" s="15"/>
    </row>
    <row r="759" spans="1:8" ht="15.75" customHeight="1">
      <c r="A759" s="15"/>
      <c r="B759" s="15"/>
      <c r="C759" s="5"/>
      <c r="D759" s="15"/>
      <c r="E759" s="15"/>
      <c r="F759" s="15"/>
      <c r="G759" s="15"/>
      <c r="H759" s="15"/>
    </row>
    <row r="760" spans="1:8" ht="15.75" customHeight="1">
      <c r="A760" s="15"/>
      <c r="B760" s="15"/>
      <c r="C760" s="5"/>
      <c r="D760" s="15"/>
      <c r="E760" s="15"/>
      <c r="F760" s="15"/>
      <c r="G760" s="15"/>
      <c r="H760" s="15"/>
    </row>
    <row r="761" spans="1:8" ht="15.75" customHeight="1">
      <c r="A761" s="15"/>
      <c r="B761" s="15"/>
      <c r="C761" s="5"/>
      <c r="D761" s="15"/>
      <c r="E761" s="15"/>
      <c r="F761" s="15"/>
      <c r="G761" s="15"/>
      <c r="H761" s="15"/>
    </row>
    <row r="762" spans="1:8" ht="15.75" customHeight="1">
      <c r="A762" s="15"/>
      <c r="B762" s="15"/>
      <c r="C762" s="5"/>
      <c r="D762" s="15"/>
      <c r="E762" s="15"/>
      <c r="F762" s="15"/>
      <c r="G762" s="15"/>
      <c r="H762" s="15"/>
    </row>
    <row r="763" spans="1:8" ht="15.75" customHeight="1">
      <c r="A763" s="15"/>
      <c r="B763" s="15"/>
      <c r="C763" s="5"/>
      <c r="D763" s="15"/>
      <c r="E763" s="15"/>
      <c r="F763" s="15"/>
      <c r="G763" s="15"/>
      <c r="H763" s="15"/>
    </row>
    <row r="764" spans="1:8" ht="15.75" customHeight="1">
      <c r="A764" s="15"/>
      <c r="B764" s="15"/>
      <c r="C764" s="5"/>
      <c r="D764" s="15"/>
      <c r="E764" s="15"/>
      <c r="F764" s="15"/>
      <c r="G764" s="15"/>
      <c r="H764" s="15"/>
    </row>
    <row r="765" spans="1:8" ht="15.75" customHeight="1">
      <c r="A765" s="15"/>
      <c r="B765" s="15"/>
      <c r="C765" s="5"/>
      <c r="D765" s="15"/>
      <c r="E765" s="15"/>
      <c r="F765" s="15"/>
      <c r="G765" s="15"/>
      <c r="H765" s="15"/>
    </row>
    <row r="766" spans="1:8" ht="15.75" customHeight="1">
      <c r="A766" s="15"/>
      <c r="B766" s="15"/>
      <c r="C766" s="5"/>
      <c r="D766" s="15"/>
      <c r="E766" s="15"/>
      <c r="F766" s="15"/>
      <c r="G766" s="15"/>
      <c r="H766" s="15"/>
    </row>
    <row r="767" spans="1:8" ht="15.75" customHeight="1">
      <c r="A767" s="15"/>
      <c r="B767" s="15"/>
      <c r="C767" s="5"/>
      <c r="D767" s="15"/>
      <c r="E767" s="15"/>
      <c r="F767" s="15"/>
      <c r="G767" s="15"/>
      <c r="H767" s="15"/>
    </row>
    <row r="768" spans="1:8" ht="15.75" customHeight="1">
      <c r="A768" s="15"/>
      <c r="B768" s="15"/>
      <c r="C768" s="5"/>
      <c r="D768" s="15"/>
      <c r="E768" s="15"/>
      <c r="F768" s="15"/>
      <c r="G768" s="15"/>
      <c r="H768" s="15"/>
    </row>
    <row r="769" spans="1:8" ht="15.75" customHeight="1">
      <c r="A769" s="15"/>
      <c r="B769" s="15"/>
      <c r="C769" s="5"/>
      <c r="D769" s="15"/>
      <c r="E769" s="15"/>
      <c r="F769" s="15"/>
      <c r="G769" s="15"/>
      <c r="H769" s="15"/>
    </row>
    <row r="770" spans="1:8" ht="15.75" customHeight="1">
      <c r="A770" s="15"/>
      <c r="B770" s="15"/>
      <c r="C770" s="5"/>
      <c r="D770" s="15"/>
      <c r="E770" s="15"/>
      <c r="F770" s="15"/>
      <c r="G770" s="15"/>
      <c r="H770" s="15"/>
    </row>
    <row r="771" spans="1:8" ht="15.75" customHeight="1">
      <c r="A771" s="15"/>
      <c r="B771" s="15"/>
      <c r="C771" s="5"/>
      <c r="D771" s="15"/>
      <c r="E771" s="15"/>
      <c r="F771" s="15"/>
      <c r="G771" s="15"/>
      <c r="H771" s="15"/>
    </row>
    <row r="772" spans="1:8" ht="15.75" customHeight="1">
      <c r="A772" s="15"/>
      <c r="B772" s="15"/>
      <c r="C772" s="5"/>
      <c r="D772" s="15"/>
      <c r="E772" s="15"/>
      <c r="F772" s="15"/>
      <c r="G772" s="15"/>
      <c r="H772" s="15"/>
    </row>
    <row r="773" spans="1:8" ht="15.75" customHeight="1">
      <c r="A773" s="15"/>
      <c r="B773" s="15"/>
      <c r="C773" s="5"/>
      <c r="D773" s="15"/>
      <c r="E773" s="15"/>
      <c r="F773" s="15"/>
      <c r="G773" s="15"/>
      <c r="H773" s="15"/>
    </row>
    <row r="774" spans="1:8" ht="15.75" customHeight="1">
      <c r="A774" s="15"/>
      <c r="B774" s="15"/>
      <c r="C774" s="5"/>
      <c r="D774" s="15"/>
      <c r="E774" s="15"/>
      <c r="F774" s="15"/>
      <c r="G774" s="15"/>
      <c r="H774" s="15"/>
    </row>
    <row r="775" spans="1:8" ht="15.75" customHeight="1">
      <c r="A775" s="15"/>
      <c r="B775" s="15"/>
      <c r="C775" s="5"/>
      <c r="D775" s="15"/>
      <c r="E775" s="15"/>
      <c r="F775" s="15"/>
      <c r="G775" s="15"/>
      <c r="H775" s="15"/>
    </row>
    <row r="776" spans="1:8" ht="15.75" customHeight="1">
      <c r="A776" s="15"/>
      <c r="B776" s="15"/>
      <c r="C776" s="5"/>
      <c r="D776" s="15"/>
      <c r="E776" s="15"/>
      <c r="F776" s="15"/>
      <c r="G776" s="15"/>
      <c r="H776" s="15"/>
    </row>
    <row r="777" spans="1:8" ht="15.75" customHeight="1">
      <c r="A777" s="15"/>
      <c r="B777" s="15"/>
      <c r="C777" s="5"/>
      <c r="D777" s="15"/>
      <c r="E777" s="15"/>
      <c r="F777" s="15"/>
      <c r="G777" s="15"/>
      <c r="H777" s="15"/>
    </row>
    <row r="778" spans="1:8" ht="15.75" customHeight="1">
      <c r="A778" s="15"/>
      <c r="B778" s="15"/>
      <c r="C778" s="5"/>
      <c r="D778" s="15"/>
      <c r="E778" s="15"/>
      <c r="F778" s="15"/>
      <c r="G778" s="15"/>
      <c r="H778" s="15"/>
    </row>
    <row r="779" spans="1:8" ht="15.75" customHeight="1">
      <c r="A779" s="15"/>
      <c r="B779" s="15"/>
      <c r="C779" s="5"/>
      <c r="D779" s="15"/>
      <c r="E779" s="15"/>
      <c r="F779" s="15"/>
      <c r="G779" s="15"/>
      <c r="H779" s="15"/>
    </row>
    <row r="780" spans="1:8" ht="15.75" customHeight="1">
      <c r="A780" s="15"/>
      <c r="B780" s="15"/>
      <c r="C780" s="5"/>
      <c r="D780" s="15"/>
      <c r="E780" s="15"/>
      <c r="F780" s="15"/>
      <c r="G780" s="15"/>
      <c r="H780" s="15"/>
    </row>
    <row r="781" spans="1:8" ht="15.75" customHeight="1">
      <c r="A781" s="15"/>
      <c r="B781" s="15"/>
      <c r="C781" s="5"/>
      <c r="D781" s="15"/>
      <c r="E781" s="15"/>
      <c r="F781" s="15"/>
      <c r="G781" s="15"/>
      <c r="H781" s="15"/>
    </row>
    <row r="782" spans="1:8" ht="15.75" customHeight="1">
      <c r="A782" s="15"/>
      <c r="B782" s="15"/>
      <c r="C782" s="5"/>
      <c r="D782" s="15"/>
      <c r="E782" s="15"/>
      <c r="F782" s="15"/>
      <c r="G782" s="15"/>
      <c r="H782" s="15"/>
    </row>
    <row r="783" spans="1:8" ht="15.75" customHeight="1">
      <c r="A783" s="15"/>
      <c r="B783" s="15"/>
      <c r="C783" s="5"/>
      <c r="D783" s="15"/>
      <c r="E783" s="15"/>
      <c r="F783" s="15"/>
      <c r="G783" s="15"/>
      <c r="H783" s="15"/>
    </row>
    <row r="784" spans="1:8" ht="15.75" customHeight="1">
      <c r="A784" s="15"/>
      <c r="B784" s="15"/>
      <c r="C784" s="5"/>
      <c r="D784" s="15"/>
      <c r="E784" s="15"/>
      <c r="F784" s="15"/>
      <c r="G784" s="15"/>
      <c r="H784" s="15"/>
    </row>
    <row r="785" spans="1:8" ht="15.75" customHeight="1">
      <c r="A785" s="15"/>
      <c r="B785" s="15"/>
      <c r="C785" s="5"/>
      <c r="D785" s="15"/>
      <c r="E785" s="15"/>
      <c r="F785" s="15"/>
      <c r="G785" s="15"/>
      <c r="H785" s="15"/>
    </row>
    <row r="786" spans="1:8" ht="15.75" customHeight="1">
      <c r="A786" s="15"/>
      <c r="B786" s="15"/>
      <c r="C786" s="5"/>
      <c r="D786" s="15"/>
      <c r="E786" s="15"/>
      <c r="F786" s="15"/>
      <c r="G786" s="15"/>
      <c r="H786" s="15"/>
    </row>
    <row r="787" spans="1:8" ht="15.75" customHeight="1">
      <c r="A787" s="15"/>
      <c r="B787" s="15"/>
      <c r="C787" s="5"/>
      <c r="D787" s="15"/>
      <c r="E787" s="15"/>
      <c r="F787" s="15"/>
      <c r="G787" s="15"/>
      <c r="H787" s="15"/>
    </row>
    <row r="788" spans="1:8" ht="15.75" customHeight="1">
      <c r="A788" s="15"/>
      <c r="B788" s="15"/>
      <c r="C788" s="5"/>
      <c r="D788" s="15"/>
      <c r="E788" s="15"/>
      <c r="F788" s="15"/>
      <c r="G788" s="15"/>
      <c r="H788" s="15"/>
    </row>
    <row r="789" spans="1:8" ht="15.75" customHeight="1">
      <c r="A789" s="15"/>
      <c r="B789" s="15"/>
      <c r="C789" s="5"/>
      <c r="D789" s="15"/>
      <c r="E789" s="15"/>
      <c r="F789" s="15"/>
      <c r="G789" s="15"/>
      <c r="H789" s="15"/>
    </row>
    <row r="790" spans="1:8" ht="15.75" customHeight="1">
      <c r="A790" s="15"/>
      <c r="B790" s="15"/>
      <c r="C790" s="5"/>
      <c r="D790" s="15"/>
      <c r="E790" s="15"/>
      <c r="F790" s="15"/>
      <c r="G790" s="15"/>
      <c r="H790" s="15"/>
    </row>
    <row r="791" spans="1:8" ht="15.75" customHeight="1">
      <c r="A791" s="15"/>
      <c r="B791" s="15"/>
      <c r="C791" s="5"/>
      <c r="D791" s="15"/>
      <c r="E791" s="15"/>
      <c r="F791" s="15"/>
      <c r="G791" s="15"/>
      <c r="H791" s="15"/>
    </row>
    <row r="792" spans="1:8" ht="15.75" customHeight="1">
      <c r="A792" s="15"/>
      <c r="B792" s="15"/>
      <c r="C792" s="5"/>
      <c r="D792" s="15"/>
      <c r="E792" s="15"/>
      <c r="F792" s="15"/>
      <c r="G792" s="15"/>
      <c r="H792" s="15"/>
    </row>
    <row r="793" spans="1:8" ht="15.75" customHeight="1">
      <c r="A793" s="15"/>
      <c r="B793" s="15"/>
      <c r="C793" s="5"/>
      <c r="D793" s="15"/>
      <c r="E793" s="15"/>
      <c r="F793" s="15"/>
      <c r="G793" s="15"/>
      <c r="H793" s="15"/>
    </row>
    <row r="794" spans="1:8" ht="15.75" customHeight="1">
      <c r="A794" s="15"/>
      <c r="B794" s="15"/>
      <c r="C794" s="5"/>
      <c r="D794" s="15"/>
      <c r="E794" s="15"/>
      <c r="F794" s="15"/>
      <c r="G794" s="15"/>
      <c r="H794" s="15"/>
    </row>
    <row r="795" spans="1:8" ht="15.75" customHeight="1">
      <c r="A795" s="15"/>
      <c r="B795" s="15"/>
      <c r="C795" s="5"/>
      <c r="D795" s="15"/>
      <c r="E795" s="15"/>
      <c r="F795" s="15"/>
      <c r="G795" s="15"/>
      <c r="H795" s="15"/>
    </row>
    <row r="796" spans="1:8" ht="15.75" customHeight="1">
      <c r="A796" s="15"/>
      <c r="B796" s="15"/>
      <c r="C796" s="5"/>
      <c r="D796" s="15"/>
      <c r="E796" s="15"/>
      <c r="F796" s="15"/>
      <c r="G796" s="15"/>
      <c r="H796" s="15"/>
    </row>
    <row r="797" spans="1:8" ht="15.75" customHeight="1">
      <c r="A797" s="15"/>
      <c r="B797" s="15"/>
      <c r="C797" s="5"/>
      <c r="D797" s="15"/>
      <c r="E797" s="15"/>
      <c r="F797" s="15"/>
      <c r="G797" s="15"/>
      <c r="H797" s="15"/>
    </row>
    <row r="798" spans="1:8" ht="15.75" customHeight="1">
      <c r="A798" s="15"/>
      <c r="B798" s="15"/>
      <c r="C798" s="5"/>
      <c r="D798" s="15"/>
      <c r="E798" s="15"/>
      <c r="F798" s="15"/>
      <c r="G798" s="15"/>
      <c r="H798" s="15"/>
    </row>
    <row r="799" spans="1:8" ht="15.75" customHeight="1">
      <c r="A799" s="15"/>
      <c r="B799" s="15"/>
      <c r="C799" s="5"/>
      <c r="D799" s="15"/>
      <c r="E799" s="15"/>
      <c r="F799" s="15"/>
      <c r="G799" s="15"/>
      <c r="H799" s="15"/>
    </row>
    <row r="800" spans="1:8" ht="15.75" customHeight="1">
      <c r="A800" s="15"/>
      <c r="B800" s="15"/>
      <c r="C800" s="5"/>
      <c r="D800" s="15"/>
      <c r="E800" s="15"/>
      <c r="F800" s="15"/>
      <c r="G800" s="15"/>
      <c r="H800" s="15"/>
    </row>
    <row r="801" spans="1:8" ht="15.75" customHeight="1">
      <c r="A801" s="15"/>
      <c r="B801" s="15"/>
      <c r="C801" s="5"/>
      <c r="D801" s="15"/>
      <c r="E801" s="15"/>
      <c r="F801" s="15"/>
      <c r="G801" s="15"/>
      <c r="H801" s="15"/>
    </row>
    <row r="802" spans="1:8" ht="15.75" customHeight="1">
      <c r="A802" s="15"/>
      <c r="B802" s="15"/>
      <c r="C802" s="5"/>
      <c r="D802" s="15"/>
      <c r="E802" s="15"/>
      <c r="F802" s="15"/>
      <c r="G802" s="15"/>
      <c r="H802" s="15"/>
    </row>
    <row r="803" spans="1:8" ht="15.75" customHeight="1">
      <c r="A803" s="15"/>
      <c r="B803" s="15"/>
      <c r="C803" s="5"/>
      <c r="D803" s="15"/>
      <c r="E803" s="15"/>
      <c r="F803" s="15"/>
      <c r="G803" s="15"/>
      <c r="H803" s="15"/>
    </row>
    <row r="804" spans="1:8" ht="15.75" customHeight="1">
      <c r="A804" s="15"/>
      <c r="B804" s="15"/>
      <c r="C804" s="5"/>
      <c r="D804" s="15"/>
      <c r="E804" s="15"/>
      <c r="F804" s="15"/>
      <c r="G804" s="15"/>
      <c r="H804" s="15"/>
    </row>
    <row r="805" spans="1:8" ht="15.75" customHeight="1">
      <c r="A805" s="15"/>
      <c r="B805" s="15"/>
      <c r="C805" s="5"/>
      <c r="D805" s="15"/>
      <c r="E805" s="15"/>
      <c r="F805" s="15"/>
      <c r="G805" s="15"/>
      <c r="H805" s="15"/>
    </row>
    <row r="806" spans="1:8" ht="15.75" customHeight="1">
      <c r="A806" s="15"/>
      <c r="B806" s="15"/>
      <c r="C806" s="5"/>
      <c r="D806" s="15"/>
      <c r="E806" s="15"/>
      <c r="F806" s="15"/>
      <c r="G806" s="15"/>
      <c r="H806" s="15"/>
    </row>
    <row r="807" spans="1:8" ht="15.75" customHeight="1">
      <c r="A807" s="15"/>
      <c r="B807" s="15"/>
      <c r="C807" s="5"/>
      <c r="D807" s="15"/>
      <c r="E807" s="15"/>
      <c r="F807" s="15"/>
      <c r="G807" s="15"/>
      <c r="H807" s="15"/>
    </row>
    <row r="808" spans="1:8" ht="15.75" customHeight="1">
      <c r="A808" s="15"/>
      <c r="B808" s="15"/>
      <c r="C808" s="5"/>
      <c r="D808" s="15"/>
      <c r="E808" s="15"/>
      <c r="F808" s="15"/>
      <c r="G808" s="15"/>
      <c r="H808" s="15"/>
    </row>
    <row r="809" spans="1:8" ht="15.75" customHeight="1">
      <c r="A809" s="15"/>
      <c r="B809" s="15"/>
      <c r="C809" s="5"/>
      <c r="D809" s="15"/>
      <c r="E809" s="15"/>
      <c r="F809" s="15"/>
      <c r="G809" s="15"/>
      <c r="H809" s="15"/>
    </row>
    <row r="810" spans="1:8" ht="15.75" customHeight="1">
      <c r="A810" s="15"/>
      <c r="B810" s="15"/>
      <c r="C810" s="5"/>
      <c r="D810" s="15"/>
      <c r="E810" s="15"/>
      <c r="F810" s="15"/>
      <c r="G810" s="15"/>
      <c r="H810" s="15"/>
    </row>
    <row r="811" spans="1:8" ht="15.75" customHeight="1">
      <c r="A811" s="15"/>
      <c r="B811" s="15"/>
      <c r="C811" s="5"/>
      <c r="D811" s="15"/>
      <c r="E811" s="15"/>
      <c r="F811" s="15"/>
      <c r="G811" s="15"/>
      <c r="H811" s="15"/>
    </row>
    <row r="812" spans="1:8" ht="15.75" customHeight="1">
      <c r="A812" s="15"/>
      <c r="B812" s="15"/>
      <c r="C812" s="5"/>
      <c r="D812" s="15"/>
      <c r="E812" s="15"/>
      <c r="F812" s="15"/>
      <c r="G812" s="15"/>
      <c r="H812" s="15"/>
    </row>
    <row r="813" spans="1:8" ht="15.75" customHeight="1">
      <c r="A813" s="15"/>
      <c r="B813" s="15"/>
      <c r="C813" s="5"/>
      <c r="D813" s="15"/>
      <c r="E813" s="15"/>
      <c r="F813" s="15"/>
      <c r="G813" s="15"/>
      <c r="H813" s="15"/>
    </row>
    <row r="814" spans="1:8" ht="15.75" customHeight="1">
      <c r="A814" s="15"/>
      <c r="B814" s="15"/>
      <c r="C814" s="5"/>
      <c r="D814" s="15"/>
      <c r="E814" s="15"/>
      <c r="F814" s="15"/>
      <c r="G814" s="15"/>
      <c r="H814" s="15"/>
    </row>
    <row r="815" spans="1:8" ht="15.75" customHeight="1">
      <c r="A815" s="15"/>
      <c r="B815" s="15"/>
      <c r="C815" s="5"/>
      <c r="D815" s="15"/>
      <c r="E815" s="15"/>
      <c r="F815" s="15"/>
      <c r="G815" s="15"/>
      <c r="H815" s="15"/>
    </row>
    <row r="816" spans="1:8" ht="15.75" customHeight="1">
      <c r="A816" s="15"/>
      <c r="B816" s="15"/>
      <c r="C816" s="5"/>
      <c r="D816" s="15"/>
      <c r="E816" s="15"/>
      <c r="F816" s="15"/>
      <c r="G816" s="15"/>
      <c r="H816" s="15"/>
    </row>
    <row r="817" spans="1:8" ht="15.75" customHeight="1">
      <c r="A817" s="15"/>
      <c r="B817" s="15"/>
      <c r="C817" s="5"/>
      <c r="D817" s="15"/>
      <c r="E817" s="15"/>
      <c r="F817" s="15"/>
      <c r="G817" s="15"/>
      <c r="H817" s="15"/>
    </row>
    <row r="818" spans="1:8" ht="15.75" customHeight="1">
      <c r="A818" s="15"/>
      <c r="B818" s="15"/>
      <c r="C818" s="5"/>
      <c r="D818" s="15"/>
      <c r="E818" s="15"/>
      <c r="F818" s="15"/>
      <c r="G818" s="15"/>
      <c r="H818" s="15"/>
    </row>
    <row r="819" spans="1:8" ht="15.75" customHeight="1">
      <c r="A819" s="15"/>
      <c r="B819" s="15"/>
      <c r="C819" s="5"/>
      <c r="D819" s="15"/>
      <c r="E819" s="15"/>
      <c r="F819" s="15"/>
      <c r="G819" s="15"/>
      <c r="H819" s="15"/>
    </row>
    <row r="820" spans="1:8" ht="15.75" customHeight="1">
      <c r="A820" s="15"/>
      <c r="B820" s="15"/>
      <c r="C820" s="5"/>
      <c r="D820" s="15"/>
      <c r="E820" s="15"/>
      <c r="F820" s="15"/>
      <c r="G820" s="15"/>
      <c r="H820" s="15"/>
    </row>
    <row r="821" spans="1:8" ht="15.75" customHeight="1">
      <c r="A821" s="15"/>
      <c r="B821" s="15"/>
      <c r="C821" s="5"/>
      <c r="D821" s="15"/>
      <c r="E821" s="15"/>
      <c r="F821" s="15"/>
      <c r="G821" s="15"/>
      <c r="H821" s="15"/>
    </row>
    <row r="822" spans="1:8" ht="15.75" customHeight="1">
      <c r="A822" s="15"/>
      <c r="B822" s="15"/>
      <c r="C822" s="5"/>
      <c r="D822" s="15"/>
      <c r="E822" s="15"/>
      <c r="F822" s="15"/>
      <c r="G822" s="15"/>
      <c r="H822" s="15"/>
    </row>
    <row r="823" spans="1:8" ht="15.75" customHeight="1">
      <c r="A823" s="15"/>
      <c r="B823" s="15"/>
      <c r="C823" s="5"/>
      <c r="D823" s="15"/>
      <c r="E823" s="15"/>
      <c r="F823" s="15"/>
      <c r="G823" s="15"/>
      <c r="H823" s="15"/>
    </row>
    <row r="824" spans="1:8" ht="15.75" customHeight="1">
      <c r="A824" s="15"/>
      <c r="B824" s="15"/>
      <c r="C824" s="5"/>
      <c r="D824" s="15"/>
      <c r="E824" s="15"/>
      <c r="F824" s="15"/>
      <c r="G824" s="15"/>
      <c r="H824" s="15"/>
    </row>
    <row r="825" spans="1:8" ht="15.75" customHeight="1">
      <c r="A825" s="15"/>
      <c r="B825" s="15"/>
      <c r="C825" s="5"/>
      <c r="D825" s="15"/>
      <c r="E825" s="15"/>
      <c r="F825" s="15"/>
      <c r="G825" s="15"/>
      <c r="H825" s="15"/>
    </row>
    <row r="826" spans="1:8" ht="15.75" customHeight="1">
      <c r="A826" s="15"/>
      <c r="B826" s="15"/>
      <c r="C826" s="5"/>
      <c r="D826" s="15"/>
      <c r="E826" s="15"/>
      <c r="F826" s="15"/>
      <c r="G826" s="15"/>
      <c r="H826" s="15"/>
    </row>
    <row r="827" spans="1:8" ht="15.75" customHeight="1">
      <c r="A827" s="15"/>
      <c r="B827" s="15"/>
      <c r="C827" s="5"/>
      <c r="D827" s="15"/>
      <c r="E827" s="15"/>
      <c r="F827" s="15"/>
      <c r="G827" s="15"/>
      <c r="H827" s="15"/>
    </row>
    <row r="828" spans="1:8" ht="15.75" customHeight="1">
      <c r="A828" s="15"/>
      <c r="B828" s="15"/>
      <c r="C828" s="5"/>
      <c r="D828" s="15"/>
      <c r="E828" s="15"/>
      <c r="F828" s="15"/>
      <c r="G828" s="15"/>
      <c r="H828" s="15"/>
    </row>
    <row r="829" spans="1:8" ht="15.75" customHeight="1">
      <c r="A829" s="15"/>
      <c r="B829" s="15"/>
      <c r="C829" s="5"/>
      <c r="D829" s="15"/>
      <c r="E829" s="15"/>
      <c r="F829" s="15"/>
      <c r="G829" s="15"/>
      <c r="H829" s="15"/>
    </row>
    <row r="830" spans="1:8" ht="15.75" customHeight="1">
      <c r="A830" s="15"/>
      <c r="B830" s="15"/>
      <c r="C830" s="5"/>
      <c r="D830" s="15"/>
      <c r="E830" s="15"/>
      <c r="F830" s="15"/>
      <c r="G830" s="15"/>
      <c r="H830" s="15"/>
    </row>
    <row r="831" spans="1:8" ht="15.75" customHeight="1">
      <c r="A831" s="15"/>
      <c r="B831" s="15"/>
      <c r="C831" s="5"/>
      <c r="D831" s="15"/>
      <c r="E831" s="15"/>
      <c r="F831" s="15"/>
      <c r="G831" s="15"/>
      <c r="H831" s="15"/>
    </row>
    <row r="832" spans="1:8" ht="15.75" customHeight="1">
      <c r="A832" s="15"/>
      <c r="B832" s="15"/>
      <c r="C832" s="5"/>
      <c r="D832" s="15"/>
      <c r="E832" s="15"/>
      <c r="F832" s="15"/>
      <c r="G832" s="15"/>
      <c r="H832" s="15"/>
    </row>
    <row r="833" spans="1:8" ht="15.75" customHeight="1">
      <c r="A833" s="15"/>
      <c r="B833" s="15"/>
      <c r="C833" s="5"/>
      <c r="D833" s="15"/>
      <c r="E833" s="15"/>
      <c r="F833" s="15"/>
      <c r="G833" s="15"/>
      <c r="H833" s="15"/>
    </row>
    <row r="834" spans="1:8" ht="15.75" customHeight="1">
      <c r="A834" s="15"/>
      <c r="B834" s="15"/>
      <c r="C834" s="5"/>
      <c r="D834" s="15"/>
      <c r="E834" s="15"/>
      <c r="F834" s="15"/>
      <c r="G834" s="15"/>
      <c r="H834" s="15"/>
    </row>
    <row r="835" spans="1:8" ht="15.75" customHeight="1">
      <c r="A835" s="15"/>
      <c r="B835" s="15"/>
      <c r="C835" s="5"/>
      <c r="D835" s="15"/>
      <c r="E835" s="15"/>
      <c r="F835" s="15"/>
      <c r="G835" s="15"/>
      <c r="H835" s="15"/>
    </row>
    <row r="836" spans="1:8" ht="15.75" customHeight="1">
      <c r="A836" s="15"/>
      <c r="B836" s="15"/>
      <c r="C836" s="5"/>
      <c r="D836" s="15"/>
      <c r="E836" s="15"/>
      <c r="F836" s="15"/>
      <c r="G836" s="15"/>
      <c r="H836" s="15"/>
    </row>
    <row r="837" spans="1:8" ht="15.75" customHeight="1">
      <c r="A837" s="15"/>
      <c r="B837" s="15"/>
      <c r="C837" s="5"/>
      <c r="D837" s="15"/>
      <c r="E837" s="15"/>
      <c r="F837" s="15"/>
      <c r="G837" s="15"/>
      <c r="H837" s="15"/>
    </row>
    <row r="838" spans="1:8" ht="15.75" customHeight="1">
      <c r="A838" s="15"/>
      <c r="B838" s="15"/>
      <c r="C838" s="5"/>
      <c r="D838" s="15"/>
      <c r="E838" s="15"/>
      <c r="F838" s="15"/>
      <c r="G838" s="15"/>
      <c r="H838" s="15"/>
    </row>
    <row r="839" spans="1:8" ht="15.75" customHeight="1">
      <c r="A839" s="15"/>
      <c r="B839" s="15"/>
      <c r="C839" s="5"/>
      <c r="D839" s="15"/>
      <c r="E839" s="15"/>
      <c r="F839" s="15"/>
      <c r="G839" s="15"/>
      <c r="H839" s="15"/>
    </row>
    <row r="840" spans="1:8" ht="15.75" customHeight="1">
      <c r="A840" s="15"/>
      <c r="B840" s="15"/>
      <c r="C840" s="5"/>
      <c r="D840" s="15"/>
      <c r="E840" s="15"/>
      <c r="F840" s="15"/>
      <c r="G840" s="15"/>
      <c r="H840" s="15"/>
    </row>
    <row r="841" spans="1:8" ht="15.75" customHeight="1">
      <c r="A841" s="15"/>
      <c r="B841" s="15"/>
      <c r="C841" s="5"/>
      <c r="D841" s="15"/>
      <c r="E841" s="15"/>
      <c r="F841" s="15"/>
      <c r="G841" s="15"/>
      <c r="H841" s="15"/>
    </row>
    <row r="842" spans="1:8" ht="15.75" customHeight="1">
      <c r="A842" s="15"/>
      <c r="B842" s="15"/>
      <c r="C842" s="5"/>
      <c r="D842" s="15"/>
      <c r="E842" s="15"/>
      <c r="F842" s="15"/>
      <c r="G842" s="15"/>
      <c r="H842" s="15"/>
    </row>
    <row r="843" spans="1:8" ht="15.75" customHeight="1">
      <c r="A843" s="15"/>
      <c r="B843" s="15"/>
      <c r="C843" s="5"/>
      <c r="D843" s="15"/>
      <c r="E843" s="15"/>
      <c r="F843" s="15"/>
      <c r="G843" s="15"/>
      <c r="H843" s="15"/>
    </row>
    <row r="844" spans="1:8" ht="15.75" customHeight="1">
      <c r="A844" s="15"/>
      <c r="B844" s="15"/>
      <c r="C844" s="5"/>
      <c r="D844" s="15"/>
      <c r="E844" s="15"/>
      <c r="F844" s="15"/>
      <c r="G844" s="15"/>
      <c r="H844" s="15"/>
    </row>
    <row r="845" spans="1:8" ht="15.75" customHeight="1">
      <c r="A845" s="15"/>
      <c r="B845" s="15"/>
      <c r="C845" s="5"/>
      <c r="D845" s="15"/>
      <c r="E845" s="15"/>
      <c r="F845" s="15"/>
      <c r="G845" s="15"/>
      <c r="H845" s="15"/>
    </row>
    <row r="846" spans="1:8" ht="15.75" customHeight="1">
      <c r="A846" s="15"/>
      <c r="B846" s="15"/>
      <c r="C846" s="5"/>
      <c r="D846" s="15"/>
      <c r="E846" s="15"/>
      <c r="F846" s="15"/>
      <c r="G846" s="15"/>
      <c r="H846" s="15"/>
    </row>
    <row r="847" spans="1:8" ht="15.75" customHeight="1">
      <c r="A847" s="15"/>
      <c r="B847" s="15"/>
      <c r="C847" s="5"/>
      <c r="D847" s="15"/>
      <c r="E847" s="15"/>
      <c r="F847" s="15"/>
      <c r="G847" s="15"/>
      <c r="H847" s="15"/>
    </row>
    <row r="848" spans="1:8" ht="15.75" customHeight="1">
      <c r="A848" s="15"/>
      <c r="B848" s="15"/>
      <c r="C848" s="5"/>
      <c r="D848" s="15"/>
      <c r="E848" s="15"/>
      <c r="F848" s="15"/>
      <c r="G848" s="15"/>
      <c r="H848" s="15"/>
    </row>
    <row r="849" spans="1:8" ht="15.75" customHeight="1">
      <c r="A849" s="15"/>
      <c r="B849" s="15"/>
      <c r="C849" s="5"/>
      <c r="D849" s="15"/>
      <c r="E849" s="15"/>
      <c r="F849" s="15"/>
      <c r="G849" s="15"/>
      <c r="H849" s="15"/>
    </row>
    <row r="850" spans="1:8" ht="15.75" customHeight="1">
      <c r="A850" s="15"/>
      <c r="B850" s="15"/>
      <c r="C850" s="5"/>
      <c r="D850" s="15"/>
      <c r="E850" s="15"/>
      <c r="F850" s="15"/>
      <c r="G850" s="15"/>
      <c r="H850" s="15"/>
    </row>
    <row r="851" spans="1:8" ht="15.75" customHeight="1">
      <c r="A851" s="15"/>
      <c r="B851" s="15"/>
      <c r="C851" s="5"/>
      <c r="D851" s="15"/>
      <c r="E851" s="15"/>
      <c r="F851" s="15"/>
      <c r="G851" s="15"/>
      <c r="H851" s="15"/>
    </row>
    <row r="852" spans="1:8" ht="15.75" customHeight="1">
      <c r="A852" s="15"/>
      <c r="B852" s="15"/>
      <c r="C852" s="5"/>
      <c r="D852" s="15"/>
      <c r="E852" s="15"/>
      <c r="F852" s="15"/>
      <c r="G852" s="15"/>
      <c r="H852" s="15"/>
    </row>
    <row r="853" spans="1:8" ht="15.75" customHeight="1">
      <c r="A853" s="15"/>
      <c r="B853" s="15"/>
      <c r="C853" s="5"/>
      <c r="D853" s="15"/>
      <c r="E853" s="15"/>
      <c r="F853" s="15"/>
      <c r="G853" s="15"/>
      <c r="H853" s="15"/>
    </row>
    <row r="854" spans="1:8" ht="15.75" customHeight="1">
      <c r="A854" s="15"/>
      <c r="B854" s="15"/>
      <c r="C854" s="5"/>
      <c r="D854" s="15"/>
      <c r="E854" s="15"/>
      <c r="F854" s="15"/>
      <c r="G854" s="15"/>
      <c r="H854" s="15"/>
    </row>
    <row r="855" spans="1:8" ht="15.75" customHeight="1">
      <c r="A855" s="15"/>
      <c r="B855" s="15"/>
      <c r="C855" s="5"/>
      <c r="D855" s="15"/>
      <c r="E855" s="15"/>
      <c r="F855" s="15"/>
      <c r="G855" s="15"/>
      <c r="H855" s="15"/>
    </row>
    <row r="856" spans="1:8" ht="15.75" customHeight="1">
      <c r="A856" s="15"/>
      <c r="B856" s="15"/>
      <c r="C856" s="5"/>
      <c r="D856" s="15"/>
      <c r="E856" s="15"/>
      <c r="F856" s="15"/>
      <c r="G856" s="15"/>
      <c r="H856" s="15"/>
    </row>
    <row r="857" spans="1:8" ht="15.75" customHeight="1">
      <c r="A857" s="15"/>
      <c r="B857" s="15"/>
      <c r="C857" s="5"/>
      <c r="D857" s="15"/>
      <c r="E857" s="15"/>
      <c r="F857" s="15"/>
      <c r="G857" s="15"/>
      <c r="H857" s="15"/>
    </row>
    <row r="858" spans="1:8" ht="15.75" customHeight="1">
      <c r="A858" s="15"/>
      <c r="B858" s="15"/>
      <c r="C858" s="5"/>
      <c r="D858" s="15"/>
      <c r="E858" s="15"/>
      <c r="F858" s="15"/>
      <c r="G858" s="15"/>
      <c r="H858" s="15"/>
    </row>
    <row r="859" spans="1:8" ht="15.75" customHeight="1">
      <c r="A859" s="15"/>
      <c r="B859" s="15"/>
      <c r="C859" s="5"/>
      <c r="D859" s="15"/>
      <c r="E859" s="15"/>
      <c r="F859" s="15"/>
      <c r="G859" s="15"/>
      <c r="H859" s="15"/>
    </row>
    <row r="860" spans="1:8" ht="15.75" customHeight="1">
      <c r="A860" s="15"/>
      <c r="B860" s="15"/>
      <c r="C860" s="5"/>
      <c r="D860" s="15"/>
      <c r="E860" s="15"/>
      <c r="F860" s="15"/>
      <c r="G860" s="15"/>
      <c r="H860" s="15"/>
    </row>
    <row r="861" spans="1:8" ht="15.75" customHeight="1">
      <c r="A861" s="15"/>
      <c r="B861" s="15"/>
      <c r="C861" s="5"/>
      <c r="D861" s="15"/>
      <c r="E861" s="15"/>
      <c r="F861" s="15"/>
      <c r="G861" s="15"/>
      <c r="H861" s="15"/>
    </row>
    <row r="862" spans="1:8" ht="15.75" customHeight="1">
      <c r="A862" s="15"/>
      <c r="B862" s="15"/>
      <c r="C862" s="5"/>
      <c r="D862" s="15"/>
      <c r="E862" s="15"/>
      <c r="F862" s="15"/>
      <c r="G862" s="15"/>
      <c r="H862" s="15"/>
    </row>
    <row r="863" spans="1:8" ht="15.75" customHeight="1">
      <c r="A863" s="15"/>
      <c r="B863" s="15"/>
      <c r="C863" s="5"/>
      <c r="D863" s="15"/>
      <c r="E863" s="15"/>
      <c r="F863" s="15"/>
      <c r="G863" s="15"/>
      <c r="H863" s="15"/>
    </row>
    <row r="864" spans="1:8" ht="15.75" customHeight="1">
      <c r="A864" s="15"/>
      <c r="B864" s="15"/>
      <c r="C864" s="5"/>
      <c r="D864" s="15"/>
      <c r="E864" s="15"/>
      <c r="F864" s="15"/>
      <c r="G864" s="15"/>
      <c r="H864" s="15"/>
    </row>
    <row r="865" spans="1:8" ht="15.75" customHeight="1">
      <c r="A865" s="15"/>
      <c r="B865" s="15"/>
      <c r="C865" s="5"/>
      <c r="D865" s="15"/>
      <c r="E865" s="15"/>
      <c r="F865" s="15"/>
      <c r="G865" s="15"/>
      <c r="H865" s="15"/>
    </row>
    <row r="866" spans="1:8" ht="15.75" customHeight="1">
      <c r="A866" s="15"/>
      <c r="B866" s="15"/>
      <c r="C866" s="5"/>
      <c r="D866" s="15"/>
      <c r="E866" s="15"/>
      <c r="F866" s="15"/>
      <c r="G866" s="15"/>
      <c r="H866" s="15"/>
    </row>
    <row r="867" spans="1:8" ht="15.75" customHeight="1">
      <c r="A867" s="15"/>
      <c r="B867" s="15"/>
      <c r="C867" s="5"/>
      <c r="D867" s="15"/>
      <c r="E867" s="15"/>
      <c r="F867" s="15"/>
      <c r="G867" s="15"/>
      <c r="H867" s="15"/>
    </row>
    <row r="868" spans="1:8" ht="15.75" customHeight="1">
      <c r="A868" s="15"/>
      <c r="B868" s="15"/>
      <c r="C868" s="5"/>
      <c r="D868" s="15"/>
      <c r="E868" s="15"/>
      <c r="F868" s="15"/>
      <c r="G868" s="15"/>
      <c r="H868" s="15"/>
    </row>
    <row r="869" spans="1:8" ht="15.75" customHeight="1">
      <c r="A869" s="15"/>
      <c r="B869" s="15"/>
      <c r="C869" s="5"/>
      <c r="D869" s="15"/>
      <c r="E869" s="15"/>
      <c r="F869" s="15"/>
      <c r="G869" s="15"/>
      <c r="H869" s="15"/>
    </row>
    <row r="870" spans="1:8" ht="15.75" customHeight="1">
      <c r="A870" s="15"/>
      <c r="B870" s="15"/>
      <c r="C870" s="5"/>
      <c r="D870" s="15"/>
      <c r="E870" s="15"/>
      <c r="F870" s="15"/>
      <c r="G870" s="15"/>
      <c r="H870" s="15"/>
    </row>
    <row r="871" spans="1:8" ht="15.75" customHeight="1">
      <c r="A871" s="15"/>
      <c r="B871" s="15"/>
      <c r="C871" s="5"/>
      <c r="D871" s="15"/>
      <c r="E871" s="15"/>
      <c r="F871" s="15"/>
      <c r="G871" s="15"/>
      <c r="H871" s="15"/>
    </row>
    <row r="872" spans="1:8" ht="15.75" customHeight="1">
      <c r="A872" s="15"/>
      <c r="B872" s="15"/>
      <c r="C872" s="5"/>
      <c r="D872" s="15"/>
      <c r="E872" s="15"/>
      <c r="F872" s="15"/>
      <c r="G872" s="15"/>
      <c r="H872" s="15"/>
    </row>
    <row r="873" spans="1:8" ht="15.75" customHeight="1">
      <c r="A873" s="15"/>
      <c r="B873" s="15"/>
      <c r="C873" s="5"/>
      <c r="D873" s="15"/>
      <c r="E873" s="15"/>
      <c r="F873" s="15"/>
      <c r="G873" s="15"/>
      <c r="H873" s="15"/>
    </row>
    <row r="874" spans="1:8" ht="15.75" customHeight="1">
      <c r="A874" s="15"/>
      <c r="B874" s="15"/>
      <c r="C874" s="5"/>
      <c r="D874" s="15"/>
      <c r="E874" s="15"/>
      <c r="F874" s="15"/>
      <c r="G874" s="15"/>
      <c r="H874" s="15"/>
    </row>
    <row r="875" spans="1:8" ht="15.75" customHeight="1">
      <c r="A875" s="15"/>
      <c r="B875" s="15"/>
      <c r="C875" s="5"/>
      <c r="D875" s="15"/>
      <c r="E875" s="15"/>
      <c r="F875" s="15"/>
      <c r="G875" s="15"/>
      <c r="H875" s="15"/>
    </row>
    <row r="876" spans="1:8" ht="15.75" customHeight="1">
      <c r="A876" s="15"/>
      <c r="B876" s="15"/>
      <c r="C876" s="5"/>
      <c r="D876" s="15"/>
      <c r="E876" s="15"/>
      <c r="F876" s="15"/>
      <c r="G876" s="15"/>
      <c r="H876" s="15"/>
    </row>
    <row r="877" spans="1:8" ht="15.75" customHeight="1">
      <c r="A877" s="15"/>
      <c r="B877" s="15"/>
      <c r="C877" s="5"/>
      <c r="D877" s="15"/>
      <c r="E877" s="15"/>
      <c r="F877" s="15"/>
      <c r="G877" s="15"/>
      <c r="H877" s="15"/>
    </row>
    <row r="878" spans="1:8" ht="15.75" customHeight="1">
      <c r="A878" s="15"/>
      <c r="B878" s="15"/>
      <c r="C878" s="5"/>
      <c r="D878" s="15"/>
      <c r="E878" s="15"/>
      <c r="F878" s="15"/>
      <c r="G878" s="15"/>
      <c r="H878" s="15"/>
    </row>
    <row r="879" spans="1:8" ht="15.75" customHeight="1">
      <c r="A879" s="15"/>
      <c r="B879" s="15"/>
      <c r="C879" s="5"/>
      <c r="D879" s="15"/>
      <c r="E879" s="15"/>
      <c r="F879" s="15"/>
      <c r="G879" s="15"/>
      <c r="H879" s="15"/>
    </row>
    <row r="880" spans="1:8" ht="15.75" customHeight="1">
      <c r="A880" s="15"/>
      <c r="B880" s="15"/>
      <c r="C880" s="5"/>
      <c r="D880" s="15"/>
      <c r="E880" s="15"/>
      <c r="F880" s="15"/>
      <c r="G880" s="15"/>
      <c r="H880" s="15"/>
    </row>
    <row r="881" spans="1:8" ht="15.75" customHeight="1">
      <c r="A881" s="15"/>
      <c r="B881" s="15"/>
      <c r="C881" s="5"/>
      <c r="D881" s="15"/>
      <c r="E881" s="15"/>
      <c r="F881" s="15"/>
      <c r="G881" s="15"/>
      <c r="H881" s="15"/>
    </row>
    <row r="882" spans="1:8" ht="15.75" customHeight="1">
      <c r="A882" s="15"/>
      <c r="B882" s="15"/>
      <c r="C882" s="5"/>
      <c r="D882" s="15"/>
      <c r="E882" s="15"/>
      <c r="F882" s="15"/>
      <c r="G882" s="15"/>
      <c r="H882" s="15"/>
    </row>
    <row r="883" spans="1:8" ht="15.75" customHeight="1">
      <c r="A883" s="15"/>
      <c r="B883" s="15"/>
      <c r="C883" s="5"/>
      <c r="D883" s="15"/>
      <c r="E883" s="15"/>
      <c r="F883" s="15"/>
      <c r="G883" s="15"/>
      <c r="H883" s="15"/>
    </row>
    <row r="884" spans="1:8" ht="15.75" customHeight="1">
      <c r="A884" s="15"/>
      <c r="B884" s="15"/>
      <c r="C884" s="5"/>
      <c r="D884" s="15"/>
      <c r="E884" s="15"/>
      <c r="F884" s="15"/>
      <c r="G884" s="15"/>
      <c r="H884" s="15"/>
    </row>
    <row r="885" spans="1:8" ht="15.75" customHeight="1">
      <c r="A885" s="15"/>
      <c r="B885" s="15"/>
      <c r="C885" s="5"/>
      <c r="D885" s="15"/>
      <c r="E885" s="15"/>
      <c r="F885" s="15"/>
      <c r="G885" s="15"/>
      <c r="H885" s="15"/>
    </row>
    <row r="886" spans="1:8" ht="15.75" customHeight="1">
      <c r="A886" s="15"/>
      <c r="B886" s="15"/>
      <c r="C886" s="5"/>
      <c r="D886" s="15"/>
      <c r="E886" s="15"/>
      <c r="F886" s="15"/>
      <c r="G886" s="15"/>
      <c r="H886" s="15"/>
    </row>
    <row r="887" spans="1:8" ht="15.75" customHeight="1">
      <c r="A887" s="15"/>
      <c r="B887" s="15"/>
      <c r="C887" s="5"/>
      <c r="D887" s="15"/>
      <c r="E887" s="15"/>
      <c r="F887" s="15"/>
      <c r="G887" s="15"/>
      <c r="H887" s="15"/>
    </row>
    <row r="888" spans="1:8" ht="15.75" customHeight="1">
      <c r="A888" s="15"/>
      <c r="B888" s="15"/>
      <c r="C888" s="5"/>
      <c r="D888" s="15"/>
      <c r="E888" s="15"/>
      <c r="F888" s="15"/>
      <c r="G888" s="15"/>
      <c r="H888" s="15"/>
    </row>
    <row r="889" spans="1:8" ht="15.75" customHeight="1">
      <c r="A889" s="15"/>
      <c r="B889" s="15"/>
      <c r="C889" s="5"/>
      <c r="D889" s="15"/>
      <c r="E889" s="15"/>
      <c r="F889" s="15"/>
      <c r="G889" s="15"/>
      <c r="H889" s="15"/>
    </row>
    <row r="890" spans="1:8" ht="15.75" customHeight="1">
      <c r="A890" s="15"/>
      <c r="B890" s="15"/>
      <c r="C890" s="5"/>
      <c r="D890" s="15"/>
      <c r="E890" s="15"/>
      <c r="F890" s="15"/>
      <c r="G890" s="15"/>
      <c r="H890" s="15"/>
    </row>
    <row r="891" spans="1:8" ht="15.75" customHeight="1">
      <c r="A891" s="15"/>
      <c r="B891" s="15"/>
      <c r="C891" s="5"/>
      <c r="D891" s="15"/>
      <c r="E891" s="15"/>
      <c r="F891" s="15"/>
      <c r="G891" s="15"/>
      <c r="H891" s="15"/>
    </row>
    <row r="892" spans="1:8" ht="15.75" customHeight="1">
      <c r="A892" s="15"/>
      <c r="B892" s="15"/>
      <c r="C892" s="5"/>
      <c r="D892" s="15"/>
      <c r="E892" s="15"/>
      <c r="F892" s="15"/>
      <c r="G892" s="15"/>
      <c r="H892" s="15"/>
    </row>
    <row r="893" spans="1:8" ht="15.75" customHeight="1">
      <c r="A893" s="15"/>
      <c r="B893" s="15"/>
      <c r="C893" s="5"/>
      <c r="D893" s="15"/>
      <c r="E893" s="15"/>
      <c r="F893" s="15"/>
      <c r="G893" s="15"/>
      <c r="H893" s="15"/>
    </row>
    <row r="894" spans="1:8" ht="15.75" customHeight="1">
      <c r="A894" s="15"/>
      <c r="B894" s="15"/>
      <c r="C894" s="5"/>
      <c r="D894" s="15"/>
      <c r="E894" s="15"/>
      <c r="F894" s="15"/>
      <c r="G894" s="15"/>
      <c r="H894" s="15"/>
    </row>
    <row r="895" spans="1:8" ht="15.75" customHeight="1">
      <c r="A895" s="15"/>
      <c r="B895" s="15"/>
      <c r="C895" s="5"/>
      <c r="D895" s="15"/>
      <c r="E895" s="15"/>
      <c r="F895" s="15"/>
      <c r="G895" s="15"/>
      <c r="H895" s="15"/>
    </row>
    <row r="896" spans="1:8" ht="15.75" customHeight="1">
      <c r="A896" s="15"/>
      <c r="B896" s="15"/>
      <c r="C896" s="5"/>
      <c r="D896" s="15"/>
      <c r="E896" s="15"/>
      <c r="F896" s="15"/>
      <c r="G896" s="15"/>
      <c r="H896" s="15"/>
    </row>
    <row r="897" spans="1:8" ht="15.75" customHeight="1">
      <c r="A897" s="15"/>
      <c r="B897" s="15"/>
      <c r="C897" s="5"/>
      <c r="D897" s="15"/>
      <c r="E897" s="15"/>
      <c r="F897" s="15"/>
      <c r="G897" s="15"/>
      <c r="H897" s="15"/>
    </row>
    <row r="898" spans="1:8" ht="15.75" customHeight="1">
      <c r="A898" s="15"/>
      <c r="B898" s="15"/>
      <c r="C898" s="5"/>
      <c r="D898" s="15"/>
      <c r="E898" s="15"/>
      <c r="F898" s="15"/>
      <c r="G898" s="15"/>
      <c r="H898" s="15"/>
    </row>
    <row r="899" spans="1:8" ht="15.75" customHeight="1">
      <c r="A899" s="15"/>
      <c r="B899" s="15"/>
      <c r="C899" s="5"/>
      <c r="D899" s="15"/>
      <c r="E899" s="15"/>
      <c r="F899" s="15"/>
      <c r="G899" s="15"/>
      <c r="H899" s="15"/>
    </row>
    <row r="900" spans="1:8" ht="15.75" customHeight="1">
      <c r="A900" s="15"/>
      <c r="B900" s="15"/>
      <c r="C900" s="5"/>
      <c r="D900" s="15"/>
      <c r="E900" s="15"/>
      <c r="F900" s="15"/>
      <c r="G900" s="15"/>
      <c r="H900" s="15"/>
    </row>
    <row r="901" spans="1:8" ht="15.75" customHeight="1">
      <c r="A901" s="15"/>
      <c r="B901" s="15"/>
      <c r="C901" s="5"/>
      <c r="D901" s="15"/>
      <c r="E901" s="15"/>
      <c r="F901" s="15"/>
      <c r="G901" s="15"/>
      <c r="H901" s="15"/>
    </row>
    <row r="902" spans="1:8" ht="15.75" customHeight="1">
      <c r="A902" s="15"/>
      <c r="B902" s="15"/>
      <c r="C902" s="5"/>
      <c r="D902" s="15"/>
      <c r="E902" s="15"/>
      <c r="F902" s="15"/>
      <c r="G902" s="15"/>
      <c r="H902" s="15"/>
    </row>
    <row r="903" spans="1:8" ht="15.75" customHeight="1">
      <c r="A903" s="15"/>
      <c r="B903" s="15"/>
      <c r="C903" s="5"/>
      <c r="D903" s="15"/>
      <c r="E903" s="15"/>
      <c r="F903" s="15"/>
      <c r="G903" s="15"/>
      <c r="H903" s="15"/>
    </row>
    <row r="904" spans="1:8" ht="15.75" customHeight="1">
      <c r="A904" s="15"/>
      <c r="B904" s="15"/>
      <c r="C904" s="5"/>
      <c r="D904" s="15"/>
      <c r="E904" s="15"/>
      <c r="F904" s="15"/>
      <c r="G904" s="15"/>
      <c r="H904" s="15"/>
    </row>
    <row r="905" spans="1:8" ht="15.75" customHeight="1">
      <c r="A905" s="15"/>
      <c r="B905" s="15"/>
      <c r="C905" s="5"/>
      <c r="D905" s="15"/>
      <c r="E905" s="15"/>
      <c r="F905" s="15"/>
      <c r="G905" s="15"/>
      <c r="H905" s="15"/>
    </row>
    <row r="906" spans="1:8" ht="15.75" customHeight="1">
      <c r="A906" s="15"/>
      <c r="B906" s="15"/>
      <c r="C906" s="5"/>
      <c r="D906" s="15"/>
      <c r="E906" s="15"/>
      <c r="F906" s="15"/>
      <c r="G906" s="15"/>
      <c r="H906" s="15"/>
    </row>
    <row r="907" spans="1:8" ht="15.75" customHeight="1">
      <c r="A907" s="15"/>
      <c r="B907" s="15"/>
      <c r="C907" s="5"/>
      <c r="D907" s="15"/>
      <c r="E907" s="15"/>
      <c r="F907" s="15"/>
      <c r="G907" s="15"/>
      <c r="H907" s="15"/>
    </row>
    <row r="908" spans="1:8" ht="15.75" customHeight="1">
      <c r="A908" s="15"/>
      <c r="B908" s="15"/>
      <c r="C908" s="5"/>
      <c r="D908" s="15"/>
      <c r="E908" s="15"/>
      <c r="F908" s="15"/>
      <c r="G908" s="15"/>
      <c r="H908" s="15"/>
    </row>
    <row r="909" spans="1:8" ht="15.75" customHeight="1">
      <c r="A909" s="15"/>
      <c r="B909" s="15"/>
      <c r="C909" s="5"/>
      <c r="D909" s="15"/>
      <c r="E909" s="15"/>
      <c r="F909" s="15"/>
      <c r="G909" s="15"/>
      <c r="H909" s="15"/>
    </row>
    <row r="910" spans="1:8" ht="15.75" customHeight="1">
      <c r="A910" s="15"/>
      <c r="B910" s="15"/>
      <c r="C910" s="5"/>
      <c r="D910" s="15"/>
      <c r="E910" s="15"/>
      <c r="F910" s="15"/>
      <c r="G910" s="15"/>
      <c r="H910" s="15"/>
    </row>
    <row r="911" spans="1:8" ht="15.75" customHeight="1">
      <c r="A911" s="15"/>
      <c r="B911" s="15"/>
      <c r="C911" s="5"/>
      <c r="D911" s="15"/>
      <c r="E911" s="15"/>
      <c r="F911" s="15"/>
      <c r="G911" s="15"/>
      <c r="H911" s="15"/>
    </row>
    <row r="912" spans="1:8" ht="15.75" customHeight="1">
      <c r="A912" s="15"/>
      <c r="B912" s="15"/>
      <c r="C912" s="5"/>
      <c r="D912" s="15"/>
      <c r="E912" s="15"/>
      <c r="F912" s="15"/>
      <c r="G912" s="15"/>
      <c r="H912" s="15"/>
    </row>
    <row r="913" spans="1:8" ht="15.75" customHeight="1">
      <c r="A913" s="15"/>
      <c r="B913" s="15"/>
      <c r="C913" s="5"/>
      <c r="D913" s="15"/>
      <c r="E913" s="15"/>
      <c r="F913" s="15"/>
      <c r="G913" s="15"/>
      <c r="H913" s="15"/>
    </row>
    <row r="914" spans="1:8" ht="15.75" customHeight="1">
      <c r="A914" s="15"/>
      <c r="B914" s="15"/>
      <c r="C914" s="5"/>
      <c r="D914" s="15"/>
      <c r="E914" s="15"/>
      <c r="F914" s="15"/>
      <c r="G914" s="15"/>
      <c r="H914" s="15"/>
    </row>
    <row r="915" spans="1:8" ht="15.75" customHeight="1">
      <c r="A915" s="15"/>
      <c r="B915" s="15"/>
      <c r="C915" s="5"/>
      <c r="D915" s="15"/>
      <c r="E915" s="15"/>
      <c r="F915" s="15"/>
      <c r="G915" s="15"/>
      <c r="H915" s="15"/>
    </row>
    <row r="916" spans="1:8" ht="15.75" customHeight="1">
      <c r="A916" s="15"/>
      <c r="B916" s="15"/>
      <c r="C916" s="5"/>
      <c r="D916" s="15"/>
      <c r="E916" s="15"/>
      <c r="F916" s="15"/>
      <c r="G916" s="15"/>
      <c r="H916" s="15"/>
    </row>
    <row r="917" spans="1:8" ht="15.75" customHeight="1">
      <c r="A917" s="15"/>
      <c r="B917" s="15"/>
      <c r="C917" s="5"/>
      <c r="D917" s="15"/>
      <c r="E917" s="15"/>
      <c r="F917" s="15"/>
      <c r="G917" s="15"/>
      <c r="H917" s="15"/>
    </row>
    <row r="918" spans="1:8" ht="15.75" customHeight="1">
      <c r="A918" s="15"/>
      <c r="B918" s="15"/>
      <c r="C918" s="5"/>
      <c r="D918" s="15"/>
      <c r="E918" s="15"/>
      <c r="F918" s="15"/>
      <c r="G918" s="15"/>
      <c r="H918" s="15"/>
    </row>
    <row r="919" spans="1:8" ht="15.75" customHeight="1">
      <c r="A919" s="15"/>
      <c r="B919" s="15"/>
      <c r="C919" s="5"/>
      <c r="D919" s="15"/>
      <c r="E919" s="15"/>
      <c r="F919" s="15"/>
      <c r="G919" s="15"/>
      <c r="H919" s="15"/>
    </row>
    <row r="920" spans="1:8" ht="15.75" customHeight="1">
      <c r="A920" s="15"/>
      <c r="B920" s="15"/>
      <c r="C920" s="5"/>
      <c r="D920" s="15"/>
      <c r="E920" s="15"/>
      <c r="F920" s="15"/>
      <c r="G920" s="15"/>
      <c r="H920" s="15"/>
    </row>
    <row r="921" spans="1:8" ht="15.75" customHeight="1">
      <c r="A921" s="15"/>
      <c r="B921" s="15"/>
      <c r="C921" s="5"/>
      <c r="D921" s="15"/>
      <c r="E921" s="15"/>
      <c r="F921" s="15"/>
      <c r="G921" s="15"/>
      <c r="H921" s="15"/>
    </row>
    <row r="922" spans="1:8" ht="15.75" customHeight="1">
      <c r="A922" s="15"/>
      <c r="B922" s="15"/>
      <c r="C922" s="5"/>
      <c r="D922" s="15"/>
      <c r="E922" s="15"/>
      <c r="F922" s="15"/>
      <c r="G922" s="15"/>
      <c r="H922" s="15"/>
    </row>
    <row r="923" spans="1:8" ht="15.75" customHeight="1">
      <c r="A923" s="15"/>
      <c r="B923" s="15"/>
      <c r="C923" s="5"/>
      <c r="D923" s="15"/>
      <c r="E923" s="15"/>
      <c r="F923" s="15"/>
      <c r="G923" s="15"/>
      <c r="H923" s="15"/>
    </row>
    <row r="924" spans="1:8" ht="15.75" customHeight="1">
      <c r="A924" s="15"/>
      <c r="B924" s="15"/>
      <c r="C924" s="5"/>
      <c r="D924" s="15"/>
      <c r="E924" s="15"/>
      <c r="F924" s="15"/>
      <c r="G924" s="15"/>
      <c r="H924" s="15"/>
    </row>
    <row r="925" spans="1:8" ht="15.75" customHeight="1">
      <c r="A925" s="15"/>
      <c r="B925" s="15"/>
      <c r="C925" s="5"/>
      <c r="D925" s="15"/>
      <c r="E925" s="15"/>
      <c r="F925" s="15"/>
      <c r="G925" s="15"/>
      <c r="H925" s="15"/>
    </row>
    <row r="926" spans="1:8" ht="15.75" customHeight="1">
      <c r="A926" s="15"/>
      <c r="B926" s="15"/>
      <c r="C926" s="5"/>
      <c r="D926" s="15"/>
      <c r="E926" s="15"/>
      <c r="F926" s="15"/>
      <c r="G926" s="15"/>
      <c r="H926" s="15"/>
    </row>
    <row r="927" spans="1:8" ht="15.75" customHeight="1">
      <c r="A927" s="15"/>
      <c r="B927" s="15"/>
      <c r="C927" s="5"/>
      <c r="D927" s="15"/>
      <c r="E927" s="15"/>
      <c r="F927" s="15"/>
      <c r="G927" s="15"/>
      <c r="H927" s="15"/>
    </row>
    <row r="928" spans="1:8" ht="15.75" customHeight="1">
      <c r="A928" s="15"/>
      <c r="B928" s="15"/>
      <c r="C928" s="5"/>
      <c r="D928" s="15"/>
      <c r="E928" s="15"/>
      <c r="F928" s="15"/>
      <c r="G928" s="15"/>
      <c r="H928" s="15"/>
    </row>
    <row r="929" spans="1:8" ht="15.75" customHeight="1">
      <c r="A929" s="15"/>
      <c r="B929" s="15"/>
      <c r="C929" s="5"/>
      <c r="D929" s="15"/>
      <c r="E929" s="15"/>
      <c r="F929" s="15"/>
      <c r="G929" s="15"/>
      <c r="H929" s="15"/>
    </row>
    <row r="930" spans="1:8" ht="15.75" customHeight="1">
      <c r="A930" s="15"/>
      <c r="B930" s="15"/>
      <c r="C930" s="5"/>
      <c r="D930" s="15"/>
      <c r="E930" s="15"/>
      <c r="F930" s="15"/>
      <c r="G930" s="15"/>
      <c r="H930" s="15"/>
    </row>
    <row r="931" spans="1:8" ht="15.75" customHeight="1">
      <c r="A931" s="15"/>
      <c r="B931" s="15"/>
      <c r="C931" s="5"/>
      <c r="D931" s="15"/>
      <c r="E931" s="15"/>
      <c r="F931" s="15"/>
      <c r="G931" s="15"/>
      <c r="H931" s="15"/>
    </row>
    <row r="932" spans="1:8" ht="15.75" customHeight="1">
      <c r="A932" s="15"/>
      <c r="B932" s="15"/>
      <c r="C932" s="5"/>
      <c r="D932" s="15"/>
      <c r="E932" s="15"/>
      <c r="F932" s="15"/>
      <c r="G932" s="15"/>
      <c r="H932" s="15"/>
    </row>
    <row r="933" spans="1:8" ht="15.75" customHeight="1">
      <c r="A933" s="15"/>
      <c r="B933" s="15"/>
      <c r="C933" s="5"/>
      <c r="D933" s="15"/>
      <c r="E933" s="15"/>
      <c r="F933" s="15"/>
      <c r="G933" s="15"/>
      <c r="H933" s="15"/>
    </row>
    <row r="934" spans="1:8" ht="15.75" customHeight="1">
      <c r="A934" s="15"/>
      <c r="B934" s="15"/>
      <c r="C934" s="5"/>
      <c r="D934" s="15"/>
      <c r="E934" s="15"/>
      <c r="F934" s="15"/>
      <c r="G934" s="15"/>
      <c r="H934" s="15"/>
    </row>
    <row r="935" spans="1:8" ht="15.75" customHeight="1">
      <c r="A935" s="15"/>
      <c r="B935" s="15"/>
      <c r="C935" s="5"/>
      <c r="D935" s="15"/>
      <c r="E935" s="15"/>
      <c r="F935" s="15"/>
      <c r="G935" s="15"/>
      <c r="H935" s="15"/>
    </row>
    <row r="936" spans="1:8" ht="15.75" customHeight="1">
      <c r="A936" s="15"/>
      <c r="B936" s="15"/>
      <c r="C936" s="5"/>
      <c r="D936" s="15"/>
      <c r="E936" s="15"/>
      <c r="F936" s="15"/>
      <c r="G936" s="15"/>
      <c r="H936" s="15"/>
    </row>
    <row r="937" spans="1:8" ht="15.75" customHeight="1">
      <c r="A937" s="15"/>
      <c r="B937" s="15"/>
      <c r="C937" s="5"/>
      <c r="D937" s="15"/>
      <c r="E937" s="15"/>
      <c r="F937" s="15"/>
      <c r="G937" s="15"/>
      <c r="H937" s="15"/>
    </row>
    <row r="938" spans="1:8" ht="15.75" customHeight="1">
      <c r="A938" s="15"/>
      <c r="B938" s="15"/>
      <c r="C938" s="5"/>
      <c r="D938" s="15"/>
      <c r="E938" s="15"/>
      <c r="F938" s="15"/>
      <c r="G938" s="15"/>
      <c r="H938" s="15"/>
    </row>
    <row r="939" spans="1:8" ht="15.75" customHeight="1">
      <c r="A939" s="15"/>
      <c r="B939" s="15"/>
      <c r="C939" s="5"/>
      <c r="D939" s="15"/>
      <c r="E939" s="15"/>
      <c r="F939" s="15"/>
      <c r="G939" s="15"/>
      <c r="H939" s="15"/>
    </row>
    <row r="940" spans="1:8" ht="15.75" customHeight="1">
      <c r="A940" s="15"/>
      <c r="B940" s="15"/>
      <c r="C940" s="5"/>
      <c r="D940" s="15"/>
      <c r="E940" s="15"/>
      <c r="F940" s="15"/>
      <c r="G940" s="15"/>
      <c r="H940" s="15"/>
    </row>
    <row r="941" spans="1:8" ht="15.75" customHeight="1">
      <c r="A941" s="15"/>
      <c r="B941" s="15"/>
      <c r="C941" s="5"/>
      <c r="D941" s="15"/>
      <c r="E941" s="15"/>
      <c r="F941" s="15"/>
      <c r="G941" s="15"/>
      <c r="H941" s="15"/>
    </row>
    <row r="942" spans="1:8" ht="15.75" customHeight="1">
      <c r="A942" s="15"/>
      <c r="B942" s="15"/>
      <c r="C942" s="5"/>
      <c r="D942" s="15"/>
      <c r="E942" s="15"/>
      <c r="F942" s="15"/>
      <c r="G942" s="15"/>
      <c r="H942" s="15"/>
    </row>
    <row r="943" spans="1:8" ht="15.75" customHeight="1">
      <c r="A943" s="15"/>
      <c r="B943" s="15"/>
      <c r="C943" s="5"/>
      <c r="D943" s="15"/>
      <c r="E943" s="15"/>
      <c r="F943" s="15"/>
      <c r="G943" s="15"/>
      <c r="H943" s="15"/>
    </row>
    <row r="944" spans="1:8" ht="15.75" customHeight="1">
      <c r="A944" s="15"/>
      <c r="B944" s="15"/>
      <c r="C944" s="5"/>
      <c r="D944" s="15"/>
      <c r="E944" s="15"/>
      <c r="F944" s="15"/>
      <c r="G944" s="15"/>
      <c r="H944" s="15"/>
    </row>
    <row r="945" spans="1:8" ht="15.75" customHeight="1">
      <c r="A945" s="15"/>
      <c r="B945" s="15"/>
      <c r="C945" s="5"/>
      <c r="D945" s="15"/>
      <c r="E945" s="15"/>
      <c r="F945" s="15"/>
      <c r="G945" s="15"/>
      <c r="H945" s="15"/>
    </row>
    <row r="946" spans="1:8" ht="15.75" customHeight="1">
      <c r="A946" s="15"/>
      <c r="B946" s="15"/>
      <c r="C946" s="5"/>
      <c r="D946" s="15"/>
      <c r="E946" s="15"/>
      <c r="F946" s="15"/>
      <c r="G946" s="15"/>
      <c r="H946" s="15"/>
    </row>
    <row r="947" spans="1:8" ht="15.75" customHeight="1">
      <c r="A947" s="15"/>
      <c r="B947" s="15"/>
      <c r="C947" s="5"/>
      <c r="D947" s="15"/>
      <c r="E947" s="15"/>
      <c r="F947" s="15"/>
      <c r="G947" s="15"/>
      <c r="H947" s="15"/>
    </row>
    <row r="948" spans="1:8" ht="15.75" customHeight="1">
      <c r="A948" s="15"/>
      <c r="B948" s="15"/>
      <c r="C948" s="5"/>
      <c r="D948" s="15"/>
      <c r="E948" s="15"/>
      <c r="F948" s="15"/>
      <c r="G948" s="15"/>
      <c r="H948" s="15"/>
    </row>
    <row r="949" spans="1:8" ht="15.75" customHeight="1">
      <c r="A949" s="15"/>
      <c r="B949" s="15"/>
      <c r="C949" s="5"/>
      <c r="D949" s="15"/>
      <c r="E949" s="15"/>
      <c r="F949" s="15"/>
      <c r="G949" s="15"/>
      <c r="H949" s="15"/>
    </row>
    <row r="950" spans="1:8" ht="15.75" customHeight="1">
      <c r="A950" s="15"/>
      <c r="B950" s="15"/>
      <c r="C950" s="5"/>
      <c r="D950" s="15"/>
      <c r="E950" s="15"/>
      <c r="F950" s="15"/>
      <c r="G950" s="15"/>
      <c r="H950" s="15"/>
    </row>
    <row r="951" spans="1:8" ht="15.75" customHeight="1">
      <c r="A951" s="15"/>
      <c r="B951" s="15"/>
      <c r="C951" s="5"/>
      <c r="D951" s="15"/>
      <c r="E951" s="15"/>
      <c r="F951" s="15"/>
      <c r="G951" s="15"/>
      <c r="H951" s="15"/>
    </row>
    <row r="952" spans="1:8" ht="15.75" customHeight="1">
      <c r="A952" s="15"/>
      <c r="B952" s="15"/>
      <c r="C952" s="5"/>
      <c r="D952" s="15"/>
      <c r="E952" s="15"/>
      <c r="F952" s="15"/>
      <c r="G952" s="15"/>
      <c r="H952" s="15"/>
    </row>
    <row r="953" spans="1:8" ht="15.75" customHeight="1">
      <c r="A953" s="15"/>
      <c r="B953" s="15"/>
      <c r="C953" s="5"/>
      <c r="D953" s="15"/>
      <c r="E953" s="15"/>
      <c r="F953" s="15"/>
      <c r="G953" s="15"/>
      <c r="H953" s="15"/>
    </row>
    <row r="954" spans="1:8" ht="15.75" customHeight="1">
      <c r="A954" s="15"/>
      <c r="B954" s="15"/>
      <c r="C954" s="5"/>
      <c r="D954" s="15"/>
      <c r="E954" s="15"/>
      <c r="F954" s="15"/>
      <c r="G954" s="15"/>
      <c r="H954" s="15"/>
    </row>
    <row r="955" spans="1:8" ht="15.75" customHeight="1">
      <c r="A955" s="15"/>
      <c r="B955" s="15"/>
      <c r="C955" s="5"/>
      <c r="D955" s="15"/>
      <c r="E955" s="15"/>
      <c r="F955" s="15"/>
      <c r="G955" s="15"/>
      <c r="H955" s="15"/>
    </row>
    <row r="956" spans="1:8" ht="15.75" customHeight="1">
      <c r="A956" s="15"/>
      <c r="B956" s="15"/>
      <c r="C956" s="5"/>
      <c r="D956" s="15"/>
      <c r="E956" s="15"/>
      <c r="F956" s="15"/>
      <c r="G956" s="15"/>
      <c r="H956" s="15"/>
    </row>
    <row r="957" spans="1:8" ht="15.75" customHeight="1">
      <c r="A957" s="15"/>
      <c r="B957" s="15"/>
      <c r="C957" s="5"/>
      <c r="D957" s="15"/>
      <c r="E957" s="15"/>
      <c r="F957" s="15"/>
      <c r="G957" s="15"/>
      <c r="H957" s="15"/>
    </row>
    <row r="958" spans="1:8" ht="15.75" customHeight="1">
      <c r="A958" s="15"/>
      <c r="B958" s="15"/>
      <c r="C958" s="5"/>
      <c r="D958" s="15"/>
      <c r="E958" s="15"/>
      <c r="F958" s="15"/>
      <c r="G958" s="15"/>
      <c r="H958" s="15"/>
    </row>
    <row r="959" spans="1:8" ht="15.75" customHeight="1">
      <c r="A959" s="15"/>
      <c r="B959" s="15"/>
      <c r="C959" s="5"/>
      <c r="D959" s="15"/>
      <c r="E959" s="15"/>
      <c r="F959" s="15"/>
      <c r="G959" s="15"/>
      <c r="H959" s="15"/>
    </row>
    <row r="960" spans="1:8" ht="15.75" customHeight="1">
      <c r="A960" s="15"/>
      <c r="B960" s="15"/>
      <c r="C960" s="5"/>
      <c r="D960" s="15"/>
      <c r="E960" s="15"/>
      <c r="F960" s="15"/>
      <c r="G960" s="15"/>
      <c r="H960" s="15"/>
    </row>
    <row r="961" spans="1:8" ht="15.75" customHeight="1">
      <c r="A961" s="15"/>
      <c r="B961" s="15"/>
      <c r="C961" s="5"/>
      <c r="D961" s="15"/>
      <c r="E961" s="15"/>
      <c r="F961" s="15"/>
      <c r="G961" s="15"/>
      <c r="H961" s="15"/>
    </row>
    <row r="962" spans="1:8" ht="15.75" customHeight="1">
      <c r="A962" s="15"/>
      <c r="B962" s="15"/>
      <c r="C962" s="5"/>
      <c r="D962" s="15"/>
      <c r="E962" s="15"/>
      <c r="F962" s="15"/>
      <c r="G962" s="15"/>
      <c r="H962" s="15"/>
    </row>
    <row r="963" spans="1:8" ht="15.75" customHeight="1">
      <c r="A963" s="15"/>
      <c r="B963" s="15"/>
      <c r="C963" s="5"/>
      <c r="D963" s="15"/>
      <c r="E963" s="15"/>
      <c r="F963" s="15"/>
      <c r="G963" s="15"/>
      <c r="H963" s="15"/>
    </row>
    <row r="964" spans="1:8" ht="15.75" customHeight="1">
      <c r="A964" s="15"/>
      <c r="B964" s="15"/>
      <c r="C964" s="5"/>
      <c r="D964" s="15"/>
      <c r="E964" s="15"/>
      <c r="F964" s="15"/>
      <c r="G964" s="15"/>
      <c r="H964" s="15"/>
    </row>
    <row r="965" spans="1:8" ht="15.75" customHeight="1">
      <c r="A965" s="15"/>
      <c r="B965" s="15"/>
      <c r="C965" s="5"/>
      <c r="D965" s="15"/>
      <c r="E965" s="15"/>
      <c r="F965" s="15"/>
      <c r="G965" s="15"/>
      <c r="H965" s="15"/>
    </row>
    <row r="966" spans="1:8" ht="15.75" customHeight="1">
      <c r="A966" s="15"/>
      <c r="B966" s="15"/>
      <c r="C966" s="5"/>
      <c r="D966" s="15"/>
      <c r="E966" s="15"/>
      <c r="F966" s="15"/>
      <c r="G966" s="15"/>
      <c r="H966" s="15"/>
    </row>
    <row r="967" spans="1:8" ht="15.75" customHeight="1">
      <c r="A967" s="15"/>
      <c r="B967" s="15"/>
      <c r="C967" s="5"/>
      <c r="D967" s="15"/>
      <c r="E967" s="15"/>
      <c r="F967" s="15"/>
      <c r="G967" s="15"/>
      <c r="H967" s="15"/>
    </row>
    <row r="968" spans="1:8" ht="15.75" customHeight="1">
      <c r="A968" s="15"/>
      <c r="B968" s="15"/>
      <c r="C968" s="5"/>
      <c r="D968" s="15"/>
      <c r="E968" s="15"/>
      <c r="F968" s="15"/>
      <c r="G968" s="15"/>
      <c r="H968" s="15"/>
    </row>
    <row r="969" spans="1:8" ht="15.75" customHeight="1">
      <c r="A969" s="15"/>
      <c r="B969" s="15"/>
      <c r="C969" s="5"/>
      <c r="D969" s="15"/>
      <c r="E969" s="15"/>
      <c r="F969" s="15"/>
      <c r="G969" s="15"/>
      <c r="H969" s="15"/>
    </row>
    <row r="970" spans="1:8" ht="15.75" customHeight="1">
      <c r="A970" s="15"/>
      <c r="B970" s="15"/>
      <c r="C970" s="5"/>
      <c r="D970" s="15"/>
      <c r="E970" s="15"/>
      <c r="F970" s="15"/>
      <c r="G970" s="15"/>
      <c r="H970" s="15"/>
    </row>
    <row r="971" spans="1:8" ht="15.75" customHeight="1">
      <c r="A971" s="15"/>
      <c r="B971" s="15"/>
      <c r="C971" s="5"/>
      <c r="D971" s="15"/>
      <c r="E971" s="15"/>
      <c r="F971" s="15"/>
      <c r="G971" s="15"/>
      <c r="H971" s="15"/>
    </row>
    <row r="972" spans="1:8" ht="15.75" customHeight="1">
      <c r="A972" s="15"/>
      <c r="B972" s="15"/>
      <c r="C972" s="5"/>
      <c r="D972" s="15"/>
      <c r="E972" s="15"/>
      <c r="F972" s="15"/>
      <c r="G972" s="15"/>
      <c r="H972" s="15"/>
    </row>
    <row r="973" spans="1:8" ht="15.75" customHeight="1">
      <c r="A973" s="15"/>
      <c r="B973" s="15"/>
      <c r="C973" s="5"/>
      <c r="D973" s="15"/>
      <c r="E973" s="15"/>
      <c r="F973" s="15"/>
      <c r="G973" s="15"/>
      <c r="H973" s="15"/>
    </row>
    <row r="974" spans="1:8" ht="15.75" customHeight="1">
      <c r="A974" s="15"/>
      <c r="B974" s="15"/>
      <c r="C974" s="5"/>
      <c r="D974" s="15"/>
      <c r="E974" s="15"/>
      <c r="F974" s="15"/>
      <c r="G974" s="15"/>
      <c r="H974" s="15"/>
    </row>
    <row r="975" spans="1:8" ht="15.75" customHeight="1">
      <c r="A975" s="15"/>
      <c r="B975" s="15"/>
      <c r="C975" s="5"/>
      <c r="D975" s="15"/>
      <c r="E975" s="15"/>
      <c r="F975" s="15"/>
      <c r="G975" s="15"/>
      <c r="H975" s="15"/>
    </row>
    <row r="976" spans="1:8" ht="15.75" customHeight="1">
      <c r="A976" s="15"/>
      <c r="B976" s="15"/>
      <c r="C976" s="5"/>
      <c r="D976" s="15"/>
      <c r="E976" s="15"/>
      <c r="F976" s="15"/>
      <c r="G976" s="15"/>
      <c r="H976" s="15"/>
    </row>
    <row r="977" spans="1:8" ht="15.75" customHeight="1">
      <c r="A977" s="15"/>
      <c r="B977" s="15"/>
      <c r="C977" s="5"/>
      <c r="D977" s="15"/>
      <c r="E977" s="15"/>
      <c r="F977" s="15"/>
      <c r="G977" s="15"/>
      <c r="H977" s="15"/>
    </row>
    <row r="978" spans="1:8" ht="15.75" customHeight="1">
      <c r="A978" s="15"/>
      <c r="B978" s="15"/>
      <c r="C978" s="5"/>
      <c r="D978" s="15"/>
      <c r="E978" s="15"/>
      <c r="F978" s="15"/>
      <c r="G978" s="15"/>
      <c r="H978" s="15"/>
    </row>
    <row r="979" spans="1:8" ht="15.75" customHeight="1">
      <c r="A979" s="15"/>
      <c r="B979" s="15"/>
      <c r="C979" s="5"/>
      <c r="D979" s="15"/>
      <c r="E979" s="15"/>
      <c r="F979" s="15"/>
      <c r="G979" s="15"/>
      <c r="H979" s="15"/>
    </row>
    <row r="980" spans="1:8" ht="15.75" customHeight="1">
      <c r="A980" s="15"/>
      <c r="B980" s="15"/>
      <c r="C980" s="5"/>
      <c r="D980" s="15"/>
      <c r="E980" s="15"/>
      <c r="F980" s="15"/>
      <c r="G980" s="15"/>
      <c r="H980" s="15"/>
    </row>
    <row r="981" spans="1:8" ht="15.75" customHeight="1">
      <c r="A981" s="15"/>
      <c r="B981" s="15"/>
      <c r="C981" s="5"/>
      <c r="D981" s="15"/>
      <c r="E981" s="15"/>
      <c r="F981" s="15"/>
      <c r="G981" s="15"/>
      <c r="H981" s="15"/>
    </row>
    <row r="982" spans="1:8" ht="15.75" customHeight="1">
      <c r="A982" s="15"/>
      <c r="B982" s="15"/>
      <c r="C982" s="5"/>
      <c r="D982" s="15"/>
      <c r="E982" s="15"/>
      <c r="F982" s="15"/>
      <c r="G982" s="15"/>
      <c r="H982" s="15"/>
    </row>
    <row r="983" spans="1:8" ht="15.75" customHeight="1">
      <c r="A983" s="15"/>
      <c r="B983" s="15"/>
      <c r="C983" s="5"/>
      <c r="D983" s="15"/>
      <c r="E983" s="15"/>
      <c r="F983" s="15"/>
      <c r="G983" s="15"/>
      <c r="H983" s="15"/>
    </row>
    <row r="984" spans="1:8" ht="15.75" customHeight="1">
      <c r="A984" s="15"/>
      <c r="B984" s="15"/>
      <c r="C984" s="5"/>
      <c r="D984" s="15"/>
      <c r="E984" s="15"/>
      <c r="F984" s="15"/>
      <c r="G984" s="15"/>
      <c r="H984" s="15"/>
    </row>
    <row r="985" spans="1:8" ht="15.75" customHeight="1">
      <c r="A985" s="15"/>
      <c r="B985" s="15"/>
      <c r="C985" s="5"/>
      <c r="D985" s="15"/>
      <c r="E985" s="15"/>
      <c r="F985" s="15"/>
      <c r="G985" s="15"/>
      <c r="H985" s="15"/>
    </row>
    <row r="986" spans="1:8" ht="15.75" customHeight="1">
      <c r="A986" s="15"/>
      <c r="B986" s="15"/>
      <c r="C986" s="5"/>
      <c r="D986" s="15"/>
      <c r="E986" s="15"/>
      <c r="F986" s="15"/>
      <c r="G986" s="15"/>
      <c r="H986" s="15"/>
    </row>
    <row r="987" spans="1:8" ht="15.75" customHeight="1">
      <c r="A987" s="15"/>
      <c r="B987" s="15"/>
      <c r="C987" s="5"/>
      <c r="D987" s="15"/>
      <c r="E987" s="15"/>
      <c r="F987" s="15"/>
      <c r="G987" s="15"/>
      <c r="H987" s="15"/>
    </row>
    <row r="988" spans="1:8" ht="15.75" customHeight="1">
      <c r="A988" s="15"/>
      <c r="B988" s="15"/>
      <c r="C988" s="5"/>
      <c r="D988" s="15"/>
      <c r="E988" s="15"/>
      <c r="F988" s="15"/>
      <c r="G988" s="15"/>
      <c r="H988" s="15"/>
    </row>
    <row r="989" spans="1:8" ht="15.75" customHeight="1">
      <c r="A989" s="15"/>
      <c r="B989" s="15"/>
      <c r="C989" s="5"/>
      <c r="D989" s="15"/>
      <c r="E989" s="15"/>
      <c r="F989" s="15"/>
      <c r="G989" s="15"/>
      <c r="H989" s="15"/>
    </row>
    <row r="990" spans="1:8" ht="15.75" customHeight="1">
      <c r="A990" s="15"/>
      <c r="B990" s="15"/>
      <c r="C990" s="5"/>
      <c r="D990" s="15"/>
      <c r="E990" s="15"/>
      <c r="F990" s="15"/>
      <c r="G990" s="15"/>
      <c r="H990" s="15"/>
    </row>
    <row r="991" spans="1:8" ht="15.75" customHeight="1">
      <c r="A991" s="15"/>
      <c r="B991" s="15"/>
      <c r="C991" s="5"/>
      <c r="D991" s="15"/>
      <c r="E991" s="15"/>
      <c r="F991" s="15"/>
      <c r="G991" s="15"/>
      <c r="H991" s="15"/>
    </row>
    <row r="992" spans="1:8" ht="15.75" customHeight="1">
      <c r="A992" s="15"/>
      <c r="B992" s="15"/>
      <c r="C992" s="5"/>
      <c r="D992" s="15"/>
      <c r="E992" s="15"/>
      <c r="F992" s="15"/>
      <c r="G992" s="15"/>
      <c r="H992" s="15"/>
    </row>
    <row r="993" spans="1:8" ht="15.75" customHeight="1">
      <c r="A993" s="15"/>
      <c r="B993" s="15"/>
      <c r="C993" s="5"/>
      <c r="D993" s="15"/>
      <c r="E993" s="15"/>
      <c r="F993" s="15"/>
      <c r="G993" s="15"/>
      <c r="H993" s="15"/>
    </row>
    <row r="994" spans="1:8" ht="15.75" customHeight="1">
      <c r="A994" s="15"/>
      <c r="B994" s="15"/>
      <c r="C994" s="5"/>
      <c r="D994" s="15"/>
      <c r="E994" s="15"/>
      <c r="F994" s="15"/>
      <c r="G994" s="15"/>
      <c r="H994" s="15"/>
    </row>
    <row r="995" spans="1:8" ht="15.75" customHeight="1">
      <c r="A995" s="15"/>
      <c r="B995" s="15"/>
      <c r="C995" s="5"/>
      <c r="D995" s="15"/>
      <c r="E995" s="15"/>
      <c r="F995" s="15"/>
      <c r="G995" s="15"/>
      <c r="H995" s="15"/>
    </row>
    <row r="996" spans="1:8" ht="15.75" customHeight="1">
      <c r="A996" s="15"/>
      <c r="B996" s="15"/>
      <c r="C996" s="5"/>
      <c r="D996" s="15"/>
      <c r="E996" s="15"/>
      <c r="F996" s="15"/>
      <c r="G996" s="15"/>
      <c r="H996" s="15"/>
    </row>
    <row r="997" spans="1:8" ht="15.75" customHeight="1">
      <c r="A997" s="15"/>
      <c r="B997" s="15"/>
      <c r="C997" s="5"/>
      <c r="D997" s="15"/>
      <c r="E997" s="15"/>
      <c r="F997" s="15"/>
      <c r="G997" s="15"/>
      <c r="H997" s="15"/>
    </row>
    <row r="998" spans="1:8" ht="15.75" customHeight="1">
      <c r="A998" s="15"/>
      <c r="B998" s="15"/>
      <c r="C998" s="5"/>
      <c r="D998" s="15"/>
      <c r="E998" s="15"/>
      <c r="F998" s="15"/>
      <c r="G998" s="15"/>
      <c r="H998" s="15"/>
    </row>
    <row r="999" spans="1:8" ht="15.75" customHeight="1">
      <c r="A999" s="15"/>
      <c r="B999" s="15"/>
      <c r="C999" s="5"/>
      <c r="D999" s="15"/>
      <c r="E999" s="15"/>
      <c r="F999" s="15"/>
      <c r="G999" s="15"/>
      <c r="H999" s="15"/>
    </row>
    <row r="1000" spans="1:8" ht="15.75" customHeight="1">
      <c r="A1000" s="15"/>
      <c r="B1000" s="15"/>
      <c r="C1000" s="5"/>
      <c r="D1000" s="15"/>
      <c r="E1000" s="15"/>
      <c r="F1000" s="15"/>
      <c r="G1000" s="15"/>
      <c r="H1000" s="15"/>
    </row>
    <row r="1001" spans="1:8" ht="15.75" customHeight="1">
      <c r="A1001" s="15"/>
      <c r="B1001" s="15"/>
      <c r="C1001" s="5"/>
      <c r="D1001" s="15"/>
      <c r="E1001" s="15"/>
      <c r="F1001" s="15"/>
      <c r="G1001" s="15"/>
      <c r="H1001" s="15"/>
    </row>
    <row r="1002" spans="1:8" ht="15" customHeight="1">
      <c r="C1002" s="5"/>
      <c r="D1002" s="15"/>
    </row>
    <row r="1003" spans="1:8" ht="15" customHeight="1">
      <c r="D1003" s="15"/>
    </row>
    <row r="1004" spans="1:8" ht="15" customHeight="1">
      <c r="D1004" s="15"/>
    </row>
    <row r="1005" spans="1:8" ht="15" customHeight="1">
      <c r="D1005" s="15"/>
    </row>
  </sheetData>
  <mergeCells count="19">
    <mergeCell ref="B5:B6"/>
    <mergeCell ref="A1:A4"/>
    <mergeCell ref="B1:B4"/>
    <mergeCell ref="E1:H1"/>
    <mergeCell ref="E2:H3"/>
    <mergeCell ref="C1:C4"/>
    <mergeCell ref="D1:D4"/>
    <mergeCell ref="B60:B62"/>
    <mergeCell ref="B7:B9"/>
    <mergeCell ref="B10:B12"/>
    <mergeCell ref="B16:B18"/>
    <mergeCell ref="B20:B21"/>
    <mergeCell ref="B23:B26"/>
    <mergeCell ref="B27:B28"/>
    <mergeCell ref="B29:B31"/>
    <mergeCell ref="B32:B33"/>
    <mergeCell ref="B35:B37"/>
    <mergeCell ref="B40:B41"/>
    <mergeCell ref="B50:B52"/>
  </mergeCells>
  <conditionalFormatting sqref="E5:E67">
    <cfRule type="expression" dxfId="36" priority="2">
      <formula>$E$5:$E$67&lt;&gt;$G$5:$G$67</formula>
    </cfRule>
  </conditionalFormatting>
  <conditionalFormatting sqref="G5:G67">
    <cfRule type="expression" dxfId="35" priority="1">
      <formula>$E5&lt;&gt;$G5</formula>
    </cfRule>
  </conditionalFormatting>
  <conditionalFormatting sqref="I2">
    <cfRule type="expression" dxfId="34" priority="33">
      <formula>$I$2&lt;&gt;#REF!</formula>
    </cfRule>
    <cfRule type="expression" dxfId="33" priority="34">
      <formula>$I$2=#REF!</formula>
    </cfRule>
    <cfRule type="expression" dxfId="32" priority="35">
      <formula>$I$2&lt;&gt;#REF!</formula>
    </cfRule>
    <cfRule type="expression" dxfId="31" priority="36">
      <formula>$I$2=#REF!</formula>
    </cfRule>
    <cfRule type="colorScale" priority="37">
      <colorScale>
        <cfvo type="min"/>
        <cfvo type="max"/>
        <color rgb="FFFF7128"/>
        <color rgb="FFFFEF9C"/>
      </colorScale>
    </cfRule>
    <cfRule type="expression" dxfId="30" priority="38">
      <formula>I2&lt;&gt;#REF!</formula>
    </cfRule>
    <cfRule type="expression" dxfId="29" priority="39">
      <formula>I2=#REF!</formula>
    </cfRule>
    <cfRule type="cellIs" dxfId="28" priority="40" operator="greaterThan">
      <formula>I2=$B$63</formula>
    </cfRule>
  </conditionalFormatting>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FE73"/>
  </sheetPr>
  <dimension ref="A1:G1005"/>
  <sheetViews>
    <sheetView topLeftCell="A33" zoomScale="70" zoomScaleNormal="70" workbookViewId="0">
      <selection activeCell="C77" sqref="C77"/>
    </sheetView>
  </sheetViews>
  <sheetFormatPr defaultRowHeight="19.5" customHeight="1"/>
  <cols>
    <col min="1" max="1" width="6.85546875" style="16" customWidth="1"/>
    <col min="2" max="2" width="18.85546875" style="16" customWidth="1"/>
    <col min="3" max="3" width="80.7109375" style="16" customWidth="1"/>
    <col min="4" max="4" width="14.7109375" style="16" customWidth="1"/>
    <col min="5" max="5" width="21.7109375" style="225" customWidth="1"/>
    <col min="7" max="7" width="14.140625" bestFit="1" customWidth="1"/>
  </cols>
  <sheetData>
    <row r="1" spans="1:7" ht="19.5" customHeight="1">
      <c r="A1" s="432" t="s">
        <v>0</v>
      </c>
      <c r="B1" s="432" t="s">
        <v>1</v>
      </c>
      <c r="C1" s="432" t="s">
        <v>2</v>
      </c>
      <c r="D1" s="456" t="s">
        <v>671</v>
      </c>
      <c r="E1" s="457"/>
    </row>
    <row r="2" spans="1:7" ht="19.5" customHeight="1">
      <c r="A2" s="433"/>
      <c r="B2" s="433"/>
      <c r="C2" s="433"/>
      <c r="D2" s="435" t="s">
        <v>232</v>
      </c>
      <c r="E2" s="458"/>
    </row>
    <row r="3" spans="1:7" ht="19.5" customHeight="1">
      <c r="A3" s="433"/>
      <c r="B3" s="433"/>
      <c r="C3" s="433"/>
      <c r="D3" s="460"/>
      <c r="E3" s="461"/>
    </row>
    <row r="4" spans="1:7" ht="19.5" customHeight="1">
      <c r="A4" s="434"/>
      <c r="B4" s="434"/>
      <c r="C4" s="434"/>
      <c r="D4" s="202" t="s">
        <v>310</v>
      </c>
      <c r="E4" s="222" t="s">
        <v>311</v>
      </c>
      <c r="G4" s="168" t="s">
        <v>376</v>
      </c>
    </row>
    <row r="5" spans="1:7" ht="19.5" customHeight="1">
      <c r="A5" s="6">
        <v>1</v>
      </c>
      <c r="B5" s="453" t="s">
        <v>6</v>
      </c>
      <c r="C5" s="19" t="s">
        <v>100</v>
      </c>
      <c r="D5" s="51">
        <f>GRAB_PIVOT!D5</f>
        <v>3599528</v>
      </c>
      <c r="E5" s="153" t="str">
        <f>GRAB_PIVOT!E5</f>
        <v>Grab TT 76003464 2200645688188929 Ca Phe Muoi Chu Long Nguyen Hue CKN 175217 - CONG TY TNHH GRAB - Ngan hang TMCP Cong Thuong Viet Nam</v>
      </c>
      <c r="G5" s="226">
        <v>45946</v>
      </c>
    </row>
    <row r="6" spans="1:7" ht="19.5" customHeight="1">
      <c r="A6" s="6">
        <f t="shared" ref="A6:A67" si="0">A5+1</f>
        <v>2</v>
      </c>
      <c r="B6" s="434"/>
      <c r="C6" s="21" t="s">
        <v>101</v>
      </c>
      <c r="D6" s="51" t="str">
        <f>IFERROR(VLOOKUP(C6,$K$4:$L$66,2,FALSE),"")</f>
        <v/>
      </c>
      <c r="E6" s="223" t="str">
        <f>IFERROR(VLOOKUP(C6,$K$4:$M$65,3,FALSE),"")</f>
        <v/>
      </c>
      <c r="G6" s="226">
        <v>45946</v>
      </c>
    </row>
    <row r="7" spans="1:7" ht="19.5" customHeight="1">
      <c r="A7" s="6">
        <f t="shared" si="0"/>
        <v>3</v>
      </c>
      <c r="B7" s="453" t="s">
        <v>9</v>
      </c>
      <c r="C7" s="19" t="s">
        <v>102</v>
      </c>
      <c r="D7" s="51">
        <f>GRAB_PIVOT!D6</f>
        <v>3913748</v>
      </c>
      <c r="E7" s="153" t="str">
        <f>GRAB_PIVOT!E6</f>
        <v>Grab TT 76001613 2180366010345473 Ca Phe Muoi Chu Long Vo Van Kiet CKN 172427 - CONG TY TNHH GRAB - Ngan hang TMCP Cong Thuong Viet Nam</v>
      </c>
      <c r="G7" s="226">
        <v>45946</v>
      </c>
    </row>
    <row r="8" spans="1:7" ht="19.5" customHeight="1">
      <c r="A8" s="6">
        <f t="shared" si="0"/>
        <v>4</v>
      </c>
      <c r="B8" s="433"/>
      <c r="C8" s="21" t="s">
        <v>129</v>
      </c>
      <c r="D8" s="51">
        <f>GRAB_PIVOT!D7</f>
        <v>1786539</v>
      </c>
      <c r="E8" s="153" t="str">
        <f>GRAB_PIVOT!E7</f>
        <v>Grab TT 76003455 2200645688256513 Ca Phe Muoi Chu Long CMT8 CKN 175209 - CONG TY TNHH GRAB - Ngan hang TMCP Cong Thuong Viet Nam</v>
      </c>
      <c r="G8" s="226">
        <v>45946</v>
      </c>
    </row>
    <row r="9" spans="1:7" ht="19.5" customHeight="1">
      <c r="A9" s="6">
        <f t="shared" si="0"/>
        <v>5</v>
      </c>
      <c r="B9" s="434"/>
      <c r="C9" s="21" t="s">
        <v>104</v>
      </c>
      <c r="D9" s="51">
        <f>GRAB_PIVOT!D8</f>
        <v>5424143</v>
      </c>
      <c r="E9" s="153" t="str">
        <f>GRAB_PIVOT!E8</f>
        <v>Grab TT 76003365 2200645696540673 Ca Phe Muoi Chu Long Ho Con Rua CKN 175151 - CONG TY TNHH GRAB - Ngan hang TMCP Cong Thuong Viet Nam</v>
      </c>
      <c r="G9" s="226">
        <v>45946</v>
      </c>
    </row>
    <row r="10" spans="1:7" ht="19.5" customHeight="1">
      <c r="A10" s="6">
        <f t="shared" si="0"/>
        <v>6</v>
      </c>
      <c r="B10" s="453" t="s">
        <v>13</v>
      </c>
      <c r="C10" s="21" t="s">
        <v>105</v>
      </c>
      <c r="D10" s="51">
        <f>GRAB_PIVOT!D9</f>
        <v>5729571</v>
      </c>
      <c r="E10" s="153" t="str">
        <f>GRAB_PIVOT!E9</f>
        <v>Grab TT 76003146 2200645688184833 Ca Phe Muoi Chu Long Nguyen Dinh Chieu CKN 175025 - CONG TY TNHH GRAB - Ngan hang TMCP Cong Thuong Viet Nam</v>
      </c>
      <c r="G10" s="226">
        <v>45946</v>
      </c>
    </row>
    <row r="11" spans="1:7" ht="19.5" customHeight="1">
      <c r="A11" s="6">
        <f t="shared" si="0"/>
        <v>7</v>
      </c>
      <c r="B11" s="433"/>
      <c r="C11" s="19" t="s">
        <v>106</v>
      </c>
      <c r="D11" s="51">
        <f>GRAB_PIVOT!D10</f>
        <v>2163947</v>
      </c>
      <c r="E11" s="153" t="str">
        <f>GRAB_PIVOT!E10</f>
        <v>Grab TT 76003791 2200645688180737 Ca Phe Muoi Chu Long Tan Hoa Dong CKN 174575 - CONG TY TNHH GRAB - Ngan hang TMCP Cong Thuong Viet Nam</v>
      </c>
      <c r="G11" s="226">
        <v>45946</v>
      </c>
    </row>
    <row r="12" spans="1:7" ht="19.5" customHeight="1">
      <c r="A12" s="6">
        <f t="shared" si="0"/>
        <v>8</v>
      </c>
      <c r="B12" s="434"/>
      <c r="C12" s="21" t="s">
        <v>107</v>
      </c>
      <c r="D12" s="51">
        <f>GRAB_PIVOT!D11</f>
        <v>2521042</v>
      </c>
      <c r="E12" s="153" t="str">
        <f>GRAB_PIVOT!E11</f>
        <v>Grab TT 76003562 2200645688190977 Ca Phe Muoi Chu Long Hau Giang CKN 174479 - CONG TY TNHH GRAB - Ngan hang TMCP Cong Thuong Viet Nam</v>
      </c>
      <c r="G12" s="226">
        <v>45946</v>
      </c>
    </row>
    <row r="13" spans="1:7" ht="19.5" customHeight="1">
      <c r="A13" s="6">
        <f t="shared" si="0"/>
        <v>9</v>
      </c>
      <c r="B13" s="7" t="s">
        <v>17</v>
      </c>
      <c r="C13" s="21" t="s">
        <v>108</v>
      </c>
      <c r="D13" s="51" t="str">
        <f>GRAB_PIVOT!D12</f>
        <v/>
      </c>
      <c r="E13" s="223" t="str">
        <f>IFERROR(VLOOKUP(C13,$K$4:$M$65,3,FALSE),"")</f>
        <v/>
      </c>
      <c r="G13" s="226">
        <v>45946</v>
      </c>
    </row>
    <row r="14" spans="1:7" ht="19.5" customHeight="1">
      <c r="A14" s="6">
        <f t="shared" si="0"/>
        <v>10</v>
      </c>
      <c r="B14" s="7" t="s">
        <v>19</v>
      </c>
      <c r="C14" s="21" t="s">
        <v>109</v>
      </c>
      <c r="D14" s="51">
        <f>GRAB_PIVOT!D13</f>
        <v>3031057</v>
      </c>
      <c r="E14" s="153" t="str">
        <f>GRAB_PIVOT!E13</f>
        <v>Grab TT 75997268 2103520455557121 Ca Phe Muoi Chu Long Classic CKN 167598 - CONG TY TNHH GRAB - Ngan hang TMCP Cong Thuong Viet Nam</v>
      </c>
      <c r="G14" s="226">
        <v>45946</v>
      </c>
    </row>
    <row r="15" spans="1:7" ht="19.5" customHeight="1">
      <c r="A15" s="6">
        <f t="shared" si="0"/>
        <v>11</v>
      </c>
      <c r="B15" s="7" t="s">
        <v>21</v>
      </c>
      <c r="C15" s="19" t="s">
        <v>110</v>
      </c>
      <c r="D15" s="51">
        <f>GRAB_PIVOT!D14</f>
        <v>2677870</v>
      </c>
      <c r="E15" s="153" t="str">
        <f>GRAB_PIVOT!E14</f>
        <v>Grab TT 75997366 2103520455604225 Ca Phe Muoi Chu Long Huynh Tan Phat CKN 167665 - CONG TY TNHH GRAB - Ngan hang TMCP Cong Thuong Viet Nam</v>
      </c>
      <c r="G15" s="226">
        <v>45946</v>
      </c>
    </row>
    <row r="16" spans="1:7" ht="19.5" customHeight="1">
      <c r="A16" s="6">
        <f t="shared" si="0"/>
        <v>12</v>
      </c>
      <c r="B16" s="453" t="s">
        <v>23</v>
      </c>
      <c r="C16" s="211" t="s">
        <v>111</v>
      </c>
      <c r="D16" s="51">
        <f>GRAB_PIVOT!D15</f>
        <v>1247554</v>
      </c>
      <c r="E16" s="153" t="str">
        <f>GRAB_PIVOT!E15</f>
        <v>Grab TT 76003568 2200645688182785 Ca Phe Muoi Chu Long Lac Long Quan CKN 174481 - CONG TY TNHH GRAB - Ngan hang TMCP Cong Thuong Viet Nam</v>
      </c>
      <c r="G16" s="226">
        <v>45946</v>
      </c>
    </row>
    <row r="17" spans="1:7" ht="19.5" customHeight="1">
      <c r="A17" s="6">
        <f t="shared" si="0"/>
        <v>13</v>
      </c>
      <c r="B17" s="433"/>
      <c r="C17" s="211" t="s">
        <v>112</v>
      </c>
      <c r="D17" s="51">
        <f>GRAB_PIVOT!D16</f>
        <v>2793850</v>
      </c>
      <c r="E17" s="153" t="str">
        <f>GRAB_PIVOT!E16</f>
        <v>Grab TT 76003516 2200645688172545 Ca Phe Muoi Chu Long Ngo Tat To CKN 175253 - CONG TY TNHH GRAB - Ngan hang TMCP Cong Thuong Viet Nam</v>
      </c>
      <c r="G17" s="226">
        <v>45946</v>
      </c>
    </row>
    <row r="18" spans="1:7" ht="19.5" customHeight="1">
      <c r="A18" s="6">
        <f t="shared" si="0"/>
        <v>14</v>
      </c>
      <c r="B18" s="434"/>
      <c r="C18" s="211" t="s">
        <v>113</v>
      </c>
      <c r="D18" s="51">
        <f>GRAB_PIVOT!D17</f>
        <v>2452572</v>
      </c>
      <c r="E18" s="153" t="str">
        <f>GRAB_PIVOT!E17</f>
        <v>Grab TT 76003527 2200645696653313 Ca Phe Muoi Chu Long 17A Ngo Tat To CKN 174462 - CONG TY TNHH GRAB - Ngan hang TMCP Cong Thuong Viet Nam</v>
      </c>
      <c r="G18" s="226">
        <v>45946</v>
      </c>
    </row>
    <row r="19" spans="1:7" ht="19.5" customHeight="1">
      <c r="A19" s="6">
        <f t="shared" si="0"/>
        <v>15</v>
      </c>
      <c r="B19" s="7" t="s">
        <v>27</v>
      </c>
      <c r="C19" s="211" t="s">
        <v>114</v>
      </c>
      <c r="D19" s="51">
        <f>GRAB_PIVOT!D18</f>
        <v>4256864</v>
      </c>
      <c r="E19" s="153" t="str">
        <f>GRAB_PIVOT!E18</f>
        <v>Grab TT 75997365 2103520463898625 Ca Phe Muoi Chu Long Nguyen Huu Canh CKN 168262 - CONG TY TNHH GRAB - Ngan hang TMCP Cong Thuong Viet Nam</v>
      </c>
      <c r="G19" s="226">
        <v>45946</v>
      </c>
    </row>
    <row r="20" spans="1:7" ht="19.5" customHeight="1">
      <c r="A20" s="6">
        <f t="shared" si="0"/>
        <v>16</v>
      </c>
      <c r="B20" s="453" t="s">
        <v>29</v>
      </c>
      <c r="C20" s="211" t="s">
        <v>115</v>
      </c>
      <c r="D20" s="51">
        <f>GRAB_PIVOT!D19</f>
        <v>2605955</v>
      </c>
      <c r="E20" s="153" t="str">
        <f>GRAB_PIVOT!E19</f>
        <v>Grab TT 76003276 2200645696647169 Ca Phe Muoi Chu Long Binh Long CKN 175100 - CONG TY TNHH GRAB - Ngan hang TMCP Cong Thuong Viet Nam</v>
      </c>
      <c r="G20" s="226">
        <v>45946</v>
      </c>
    </row>
    <row r="21" spans="1:7" ht="19.5" customHeight="1">
      <c r="A21" s="6">
        <f t="shared" si="0"/>
        <v>17</v>
      </c>
      <c r="B21" s="454"/>
      <c r="C21" s="211" t="s">
        <v>116</v>
      </c>
      <c r="D21" s="51">
        <f>GRAB_PIVOT!D20</f>
        <v>2428174</v>
      </c>
      <c r="E21" s="153" t="str">
        <f>GRAB_PIVOT!E20</f>
        <v>Grab TT 76003550 2200645688193025 Ca Phe Muoi Chu Long Huynh Van Banh CKN 175271 - CONG TY TNHH GRAB - Ngan hang TMCP Cong Thuong Viet Nam</v>
      </c>
      <c r="G21" s="226">
        <v>45946</v>
      </c>
    </row>
    <row r="22" spans="1:7" ht="19.5" customHeight="1">
      <c r="A22" s="6">
        <f t="shared" si="0"/>
        <v>18</v>
      </c>
      <c r="B22" s="7" t="s">
        <v>31</v>
      </c>
      <c r="C22" s="211" t="s">
        <v>117</v>
      </c>
      <c r="D22" s="51" t="str">
        <f>IFERROR(VLOOKUP(C22,$K$4:$L$66,2,FALSE),"")</f>
        <v/>
      </c>
      <c r="E22" s="223" t="str">
        <f>IFERROR(VLOOKUP(C22,$K$4:$M$65,3,FALSE),"")</f>
        <v/>
      </c>
      <c r="G22" s="226">
        <v>45946</v>
      </c>
    </row>
    <row r="23" spans="1:7" ht="19.5" customHeight="1">
      <c r="A23" s="6">
        <f>A22+1</f>
        <v>19</v>
      </c>
      <c r="B23" s="453" t="s">
        <v>33</v>
      </c>
      <c r="C23" s="211" t="s">
        <v>118</v>
      </c>
      <c r="D23" s="51">
        <f>GRAB_PIVOT!D21</f>
        <v>2125513</v>
      </c>
      <c r="E23" s="153" t="str">
        <f>GRAB_PIVOT!E21</f>
        <v>Grab TT 75997303 2103520463962113 Ca Phe Muoi Chu Long Kha Van Can Thu Duc CKN 167623 - CONG TY TNHH GRAB - Ngan hang TMCP Cong Thuong Viet Nam</v>
      </c>
      <c r="G23" s="226">
        <v>45946</v>
      </c>
    </row>
    <row r="24" spans="1:7" ht="19.5" customHeight="1">
      <c r="A24" s="6">
        <f t="shared" si="0"/>
        <v>20</v>
      </c>
      <c r="B24" s="455"/>
      <c r="C24" s="208" t="s">
        <v>119</v>
      </c>
      <c r="D24" s="51" t="str">
        <f>IFERROR(VLOOKUP(C24,$K$4:$L$66,2,FALSE),"")</f>
        <v/>
      </c>
      <c r="E24" s="153" t="str">
        <f>IFERROR(VLOOKUP(C24,$K$4:$M$65,3,FALSE),"")</f>
        <v/>
      </c>
      <c r="G24" s="226">
        <v>45946</v>
      </c>
    </row>
    <row r="25" spans="1:7" ht="19.5" customHeight="1">
      <c r="A25" s="6">
        <f t="shared" si="0"/>
        <v>21</v>
      </c>
      <c r="B25" s="455"/>
      <c r="C25" s="208" t="s">
        <v>120</v>
      </c>
      <c r="D25" s="51" t="str">
        <f>IFERROR(VLOOKUP(C25,$K$4:$L$66,2,FALSE),"")</f>
        <v/>
      </c>
      <c r="E25" s="153" t="str">
        <f>IFERROR(VLOOKUP(C25,$K$4:$M$65,3,FALSE),"")</f>
        <v/>
      </c>
      <c r="G25" s="226">
        <v>45946</v>
      </c>
    </row>
    <row r="26" spans="1:7" ht="19.5" customHeight="1">
      <c r="A26" s="6">
        <f t="shared" si="0"/>
        <v>22</v>
      </c>
      <c r="B26" s="454"/>
      <c r="C26" s="211" t="s">
        <v>121</v>
      </c>
      <c r="D26" s="51">
        <f>GRAB_PIVOT!D22</f>
        <v>1935801</v>
      </c>
      <c r="E26" s="153" t="str">
        <f>GRAB_PIVOT!E22</f>
        <v>Grab TT 76003566 2200645688203265 Ca Phe Muoi Chu Long Cong Hoa CKN 175278 - CONG TY TNHH GRAB - Ngan hang TMCP Cong Thuong Viet Nam</v>
      </c>
      <c r="G26" s="226">
        <v>45946</v>
      </c>
    </row>
    <row r="27" spans="1:7" ht="19.5" customHeight="1">
      <c r="A27" s="6">
        <f t="shared" si="0"/>
        <v>23</v>
      </c>
      <c r="B27" s="453" t="s">
        <v>37</v>
      </c>
      <c r="C27" s="211" t="s">
        <v>122</v>
      </c>
      <c r="D27" s="51" t="str">
        <f>IFERROR(VLOOKUP(C27,$K$4:$L$66,2,FALSE),"")</f>
        <v/>
      </c>
      <c r="E27" s="153" t="str">
        <f>IFERROR(VLOOKUP(C27,$K$4:$M$65,3,FALSE),"")</f>
        <v/>
      </c>
      <c r="G27" s="226">
        <v>45946</v>
      </c>
    </row>
    <row r="28" spans="1:7" ht="19.5" customHeight="1">
      <c r="A28" s="6">
        <f t="shared" si="0"/>
        <v>24</v>
      </c>
      <c r="B28" s="434"/>
      <c r="C28" s="211" t="s">
        <v>123</v>
      </c>
      <c r="D28" s="51">
        <f>GRAB_PIVOT!D23</f>
        <v>312790</v>
      </c>
      <c r="E28" s="153" t="str">
        <f>GRAB_PIVOT!E23</f>
        <v>Grab TT 75997444 2103520463915009 Ca Phe Muoi Chu Long Cu Chi CKN 168310 - CONG TY TNHH GRAB - Ngan hang TMCP Cong Thuong Viet Nam</v>
      </c>
      <c r="G28" s="226">
        <v>45946</v>
      </c>
    </row>
    <row r="29" spans="1:7" ht="19.5" customHeight="1">
      <c r="A29" s="6">
        <f t="shared" si="0"/>
        <v>25</v>
      </c>
      <c r="B29" s="453" t="s">
        <v>40</v>
      </c>
      <c r="C29" s="211" t="s">
        <v>124</v>
      </c>
      <c r="D29" s="51" t="str">
        <f>GRAB_PIVOT!D24</f>
        <v/>
      </c>
      <c r="E29" s="153" t="str">
        <f>GRAB_PIVOT!E24</f>
        <v/>
      </c>
      <c r="G29" s="226">
        <v>45946</v>
      </c>
    </row>
    <row r="30" spans="1:7" ht="19.5" customHeight="1">
      <c r="A30" s="6">
        <f t="shared" si="0"/>
        <v>26</v>
      </c>
      <c r="B30" s="433"/>
      <c r="C30" s="211" t="s">
        <v>125</v>
      </c>
      <c r="D30" s="51">
        <f>GRAB_PIVOT!D25</f>
        <v>1726214</v>
      </c>
      <c r="E30" s="153" t="str">
        <f>GRAB_PIVOT!E25</f>
        <v>Grab TT 76001514 2184010105686017 Ca Phe Muoi Chu Long Tay Ninh CKN 172363 - CONG TY TNHH GRAB - Ngan hang TMCP Cong Thuong Viet Nam</v>
      </c>
      <c r="G30" s="226">
        <v>45946</v>
      </c>
    </row>
    <row r="31" spans="1:7" ht="19.5" customHeight="1">
      <c r="A31" s="6">
        <f t="shared" si="0"/>
        <v>27</v>
      </c>
      <c r="B31" s="434"/>
      <c r="C31" s="211" t="s">
        <v>126</v>
      </c>
      <c r="D31" s="51">
        <f>GRAB_PIVOT!D26</f>
        <v>268394</v>
      </c>
      <c r="E31" s="153" t="str">
        <f>GRAB_PIVOT!E26</f>
        <v>Grab TT 76003241 2194195989940225 Ca Phe Muoi Chu Long Pham Van Dong Tay Ninh CKN 175082 - CONG TY TNHH GRAB - Ngan hang TMCP Cong Thuong Viet Nam</v>
      </c>
      <c r="G31" s="226">
        <v>45946</v>
      </c>
    </row>
    <row r="32" spans="1:7" ht="19.5" customHeight="1">
      <c r="A32" s="6">
        <f t="shared" si="0"/>
        <v>28</v>
      </c>
      <c r="B32" s="450" t="s">
        <v>44</v>
      </c>
      <c r="C32" s="211" t="s">
        <v>127</v>
      </c>
      <c r="D32" s="51">
        <f>GRAB_PIVOT!D27</f>
        <v>1806190</v>
      </c>
      <c r="E32" s="153" t="str">
        <f>GRAB_PIVOT!E27</f>
        <v>Grab TT 76002334 2188237116483585 Ca Phe Muoi Chu Long 101 Thich Quang Duc CKN 172774 - CONG TY TNHH GRAB - Ngan hang TMCP Cong Thuong Viet Nam</v>
      </c>
      <c r="G32" s="226">
        <v>45946</v>
      </c>
    </row>
    <row r="33" spans="1:7" ht="19.5" customHeight="1">
      <c r="A33" s="6">
        <f t="shared" si="0"/>
        <v>29</v>
      </c>
      <c r="B33" s="452"/>
      <c r="C33" s="211" t="s">
        <v>128</v>
      </c>
      <c r="D33" s="51">
        <f>GRAB_PIVOT!D28</f>
        <v>1780060</v>
      </c>
      <c r="E33" s="153" t="str">
        <f>GRAB_PIVOT!E28</f>
        <v>Grab TT 76002120 2188237116440577 Ca Phe Muoi Chu Long Binh Duong CKN 172658 - CONG TY TNHH GRAB - Ngan hang TMCP Cong Thuong Viet Nam</v>
      </c>
      <c r="G33" s="226">
        <v>45946</v>
      </c>
    </row>
    <row r="34" spans="1:7" ht="19.5" customHeight="1">
      <c r="A34" s="6">
        <f t="shared" si="0"/>
        <v>30</v>
      </c>
      <c r="B34" s="8" t="s">
        <v>47</v>
      </c>
      <c r="C34" s="211" t="s">
        <v>129</v>
      </c>
      <c r="D34" s="51">
        <f>GRAB_PIVOT!D29</f>
        <v>1032083</v>
      </c>
      <c r="E34" s="153" t="str">
        <f>GRAB_PIVOT!E29</f>
        <v>Grab TT 76002487 2188237116413953 Ca Phe Muoi Chu Long CMT8 Binh Duong CKN 172866 - CONG TY TNHH GRAB - Ngan hang TMCP Cong Thuong Viet Nam</v>
      </c>
      <c r="G34" s="226">
        <v>45946</v>
      </c>
    </row>
    <row r="35" spans="1:7" ht="19.5" customHeight="1">
      <c r="A35" s="6">
        <f t="shared" si="0"/>
        <v>31</v>
      </c>
      <c r="B35" s="453" t="s">
        <v>49</v>
      </c>
      <c r="C35" s="211" t="s">
        <v>130</v>
      </c>
      <c r="D35" s="51">
        <f>GRAB_PIVOT!D30</f>
        <v>1266391</v>
      </c>
      <c r="E35" s="153" t="str">
        <f>GRAB_PIVOT!E30</f>
        <v>Grab TT 75997223 2099024312444929 Ca Phe Muoi Chu Long Nguyen An Ninh CKN 168188 - CONG TY TNHH GRAB - Ngan hang TMCP Cong Thuong Viet Nam</v>
      </c>
      <c r="G35" s="226">
        <v>45946</v>
      </c>
    </row>
    <row r="36" spans="1:7" ht="19.5" customHeight="1">
      <c r="A36" s="6">
        <f t="shared" si="0"/>
        <v>32</v>
      </c>
      <c r="B36" s="433"/>
      <c r="C36" s="211" t="s">
        <v>131</v>
      </c>
      <c r="D36" s="51">
        <f>GRAB_PIVOT!D31</f>
        <v>3706200</v>
      </c>
      <c r="E36" s="153" t="str">
        <f>GRAB_PIVOT!E31</f>
        <v>Grab TT 75996826 2099024379518977 Ca Phe Muoi Chu Long Tran Hung Dao CKN 166979 - CONG TY TNHH GRAB - Ngan hang TMCP Cong Thuong Viet Nam</v>
      </c>
      <c r="G36" s="226">
        <v>45946</v>
      </c>
    </row>
    <row r="37" spans="1:7" ht="19.5" customHeight="1">
      <c r="A37" s="6">
        <f t="shared" si="0"/>
        <v>33</v>
      </c>
      <c r="B37" s="434"/>
      <c r="C37" s="211" t="s">
        <v>132</v>
      </c>
      <c r="D37" s="51">
        <f>GRAB_PIVOT!D32</f>
        <v>4987813</v>
      </c>
      <c r="E37" s="153" t="str">
        <f>GRAB_PIVOT!E32</f>
        <v>Grab TT 76001089 2174484220129281 Ca Phe Muoi Chu Long Thuan An CKN 171854 - CONG TY TNHH GRAB - Ngan hang TMCP Cong Thuong Viet Nam</v>
      </c>
      <c r="G37" s="226">
        <v>45946</v>
      </c>
    </row>
    <row r="38" spans="1:7" ht="19.5" customHeight="1">
      <c r="A38" s="6">
        <f t="shared" si="0"/>
        <v>34</v>
      </c>
      <c r="B38" s="7" t="s">
        <v>53</v>
      </c>
      <c r="C38" s="211" t="s">
        <v>133</v>
      </c>
      <c r="D38" s="51">
        <f>GRAB_PIVOT!D33</f>
        <v>755083</v>
      </c>
      <c r="E38" s="223" t="str">
        <f>GRAB_PIVOT!E33</f>
        <v>Grab TT 76002369 2188237116418049 TRAM DUNG CHAN CHU LONG TRANG BOM CKN 172795 - CONG TY TNHH GRAB - Ngan hang TMCP Cong Thuong Viet Nam</v>
      </c>
      <c r="G38" s="226">
        <v>45946</v>
      </c>
    </row>
    <row r="39" spans="1:7" ht="19.5" customHeight="1">
      <c r="A39" s="6">
        <f t="shared" si="0"/>
        <v>35</v>
      </c>
      <c r="B39" s="7" t="s">
        <v>55</v>
      </c>
      <c r="C39" s="211" t="s">
        <v>134</v>
      </c>
      <c r="D39" s="51">
        <f>GRAB_PIVOT!D34</f>
        <v>2577242</v>
      </c>
      <c r="E39" s="153" t="str">
        <f>GRAB_PIVOT!E34</f>
        <v>Grab TT 76001525 2184010105673729 Ca Phe Muoi Chu Long Long Thanh CKN 172369 - CONG TY TNHH GRAB - Ngan hang TMCP Cong Thuong Viet Nam</v>
      </c>
      <c r="G39" s="226">
        <v>45946</v>
      </c>
    </row>
    <row r="40" spans="1:7" ht="19.5" customHeight="1">
      <c r="A40" s="6">
        <f t="shared" si="0"/>
        <v>36</v>
      </c>
      <c r="B40" s="453" t="s">
        <v>57</v>
      </c>
      <c r="C40" s="211" t="s">
        <v>135</v>
      </c>
      <c r="D40" s="51">
        <f>GRAB_PIVOT!D35</f>
        <v>1044669</v>
      </c>
      <c r="E40" s="153" t="str">
        <f>GRAB_PIVOT!E35</f>
        <v>Grab TT 76002290 2184010097293313 Ca Phe Muoi Chu Long Bien Hoa CKN 172744 - CONG TY TNHH GRAB - Ngan hang TMCP Cong Thuong Viet Nam</v>
      </c>
      <c r="G40" s="226">
        <v>45946</v>
      </c>
    </row>
    <row r="41" spans="1:7" ht="19.5" customHeight="1">
      <c r="A41" s="6">
        <f t="shared" si="0"/>
        <v>37</v>
      </c>
      <c r="B41" s="434"/>
      <c r="C41" s="211" t="s">
        <v>136</v>
      </c>
      <c r="D41" s="51">
        <f>GRAB_PIVOT!D36</f>
        <v>264727</v>
      </c>
      <c r="E41" s="153" t="str">
        <f>GRAB_PIVOT!E36</f>
        <v>Grab TT 76001705 2184010097295361 Ca Phe Muoi Chu Long Phan Thiet CKN 173228 - CONG TY TNHH GRAB - Ngan hang TMCP Cong Thuong Viet Nam</v>
      </c>
      <c r="G41" s="226">
        <v>45946</v>
      </c>
    </row>
    <row r="42" spans="1:7" ht="19.5" customHeight="1">
      <c r="A42" s="6">
        <f t="shared" si="0"/>
        <v>38</v>
      </c>
      <c r="B42" s="7" t="s">
        <v>60</v>
      </c>
      <c r="C42" s="211" t="s">
        <v>137</v>
      </c>
      <c r="D42" s="51">
        <f>GRAB_PIVOT!D37</f>
        <v>65097</v>
      </c>
      <c r="E42" s="223" t="str">
        <f>IFERROR(VLOOKUP(C42,$K$4:$M$65,3,FALSE),"")</f>
        <v/>
      </c>
      <c r="G42" s="226">
        <v>45946</v>
      </c>
    </row>
    <row r="43" spans="1:7" ht="19.5" customHeight="1">
      <c r="A43" s="6">
        <f t="shared" si="0"/>
        <v>39</v>
      </c>
      <c r="B43" s="7" t="s">
        <v>62</v>
      </c>
      <c r="C43" s="208" t="s">
        <v>138</v>
      </c>
      <c r="D43" s="51">
        <f>GRAB_PIVOT!D38</f>
        <v>76387</v>
      </c>
      <c r="E43" s="153" t="str">
        <f>GRAB_PIVOT!E38</f>
        <v>Grab TT 76001774 2184010097305601 Ca Phe Muoi Chu Long Ba Ria CKN 172510 - CONG TY TNHH GRAB - Ngan hang TMCP Cong Thuong Viet Nam</v>
      </c>
      <c r="G43" s="226">
        <v>45946</v>
      </c>
    </row>
    <row r="44" spans="1:7" ht="19.5" customHeight="1">
      <c r="A44" s="6">
        <f t="shared" si="0"/>
        <v>40</v>
      </c>
      <c r="B44" s="7" t="s">
        <v>64</v>
      </c>
      <c r="C44" s="211" t="s">
        <v>139</v>
      </c>
      <c r="D44" s="51">
        <f>GRAB_PIVOT!D39</f>
        <v>1377163</v>
      </c>
      <c r="E44" s="153" t="str">
        <f>GRAB_PIVOT!E39</f>
        <v>Grab TT 76001959 2184010097321985 Ca Phe Muoi Chu Long Vung Tau CKN 173381 - CONG TY TNHH GRAB - Ngan hang TMCP Cong Thuong Viet Nam</v>
      </c>
      <c r="G44" s="226">
        <v>45946</v>
      </c>
    </row>
    <row r="45" spans="1:7" ht="19.5" customHeight="1">
      <c r="A45" s="6">
        <f t="shared" si="0"/>
        <v>41</v>
      </c>
      <c r="B45" s="7" t="s">
        <v>66</v>
      </c>
      <c r="C45" s="211" t="s">
        <v>140</v>
      </c>
      <c r="D45" s="51">
        <f>GRAB_PIVOT!D40</f>
        <v>5194292</v>
      </c>
      <c r="E45" s="153" t="str">
        <f>GRAB_PIVOT!E40</f>
        <v>Grab TT 75997136 2103520463896577 Ca Phe Muoi Chu Long TRUONG DINH CKN 168141 - CONG TY TNHH GRAB - Ngan hang TMCP Cong Thuong Viet Nam</v>
      </c>
      <c r="G45" s="226">
        <v>45946</v>
      </c>
    </row>
    <row r="46" spans="1:7" ht="19.5" customHeight="1">
      <c r="A46" s="6">
        <f t="shared" si="0"/>
        <v>42</v>
      </c>
      <c r="B46" s="7" t="s">
        <v>68</v>
      </c>
      <c r="C46" s="211" t="s">
        <v>141</v>
      </c>
      <c r="D46" s="51">
        <f>GRAB_PIVOT!D41</f>
        <v>5259658</v>
      </c>
      <c r="E46" s="153" t="str">
        <f>GRAB_PIVOT!E41</f>
        <v>Grab TT 75997123 2103520463947777 Ca Phe Muoi Chu Long Ton Duc Thang CKN 167499 - CONG TY TNHH GRAB - Ngan hang TMCP Cong Thuong Viet Nam</v>
      </c>
      <c r="G46" s="226">
        <v>45946</v>
      </c>
    </row>
    <row r="47" spans="1:7" ht="19.5" customHeight="1">
      <c r="A47" s="6">
        <f t="shared" si="0"/>
        <v>43</v>
      </c>
      <c r="B47" s="7" t="s">
        <v>70</v>
      </c>
      <c r="C47" s="211" t="s">
        <v>142</v>
      </c>
      <c r="D47" s="51">
        <f>GRAB_PIVOT!D42</f>
        <v>3813183</v>
      </c>
      <c r="E47" s="153" t="str">
        <f>GRAB_PIVOT!E42</f>
        <v>Grab TT 75997336 2103520463994881 Ca Phe Muoi Chu Long Thanh Nhan CKN 168250 - CONG TY TNHH GRAB - Ngan hang TMCP Cong Thuong Viet Nam</v>
      </c>
      <c r="G47" s="226">
        <v>45946</v>
      </c>
    </row>
    <row r="48" spans="1:7" ht="19.5" customHeight="1">
      <c r="A48" s="6">
        <f t="shared" si="0"/>
        <v>44</v>
      </c>
      <c r="B48" s="7" t="s">
        <v>72</v>
      </c>
      <c r="C48" s="211" t="s">
        <v>143</v>
      </c>
      <c r="D48" s="51">
        <f>GRAB_PIVOT!D43</f>
        <v>4895777</v>
      </c>
      <c r="E48" s="153" t="str">
        <f>GRAB_PIVOT!E43</f>
        <v>Grab TT 75997621 2103520463855617 Ca Phe Muoi Chu Long Doi Can CKN 167828 - CONG TY TNHH GRAB - Ngan hang TMCP Cong Thuong Viet Nam</v>
      </c>
      <c r="G48" s="226">
        <v>45946</v>
      </c>
    </row>
    <row r="49" spans="1:7" ht="19.5" customHeight="1">
      <c r="A49" s="6">
        <f t="shared" si="0"/>
        <v>45</v>
      </c>
      <c r="B49" s="9" t="s">
        <v>74</v>
      </c>
      <c r="C49" s="208" t="s">
        <v>144</v>
      </c>
      <c r="D49" s="51">
        <f>GRAB_PIVOT!D44</f>
        <v>8484006</v>
      </c>
      <c r="E49" s="153" t="str">
        <f>GRAB_PIVOT!E44</f>
        <v>Grab TT 76004571 2212874047410177 Ca Phe Muoi Chu Long Duong Lang CKN 175901 - CONG TY TNHH GRAB - Ngan hang TMCP Cong Thuong Viet Nam</v>
      </c>
      <c r="G49" s="226">
        <v>45946</v>
      </c>
    </row>
    <row r="50" spans="1:7" ht="19.5" customHeight="1">
      <c r="A50" s="6">
        <f t="shared" si="0"/>
        <v>46</v>
      </c>
      <c r="B50" s="450" t="s">
        <v>76</v>
      </c>
      <c r="C50" s="211" t="s">
        <v>145</v>
      </c>
      <c r="D50" s="51">
        <f>GRAB_PIVOT!D45</f>
        <v>933936</v>
      </c>
      <c r="E50" s="153" t="str">
        <f>GRAB_PIVOT!E45</f>
        <v>Grab TT 76001725 2184010097307649 Ca Phe Muoi Chu Long Le Duan CKN 172486 - CONG TY TNHH GRAB - Ngan hang TMCP Cong Thuong Viet Nam</v>
      </c>
      <c r="G50" s="226">
        <v>45946</v>
      </c>
    </row>
    <row r="51" spans="1:7" ht="19.5" customHeight="1">
      <c r="A51" s="6">
        <f t="shared" si="0"/>
        <v>47</v>
      </c>
      <c r="B51" s="451"/>
      <c r="C51" s="211" t="s">
        <v>146</v>
      </c>
      <c r="D51" s="51">
        <f>GRAB_PIVOT!D46</f>
        <v>1479908</v>
      </c>
      <c r="E51" s="153" t="str">
        <f>GRAB_PIVOT!E46</f>
        <v>Grab TT 76001906 2184010097313793 Ca Phe Muoi Chu Long Hoang Dieu CKN 173346 - CONG TY TNHH GRAB - Ngan hang TMCP Cong Thuong Viet Nam</v>
      </c>
      <c r="G51" s="226">
        <v>45946</v>
      </c>
    </row>
    <row r="52" spans="1:7" ht="19.5" customHeight="1">
      <c r="A52" s="6">
        <f t="shared" si="0"/>
        <v>48</v>
      </c>
      <c r="B52" s="452"/>
      <c r="C52" s="211" t="s">
        <v>147</v>
      </c>
      <c r="D52" s="51">
        <f>GRAB_PIVOT!D47</f>
        <v>789974</v>
      </c>
      <c r="E52" s="153" t="str">
        <f>GRAB_PIVOT!E47</f>
        <v>Grab TT 76001679 2184010105679873 Ca Phe Muoi Chu Long Quang Ngai CKN 172461 - CONG TY TNHH GRAB - Ngan hang TMCP Cong Thuong Viet Nam</v>
      </c>
      <c r="G52" s="226">
        <v>45946</v>
      </c>
    </row>
    <row r="53" spans="1:7" ht="19.5" customHeight="1">
      <c r="A53" s="6">
        <f t="shared" si="0"/>
        <v>49</v>
      </c>
      <c r="B53" s="7" t="s">
        <v>80</v>
      </c>
      <c r="C53" s="208" t="s">
        <v>148</v>
      </c>
      <c r="D53" s="51" t="str">
        <f>IFERROR(VLOOKUP(C53,$K$4:$L$66,2,FALSE),"")</f>
        <v/>
      </c>
      <c r="E53" s="223" t="str">
        <f>IFERROR(VLOOKUP(C53,$K$4:$M$65,3,FALSE),"")</f>
        <v/>
      </c>
      <c r="G53" s="226">
        <v>45946</v>
      </c>
    </row>
    <row r="54" spans="1:7" ht="19.5" customHeight="1">
      <c r="A54" s="6">
        <f t="shared" si="0"/>
        <v>50</v>
      </c>
      <c r="B54" s="9" t="s">
        <v>82</v>
      </c>
      <c r="C54" s="211" t="s">
        <v>149</v>
      </c>
      <c r="D54" s="51">
        <f>GRAB_PIVOT!D48</f>
        <v>159595</v>
      </c>
      <c r="E54" s="153" t="str">
        <f>GRAB_PIVOT!E48</f>
        <v>Grab TT 76008926 2245664218095617 Ca Phe Muoi Chu Long Hung Vuong CKN 180482 - CONG TY TNHH GRAB - Ngan hang TMCP Cong Thuong Viet Nam</v>
      </c>
      <c r="G54" s="226">
        <v>45946</v>
      </c>
    </row>
    <row r="55" spans="1:7" ht="19.5" customHeight="1">
      <c r="A55" s="6">
        <f t="shared" si="0"/>
        <v>51</v>
      </c>
      <c r="B55" s="9" t="s">
        <v>84</v>
      </c>
      <c r="C55" s="211" t="s">
        <v>150</v>
      </c>
      <c r="D55" s="51">
        <f>GRAB_PIVOT!D49</f>
        <v>218993</v>
      </c>
      <c r="E55" s="153" t="str">
        <f>GRAB_PIVOT!E49</f>
        <v>Grab TT 76008067 2245665325414401 Ca Phe Muoi Chu Long Ba Trieu CKN 179736 - CONG TY TNHH GRAB - Ngan hang TMCP Cong Thuong Viet Nam</v>
      </c>
      <c r="G55" s="226">
        <v>45946</v>
      </c>
    </row>
    <row r="56" spans="1:7" ht="19.5" customHeight="1">
      <c r="A56" s="6">
        <f t="shared" si="0"/>
        <v>52</v>
      </c>
      <c r="B56" s="7" t="s">
        <v>86</v>
      </c>
      <c r="C56" s="211" t="s">
        <v>151</v>
      </c>
      <c r="D56" s="51">
        <f>GRAB_PIVOT!D50</f>
        <v>295602</v>
      </c>
      <c r="E56" s="153" t="str">
        <f>GRAB_PIVOT!E50</f>
        <v>Grab TT 76008060 2245664234874881 Ca Phe Muoi Chu Long Doan Thi Diem CKN 178955 - CONG TY TNHH GRAB - Ngan hang TMCP Cong Thuong Viet Nam</v>
      </c>
      <c r="G56" s="226">
        <v>45946</v>
      </c>
    </row>
    <row r="57" spans="1:7" ht="19.5" customHeight="1">
      <c r="A57" s="6">
        <f t="shared" si="0"/>
        <v>53</v>
      </c>
      <c r="B57" s="7" t="s">
        <v>88</v>
      </c>
      <c r="C57" s="211" t="s">
        <v>152</v>
      </c>
      <c r="D57" s="51">
        <f>GRAB_PIVOT!D51</f>
        <v>134550</v>
      </c>
      <c r="E57" s="153" t="str">
        <f>GRAB_PIVOT!E51</f>
        <v>Grab TT 76001853 2184010097289217 Ca Phe Muoi Chu Long Long An CKN 172539 - CONG TY TNHH GRAB - Ngan hang TMCP Cong Thuong Viet Nam</v>
      </c>
      <c r="G57" s="226">
        <v>45946</v>
      </c>
    </row>
    <row r="58" spans="1:7" ht="19.5" customHeight="1">
      <c r="A58" s="6">
        <f t="shared" si="0"/>
        <v>54</v>
      </c>
      <c r="B58" s="7" t="s">
        <v>90</v>
      </c>
      <c r="C58" s="211" t="s">
        <v>153</v>
      </c>
      <c r="D58" s="51">
        <f>GRAB_PIVOT!D52</f>
        <v>124027</v>
      </c>
      <c r="E58" s="153" t="str">
        <f>GRAB_PIVOT!E52</f>
        <v>Grab TT 76001988 2184010097360897 Ca Phe Muoi Chu Long My Tho CKN 173393 - CONG TY TNHH GRAB - Ngan hang TMCP Cong Thuong Viet Nam</v>
      </c>
      <c r="G58" s="226">
        <v>45946</v>
      </c>
    </row>
    <row r="59" spans="1:7" ht="19.5" customHeight="1">
      <c r="A59" s="6">
        <f t="shared" si="0"/>
        <v>55</v>
      </c>
      <c r="B59" s="9" t="s">
        <v>92</v>
      </c>
      <c r="C59" s="211" t="s">
        <v>154</v>
      </c>
      <c r="D59" s="51">
        <f>GRAB_PIVOT!D53</f>
        <v>420283</v>
      </c>
      <c r="E59" s="153" t="str">
        <f>GRAB_PIVOT!E53</f>
        <v>Grab TT 76001932 2184010097319937 Ca Phe Muoi Chu Long Ben Tre CKN 172573 - CONG TY TNHH GRAB - Ngan hang TMCP Cong Thuong Viet Nam</v>
      </c>
      <c r="G59" s="226">
        <v>45946</v>
      </c>
    </row>
    <row r="60" spans="1:7" ht="19.5" customHeight="1">
      <c r="A60" s="6">
        <f t="shared" si="0"/>
        <v>56</v>
      </c>
      <c r="B60" s="450" t="s">
        <v>94</v>
      </c>
      <c r="C60" s="208" t="s">
        <v>155</v>
      </c>
      <c r="D60" s="51">
        <f>GRAB_PIVOT!D54</f>
        <v>86980</v>
      </c>
      <c r="E60" s="153" t="str">
        <f>GRAB_PIVOT!E54</f>
        <v>Grab TT 76001791 2184010097317889 Ca Phe Muoi Chu Long Long Xuyen CKN 172513 - CONG TY TNHH GRAB - Ngan hang TMCP Cong Thuong Viet Nam</v>
      </c>
      <c r="G60" s="226">
        <v>45946</v>
      </c>
    </row>
    <row r="61" spans="1:7" ht="19.5" customHeight="1">
      <c r="A61" s="6">
        <f t="shared" si="0"/>
        <v>57</v>
      </c>
      <c r="B61" s="451"/>
      <c r="C61" s="211" t="s">
        <v>156</v>
      </c>
      <c r="D61" s="51">
        <f>GRAB_PIVOT!D55</f>
        <v>950439</v>
      </c>
      <c r="E61" s="153" t="str">
        <f>GRAB_PIVOT!E55</f>
        <v>Grab TT 76002010 2184010097315841 Ca Phe Muoi Chu Long Can Tho CKN 172613 - CONG TY TNHH GRAB - Ngan hang TMCP Cong Thuong Viet Nam</v>
      </c>
      <c r="G61" s="226">
        <v>45946</v>
      </c>
    </row>
    <row r="62" spans="1:7" ht="19.5" customHeight="1">
      <c r="A62" s="6">
        <f t="shared" si="0"/>
        <v>58</v>
      </c>
      <c r="B62" s="452"/>
      <c r="C62" s="211" t="s">
        <v>157</v>
      </c>
      <c r="D62" s="51" t="str">
        <f>GRAB_PIVOT!D56</f>
        <v/>
      </c>
      <c r="E62" s="153" t="str">
        <f>IFERROR(VLOOKUP(C62,$K$4:$M$65,3,FALSE),"")</f>
        <v/>
      </c>
      <c r="G62" s="226">
        <v>45946</v>
      </c>
    </row>
    <row r="63" spans="1:7" ht="19.5" customHeight="1">
      <c r="A63" s="6">
        <f t="shared" si="0"/>
        <v>59</v>
      </c>
      <c r="B63" s="9" t="s">
        <v>98</v>
      </c>
      <c r="C63" s="211" t="s">
        <v>158</v>
      </c>
      <c r="D63" s="51" t="str">
        <f>GRAB_PIVOT!D57</f>
        <v/>
      </c>
      <c r="E63" s="153" t="str">
        <f>IFERROR(VLOOKUP(C63,$K$4:$M$65,3,FALSE),"")</f>
        <v/>
      </c>
      <c r="G63" s="226">
        <v>45946</v>
      </c>
    </row>
    <row r="64" spans="1:7" ht="19.5" customHeight="1">
      <c r="A64" s="6">
        <f t="shared" si="0"/>
        <v>60</v>
      </c>
      <c r="B64" s="136"/>
      <c r="C64" s="211" t="s">
        <v>159</v>
      </c>
      <c r="D64" s="51">
        <f>GRAB_PIVOT!D58</f>
        <v>206617</v>
      </c>
      <c r="E64" s="153" t="str">
        <f>GRAB_PIVOT!E58</f>
        <v>Grab TT 76001922 2184010097283073 Ca Phe Muoi Chu Long Kien Giang CKN 173357 - CONG TY TNHH GRAB - Ngan hang TMCP Cong Thuong Viet Nam</v>
      </c>
      <c r="G64" s="226">
        <v>45946</v>
      </c>
    </row>
    <row r="65" spans="1:7" ht="19.5" customHeight="1">
      <c r="A65" s="6">
        <f t="shared" si="0"/>
        <v>61</v>
      </c>
      <c r="B65" s="11"/>
      <c r="C65" s="211" t="s">
        <v>160</v>
      </c>
      <c r="D65" s="51">
        <f>GRAB_PIVOT!D59</f>
        <v>58451</v>
      </c>
      <c r="E65" s="153" t="str">
        <f>GRAB_PIVOT!E59</f>
        <v>Grab TT 76005111 2218832668186625 Ca Phe Muoi Chu Long Nguyen Van Cu Phu Quoc CKN 177243 - CONG TY TNHH GRAB - Ngan hang TMCP Cong Thuong Viet Nam</v>
      </c>
      <c r="G65" s="226">
        <v>45946</v>
      </c>
    </row>
    <row r="66" spans="1:7" ht="19.5" customHeight="1">
      <c r="A66" s="12">
        <f t="shared" si="0"/>
        <v>62</v>
      </c>
      <c r="B66" s="11"/>
      <c r="C66" s="284" t="s">
        <v>161</v>
      </c>
      <c r="D66" s="51">
        <f>GRAB_PIVOT!D60</f>
        <v>472518</v>
      </c>
      <c r="E66" s="153" t="str">
        <f>GRAB_PIVOT!E60</f>
        <v>Grab TT 76005344 2218832668170241 Ca Phe Muoi Chu Long Nguyen Trung Truc Phu Quoc CKN 177398 - CONG TY TNHH GRAB - Ngan hang TMCP Cong Thuong Viet Nam</v>
      </c>
      <c r="G66" s="226">
        <v>45946</v>
      </c>
    </row>
    <row r="67" spans="1:7" ht="19.5" customHeight="1">
      <c r="A67" s="13">
        <f t="shared" si="0"/>
        <v>63</v>
      </c>
      <c r="B67" s="14"/>
      <c r="C67" s="320" t="s">
        <v>162</v>
      </c>
      <c r="D67" s="51">
        <f>GRAB_PIVOT!D61</f>
        <v>87222</v>
      </c>
      <c r="E67" s="153" t="str">
        <f>GRAB_PIVOT!E61</f>
        <v>Grab TT 76001802 2184010105675777 Ca Phe Muoi Chu Long Ca Mau CKN 173279 - CONG TY TNHH GRAB - Ngan hang TMCP Cong Thuong Viet Nam</v>
      </c>
      <c r="G67" s="226">
        <v>45946</v>
      </c>
    </row>
    <row r="68" spans="1:7" ht="19.5" customHeight="1">
      <c r="A68" s="11"/>
      <c r="B68" s="11"/>
      <c r="C68" s="11"/>
      <c r="D68" s="51"/>
      <c r="E68" s="223"/>
    </row>
    <row r="69" spans="1:7" ht="19.5" customHeight="1">
      <c r="A69" s="11"/>
      <c r="B69" s="11"/>
      <c r="C69" s="11"/>
      <c r="D69" s="11"/>
      <c r="E69" s="223"/>
    </row>
    <row r="70" spans="1:7" ht="19.5" customHeight="1">
      <c r="A70" s="11"/>
      <c r="B70" s="11"/>
      <c r="C70" s="11"/>
      <c r="D70" s="11"/>
      <c r="E70" s="223"/>
    </row>
    <row r="71" spans="1:7" ht="19.5" customHeight="1">
      <c r="A71" s="11"/>
      <c r="B71" s="11"/>
      <c r="C71" s="11"/>
      <c r="D71" s="11"/>
      <c r="E71" s="223"/>
    </row>
    <row r="72" spans="1:7" ht="19.5" customHeight="1">
      <c r="A72" s="11"/>
      <c r="B72" s="11"/>
      <c r="C72" s="11"/>
      <c r="D72" s="11"/>
      <c r="E72" s="223"/>
    </row>
    <row r="73" spans="1:7" ht="19.5" customHeight="1">
      <c r="A73" s="11"/>
      <c r="B73" s="11"/>
      <c r="C73" s="11"/>
      <c r="D73" s="11"/>
      <c r="E73" s="223"/>
    </row>
    <row r="74" spans="1:7" ht="19.5" customHeight="1">
      <c r="A74" s="11"/>
      <c r="B74" s="11"/>
      <c r="C74" s="11"/>
      <c r="D74" s="11"/>
      <c r="E74" s="223"/>
    </row>
    <row r="75" spans="1:7" ht="19.5" customHeight="1">
      <c r="A75" s="11"/>
      <c r="B75" s="11"/>
      <c r="C75" s="11"/>
      <c r="D75" s="11"/>
      <c r="E75" s="223"/>
    </row>
    <row r="76" spans="1:7" ht="19.5" customHeight="1">
      <c r="A76" s="11"/>
      <c r="B76" s="11"/>
      <c r="C76" s="11"/>
      <c r="D76" s="11"/>
      <c r="E76" s="223"/>
    </row>
    <row r="77" spans="1:7" ht="19.5" customHeight="1">
      <c r="A77" s="11"/>
      <c r="B77" s="11"/>
      <c r="C77" s="11"/>
      <c r="D77" s="11"/>
      <c r="E77" s="223"/>
    </row>
    <row r="78" spans="1:7" ht="19.5" customHeight="1">
      <c r="A78" s="11"/>
      <c r="B78" s="11"/>
      <c r="C78" s="11"/>
      <c r="D78" s="11"/>
      <c r="E78" s="223"/>
    </row>
    <row r="79" spans="1:7" ht="19.5" customHeight="1">
      <c r="A79" s="11"/>
      <c r="B79" s="11"/>
      <c r="C79" s="11"/>
      <c r="D79" s="11"/>
      <c r="E79" s="223"/>
    </row>
    <row r="80" spans="1:7" ht="19.5" customHeight="1">
      <c r="A80" s="11"/>
      <c r="B80" s="11"/>
      <c r="C80" s="11"/>
      <c r="D80" s="11"/>
      <c r="E80" s="223"/>
    </row>
    <row r="81" spans="1:5" ht="19.5" customHeight="1">
      <c r="A81" s="11"/>
      <c r="B81" s="11"/>
      <c r="C81" s="11"/>
      <c r="D81" s="11"/>
      <c r="E81" s="223"/>
    </row>
    <row r="82" spans="1:5" ht="19.5" customHeight="1">
      <c r="A82" s="11"/>
      <c r="B82" s="11"/>
      <c r="C82" s="11"/>
      <c r="D82" s="11"/>
      <c r="E82" s="223"/>
    </row>
    <row r="83" spans="1:5" ht="19.5" customHeight="1">
      <c r="A83" s="11"/>
      <c r="B83" s="11"/>
      <c r="C83" s="11"/>
      <c r="D83" s="11"/>
      <c r="E83" s="223"/>
    </row>
    <row r="84" spans="1:5" ht="19.5" customHeight="1">
      <c r="A84" s="11"/>
      <c r="B84" s="11"/>
      <c r="C84" s="11"/>
      <c r="D84" s="11"/>
      <c r="E84" s="223"/>
    </row>
    <row r="85" spans="1:5" ht="19.5" customHeight="1">
      <c r="A85" s="11"/>
      <c r="B85" s="11"/>
      <c r="C85" s="11"/>
      <c r="D85" s="11"/>
      <c r="E85" s="223"/>
    </row>
    <row r="86" spans="1:5" ht="19.5" customHeight="1">
      <c r="A86" s="11"/>
      <c r="B86" s="11"/>
      <c r="C86" s="11"/>
      <c r="D86" s="11"/>
      <c r="E86" s="223"/>
    </row>
    <row r="87" spans="1:5" ht="19.5" customHeight="1">
      <c r="A87" s="11"/>
      <c r="B87" s="11"/>
      <c r="C87" s="11"/>
      <c r="D87" s="11"/>
      <c r="E87" s="223"/>
    </row>
    <row r="88" spans="1:5" ht="19.5" customHeight="1">
      <c r="A88" s="11"/>
      <c r="B88" s="11"/>
      <c r="C88" s="11"/>
      <c r="D88" s="11"/>
      <c r="E88" s="223"/>
    </row>
    <row r="89" spans="1:5" ht="19.5" customHeight="1">
      <c r="A89" s="11"/>
      <c r="B89" s="11"/>
      <c r="C89" s="11"/>
      <c r="D89" s="11"/>
      <c r="E89" s="223"/>
    </row>
    <row r="90" spans="1:5" ht="19.5" customHeight="1">
      <c r="A90" s="11"/>
      <c r="B90" s="11"/>
      <c r="C90" s="11"/>
      <c r="D90" s="11"/>
      <c r="E90" s="223"/>
    </row>
    <row r="91" spans="1:5" ht="19.5" customHeight="1">
      <c r="A91" s="11"/>
      <c r="B91" s="11"/>
      <c r="C91" s="11"/>
      <c r="D91" s="11"/>
      <c r="E91" s="223"/>
    </row>
    <row r="92" spans="1:5" ht="19.5" customHeight="1">
      <c r="A92" s="11"/>
      <c r="B92" s="11"/>
      <c r="C92" s="11"/>
      <c r="D92" s="11"/>
      <c r="E92" s="223"/>
    </row>
    <row r="93" spans="1:5" ht="19.5" customHeight="1">
      <c r="A93" s="11"/>
      <c r="B93" s="11"/>
      <c r="C93" s="11"/>
      <c r="D93" s="11"/>
      <c r="E93" s="223"/>
    </row>
    <row r="94" spans="1:5" ht="19.5" customHeight="1">
      <c r="A94" s="11"/>
      <c r="B94" s="11"/>
      <c r="C94" s="11"/>
      <c r="D94" s="11"/>
      <c r="E94" s="223"/>
    </row>
    <row r="95" spans="1:5" ht="19.5" customHeight="1">
      <c r="A95" s="11"/>
      <c r="B95" s="11"/>
      <c r="C95" s="11"/>
      <c r="D95" s="11"/>
      <c r="E95" s="223"/>
    </row>
    <row r="96" spans="1:5" ht="19.5" customHeight="1">
      <c r="A96" s="11"/>
      <c r="B96" s="11"/>
      <c r="C96" s="11"/>
      <c r="D96" s="11"/>
      <c r="E96" s="223"/>
    </row>
    <row r="97" spans="1:5" ht="19.5" customHeight="1">
      <c r="A97" s="11"/>
      <c r="B97" s="11"/>
      <c r="C97" s="11"/>
      <c r="D97" s="11"/>
      <c r="E97" s="223"/>
    </row>
    <row r="98" spans="1:5" ht="19.5" customHeight="1">
      <c r="A98" s="11"/>
      <c r="B98" s="11"/>
      <c r="C98" s="11"/>
      <c r="D98" s="11"/>
      <c r="E98" s="223"/>
    </row>
    <row r="99" spans="1:5" ht="19.5" customHeight="1">
      <c r="A99" s="11"/>
      <c r="B99" s="11"/>
      <c r="C99" s="11"/>
      <c r="D99" s="11"/>
      <c r="E99" s="223"/>
    </row>
    <row r="100" spans="1:5" ht="19.5" customHeight="1">
      <c r="A100" s="11"/>
      <c r="B100" s="11"/>
      <c r="C100" s="11"/>
      <c r="D100" s="11"/>
      <c r="E100" s="223"/>
    </row>
    <row r="101" spans="1:5" ht="19.5" customHeight="1">
      <c r="A101" s="11"/>
      <c r="B101" s="11"/>
      <c r="C101" s="11"/>
      <c r="D101" s="11"/>
      <c r="E101" s="223"/>
    </row>
    <row r="102" spans="1:5" ht="19.5" customHeight="1">
      <c r="A102" s="11"/>
      <c r="B102" s="11"/>
      <c r="C102" s="11"/>
      <c r="D102" s="11"/>
      <c r="E102" s="223"/>
    </row>
    <row r="103" spans="1:5" ht="19.5" customHeight="1">
      <c r="A103" s="11"/>
      <c r="B103" s="11"/>
      <c r="C103" s="11"/>
      <c r="D103" s="11"/>
      <c r="E103" s="223"/>
    </row>
    <row r="104" spans="1:5" ht="19.5" customHeight="1">
      <c r="A104" s="11"/>
      <c r="B104" s="11"/>
      <c r="C104" s="11"/>
      <c r="D104" s="11"/>
      <c r="E104" s="223"/>
    </row>
    <row r="105" spans="1:5" ht="19.5" customHeight="1">
      <c r="A105" s="11"/>
      <c r="B105" s="11"/>
      <c r="C105" s="11"/>
      <c r="D105" s="11"/>
      <c r="E105" s="223"/>
    </row>
    <row r="106" spans="1:5" ht="19.5" customHeight="1">
      <c r="A106" s="11"/>
      <c r="B106" s="11"/>
      <c r="C106" s="11"/>
      <c r="D106" s="11"/>
      <c r="E106" s="223"/>
    </row>
    <row r="107" spans="1:5" ht="19.5" customHeight="1">
      <c r="A107" s="11"/>
      <c r="B107" s="11"/>
      <c r="C107" s="11"/>
      <c r="D107" s="11"/>
      <c r="E107" s="223"/>
    </row>
    <row r="108" spans="1:5" ht="19.5" customHeight="1">
      <c r="A108" s="11"/>
      <c r="B108" s="11"/>
      <c r="C108" s="11"/>
      <c r="D108" s="11"/>
      <c r="E108" s="223"/>
    </row>
    <row r="109" spans="1:5" ht="19.5" customHeight="1">
      <c r="A109" s="11"/>
      <c r="B109" s="11"/>
      <c r="C109" s="11"/>
      <c r="D109" s="11"/>
      <c r="E109" s="223"/>
    </row>
    <row r="110" spans="1:5" ht="19.5" customHeight="1">
      <c r="A110" s="11"/>
      <c r="B110" s="11"/>
      <c r="C110" s="11"/>
      <c r="D110" s="11"/>
      <c r="E110" s="223"/>
    </row>
    <row r="111" spans="1:5" ht="19.5" customHeight="1">
      <c r="A111" s="11"/>
      <c r="B111" s="11"/>
      <c r="C111" s="11"/>
      <c r="D111" s="11"/>
      <c r="E111" s="223"/>
    </row>
    <row r="112" spans="1:5" ht="19.5" customHeight="1">
      <c r="A112" s="11"/>
      <c r="B112" s="11"/>
      <c r="C112" s="11"/>
      <c r="D112" s="11"/>
      <c r="E112" s="223"/>
    </row>
    <row r="113" spans="1:5" ht="19.5" customHeight="1">
      <c r="A113" s="11"/>
      <c r="B113" s="11"/>
      <c r="C113" s="11"/>
      <c r="D113" s="11"/>
      <c r="E113" s="223"/>
    </row>
    <row r="114" spans="1:5" ht="19.5" customHeight="1">
      <c r="A114" s="11"/>
      <c r="B114" s="11"/>
      <c r="C114" s="11"/>
      <c r="D114" s="11"/>
      <c r="E114" s="223"/>
    </row>
    <row r="115" spans="1:5" ht="19.5" customHeight="1">
      <c r="A115" s="11"/>
      <c r="B115" s="11"/>
      <c r="C115" s="11"/>
      <c r="D115" s="11"/>
      <c r="E115" s="223"/>
    </row>
    <row r="116" spans="1:5" ht="19.5" customHeight="1">
      <c r="A116" s="11"/>
      <c r="B116" s="11"/>
      <c r="C116" s="11"/>
      <c r="D116" s="11"/>
      <c r="E116" s="223"/>
    </row>
    <row r="117" spans="1:5" ht="19.5" customHeight="1">
      <c r="A117" s="11"/>
      <c r="B117" s="11"/>
      <c r="C117" s="11"/>
      <c r="D117" s="11"/>
      <c r="E117" s="223"/>
    </row>
    <row r="118" spans="1:5" ht="19.5" customHeight="1">
      <c r="A118" s="11"/>
      <c r="B118" s="11"/>
      <c r="C118" s="11"/>
      <c r="D118" s="11"/>
      <c r="E118" s="223"/>
    </row>
    <row r="119" spans="1:5" ht="19.5" customHeight="1">
      <c r="A119" s="11"/>
      <c r="B119" s="11"/>
      <c r="C119" s="11"/>
      <c r="D119" s="11"/>
      <c r="E119" s="223"/>
    </row>
    <row r="120" spans="1:5" ht="19.5" customHeight="1">
      <c r="A120" s="11"/>
      <c r="B120" s="11"/>
      <c r="C120" s="11"/>
      <c r="D120" s="11"/>
      <c r="E120" s="223"/>
    </row>
    <row r="121" spans="1:5" ht="19.5" customHeight="1">
      <c r="A121" s="11"/>
      <c r="B121" s="11"/>
      <c r="C121" s="11"/>
      <c r="D121" s="11"/>
      <c r="E121" s="223"/>
    </row>
    <row r="122" spans="1:5" ht="19.5" customHeight="1">
      <c r="A122" s="11"/>
      <c r="B122" s="11"/>
      <c r="C122" s="11"/>
      <c r="D122" s="11"/>
      <c r="E122" s="223"/>
    </row>
    <row r="123" spans="1:5" ht="19.5" customHeight="1">
      <c r="A123" s="11"/>
      <c r="B123" s="11"/>
      <c r="C123" s="11"/>
      <c r="D123" s="11"/>
      <c r="E123" s="223"/>
    </row>
    <row r="124" spans="1:5" ht="19.5" customHeight="1">
      <c r="A124" s="11"/>
      <c r="B124" s="11"/>
      <c r="C124" s="11"/>
      <c r="D124" s="11"/>
      <c r="E124" s="223"/>
    </row>
    <row r="125" spans="1:5" ht="19.5" customHeight="1">
      <c r="A125" s="11"/>
      <c r="B125" s="11"/>
      <c r="C125" s="11"/>
      <c r="D125" s="11"/>
      <c r="E125" s="223"/>
    </row>
    <row r="126" spans="1:5" ht="19.5" customHeight="1">
      <c r="A126" s="11"/>
      <c r="B126" s="11"/>
      <c r="C126" s="11"/>
      <c r="D126" s="11"/>
      <c r="E126" s="223"/>
    </row>
    <row r="127" spans="1:5" ht="19.5" customHeight="1">
      <c r="A127" s="11"/>
      <c r="B127" s="11"/>
      <c r="C127" s="11"/>
      <c r="D127" s="11"/>
      <c r="E127" s="223"/>
    </row>
    <row r="128" spans="1:5" ht="19.5" customHeight="1">
      <c r="A128" s="11"/>
      <c r="B128" s="11"/>
      <c r="C128" s="11"/>
      <c r="D128" s="11"/>
      <c r="E128" s="223"/>
    </row>
    <row r="129" spans="1:5" ht="19.5" customHeight="1">
      <c r="A129" s="11"/>
      <c r="B129" s="11"/>
      <c r="C129" s="11"/>
      <c r="D129" s="11"/>
      <c r="E129" s="223"/>
    </row>
    <row r="130" spans="1:5" ht="19.5" customHeight="1">
      <c r="A130" s="11"/>
      <c r="B130" s="11"/>
      <c r="C130" s="11"/>
      <c r="D130" s="11"/>
      <c r="E130" s="223"/>
    </row>
    <row r="131" spans="1:5" ht="19.5" customHeight="1">
      <c r="A131" s="11"/>
      <c r="B131" s="11"/>
      <c r="C131" s="11"/>
      <c r="D131" s="11"/>
      <c r="E131" s="223"/>
    </row>
    <row r="132" spans="1:5" ht="19.5" customHeight="1">
      <c r="A132" s="11"/>
      <c r="B132" s="11"/>
      <c r="C132" s="11"/>
      <c r="D132" s="11"/>
      <c r="E132" s="223"/>
    </row>
    <row r="133" spans="1:5" ht="19.5" customHeight="1">
      <c r="A133" s="11"/>
      <c r="B133" s="11"/>
      <c r="C133" s="11"/>
      <c r="D133" s="11"/>
      <c r="E133" s="223"/>
    </row>
    <row r="134" spans="1:5" ht="19.5" customHeight="1">
      <c r="A134" s="11"/>
      <c r="B134" s="11"/>
      <c r="C134" s="11"/>
      <c r="D134" s="11"/>
      <c r="E134" s="223"/>
    </row>
    <row r="135" spans="1:5" ht="19.5" customHeight="1">
      <c r="A135" s="11"/>
      <c r="B135" s="11"/>
      <c r="C135" s="11"/>
      <c r="D135" s="11"/>
      <c r="E135" s="223"/>
    </row>
    <row r="136" spans="1:5" ht="19.5" customHeight="1">
      <c r="A136" s="11"/>
      <c r="B136" s="11"/>
      <c r="C136" s="11"/>
      <c r="D136" s="11"/>
      <c r="E136" s="223"/>
    </row>
    <row r="137" spans="1:5" ht="19.5" customHeight="1">
      <c r="A137" s="11"/>
      <c r="B137" s="11"/>
      <c r="C137" s="11"/>
      <c r="D137" s="11"/>
      <c r="E137" s="223"/>
    </row>
    <row r="138" spans="1:5" ht="19.5" customHeight="1">
      <c r="A138" s="11"/>
      <c r="B138" s="11"/>
      <c r="C138" s="11"/>
      <c r="D138" s="11"/>
      <c r="E138" s="223"/>
    </row>
    <row r="139" spans="1:5" ht="19.5" customHeight="1">
      <c r="A139" s="11"/>
      <c r="B139" s="11"/>
      <c r="C139" s="11"/>
      <c r="D139" s="11"/>
      <c r="E139" s="223"/>
    </row>
    <row r="140" spans="1:5" ht="19.5" customHeight="1">
      <c r="A140" s="11"/>
      <c r="B140" s="11"/>
      <c r="C140" s="11"/>
      <c r="D140" s="11"/>
      <c r="E140" s="223"/>
    </row>
    <row r="141" spans="1:5" ht="19.5" customHeight="1">
      <c r="A141" s="11"/>
      <c r="B141" s="11"/>
      <c r="C141" s="11"/>
      <c r="D141" s="11"/>
      <c r="E141" s="223"/>
    </row>
    <row r="142" spans="1:5" ht="19.5" customHeight="1">
      <c r="A142" s="11"/>
      <c r="B142" s="11"/>
      <c r="C142" s="11"/>
      <c r="D142" s="11"/>
      <c r="E142" s="223"/>
    </row>
    <row r="143" spans="1:5" ht="19.5" customHeight="1">
      <c r="A143" s="11"/>
      <c r="B143" s="11"/>
      <c r="C143" s="11"/>
      <c r="D143" s="11"/>
      <c r="E143" s="223"/>
    </row>
    <row r="144" spans="1:5" ht="19.5" customHeight="1">
      <c r="A144" s="11"/>
      <c r="B144" s="11"/>
      <c r="C144" s="11"/>
      <c r="D144" s="11"/>
      <c r="E144" s="223"/>
    </row>
    <row r="145" spans="1:5" ht="19.5" customHeight="1">
      <c r="A145" s="11"/>
      <c r="B145" s="11"/>
      <c r="C145" s="11"/>
      <c r="D145" s="11"/>
      <c r="E145" s="223"/>
    </row>
    <row r="146" spans="1:5" ht="19.5" customHeight="1">
      <c r="A146" s="11"/>
      <c r="B146" s="11"/>
      <c r="C146" s="11"/>
      <c r="D146" s="11"/>
      <c r="E146" s="223"/>
    </row>
    <row r="147" spans="1:5" ht="19.5" customHeight="1">
      <c r="A147" s="11"/>
      <c r="B147" s="11"/>
      <c r="C147" s="11"/>
      <c r="D147" s="11"/>
      <c r="E147" s="223"/>
    </row>
    <row r="148" spans="1:5" ht="19.5" customHeight="1">
      <c r="A148" s="11"/>
      <c r="B148" s="11"/>
      <c r="C148" s="11"/>
      <c r="D148" s="11"/>
      <c r="E148" s="223"/>
    </row>
    <row r="149" spans="1:5" ht="19.5" customHeight="1">
      <c r="A149" s="11"/>
      <c r="B149" s="11"/>
      <c r="C149" s="11"/>
      <c r="D149" s="11"/>
      <c r="E149" s="223"/>
    </row>
    <row r="150" spans="1:5" ht="19.5" customHeight="1">
      <c r="A150" s="11"/>
      <c r="B150" s="11"/>
      <c r="C150" s="11"/>
      <c r="D150" s="11"/>
      <c r="E150" s="223"/>
    </row>
    <row r="151" spans="1:5" ht="19.5" customHeight="1">
      <c r="A151" s="11"/>
      <c r="B151" s="11"/>
      <c r="C151" s="11"/>
      <c r="D151" s="11"/>
      <c r="E151" s="223"/>
    </row>
    <row r="152" spans="1:5" ht="19.5" customHeight="1">
      <c r="A152" s="11"/>
      <c r="B152" s="11"/>
      <c r="C152" s="11"/>
      <c r="D152" s="11"/>
      <c r="E152" s="223"/>
    </row>
    <row r="153" spans="1:5" ht="19.5" customHeight="1">
      <c r="A153" s="11"/>
      <c r="B153" s="11"/>
      <c r="C153" s="11"/>
      <c r="D153" s="11"/>
      <c r="E153" s="223"/>
    </row>
    <row r="154" spans="1:5" ht="19.5" customHeight="1">
      <c r="A154" s="11"/>
      <c r="B154" s="11"/>
      <c r="C154" s="11"/>
      <c r="D154" s="11"/>
      <c r="E154" s="223"/>
    </row>
    <row r="155" spans="1:5" ht="19.5" customHeight="1">
      <c r="A155" s="11"/>
      <c r="B155" s="11"/>
      <c r="C155" s="11"/>
      <c r="D155" s="11"/>
      <c r="E155" s="223"/>
    </row>
    <row r="156" spans="1:5" ht="19.5" customHeight="1">
      <c r="A156" s="11"/>
      <c r="B156" s="11"/>
      <c r="C156" s="11"/>
      <c r="D156" s="11"/>
      <c r="E156" s="223"/>
    </row>
    <row r="157" spans="1:5" ht="19.5" customHeight="1">
      <c r="A157" s="11"/>
      <c r="B157" s="11"/>
      <c r="C157" s="11"/>
      <c r="D157" s="11"/>
      <c r="E157" s="223"/>
    </row>
    <row r="158" spans="1:5" ht="19.5" customHeight="1">
      <c r="A158" s="11"/>
      <c r="B158" s="11"/>
      <c r="C158" s="11"/>
      <c r="D158" s="11"/>
      <c r="E158" s="223"/>
    </row>
    <row r="159" spans="1:5" ht="19.5" customHeight="1">
      <c r="A159" s="11"/>
      <c r="B159" s="11"/>
      <c r="C159" s="11"/>
      <c r="D159" s="11"/>
      <c r="E159" s="223"/>
    </row>
    <row r="160" spans="1:5" ht="19.5" customHeight="1">
      <c r="A160" s="11"/>
      <c r="B160" s="11"/>
      <c r="C160" s="11"/>
      <c r="D160" s="11"/>
      <c r="E160" s="223"/>
    </row>
    <row r="161" spans="1:5" ht="19.5" customHeight="1">
      <c r="A161" s="11"/>
      <c r="B161" s="11"/>
      <c r="C161" s="11"/>
      <c r="D161" s="11"/>
      <c r="E161" s="223"/>
    </row>
    <row r="162" spans="1:5" ht="19.5" customHeight="1">
      <c r="A162" s="11"/>
      <c r="B162" s="11"/>
      <c r="C162" s="11"/>
      <c r="D162" s="11"/>
      <c r="E162" s="223"/>
    </row>
    <row r="163" spans="1:5" ht="19.5" customHeight="1">
      <c r="A163" s="11"/>
      <c r="B163" s="11"/>
      <c r="C163" s="11"/>
      <c r="D163" s="11"/>
      <c r="E163" s="223"/>
    </row>
    <row r="164" spans="1:5" ht="19.5" customHeight="1">
      <c r="A164" s="11"/>
      <c r="B164" s="11"/>
      <c r="C164" s="11"/>
      <c r="D164" s="11"/>
      <c r="E164" s="223"/>
    </row>
    <row r="165" spans="1:5" ht="19.5" customHeight="1">
      <c r="A165" s="11"/>
      <c r="B165" s="11"/>
      <c r="C165" s="11"/>
      <c r="D165" s="11"/>
      <c r="E165" s="223"/>
    </row>
    <row r="166" spans="1:5" ht="19.5" customHeight="1">
      <c r="A166" s="11"/>
      <c r="B166" s="11"/>
      <c r="C166" s="11"/>
      <c r="D166" s="11"/>
      <c r="E166" s="223"/>
    </row>
    <row r="167" spans="1:5" ht="19.5" customHeight="1">
      <c r="A167" s="11"/>
      <c r="B167" s="11"/>
      <c r="C167" s="11"/>
      <c r="D167" s="11"/>
      <c r="E167" s="223"/>
    </row>
    <row r="168" spans="1:5" ht="19.5" customHeight="1">
      <c r="A168" s="11"/>
      <c r="B168" s="11"/>
      <c r="C168" s="11"/>
      <c r="D168" s="11"/>
      <c r="E168" s="223"/>
    </row>
    <row r="169" spans="1:5" ht="19.5" customHeight="1">
      <c r="A169" s="11"/>
      <c r="B169" s="11"/>
      <c r="C169" s="11"/>
      <c r="D169" s="11"/>
      <c r="E169" s="223"/>
    </row>
    <row r="170" spans="1:5" ht="19.5" customHeight="1">
      <c r="A170" s="11"/>
      <c r="B170" s="11"/>
      <c r="C170" s="11"/>
      <c r="D170" s="11"/>
      <c r="E170" s="223"/>
    </row>
    <row r="171" spans="1:5" ht="19.5" customHeight="1">
      <c r="A171" s="11"/>
      <c r="B171" s="11"/>
      <c r="C171" s="11"/>
      <c r="D171" s="11"/>
      <c r="E171" s="223"/>
    </row>
    <row r="172" spans="1:5" ht="19.5" customHeight="1">
      <c r="A172" s="11"/>
      <c r="B172" s="11"/>
      <c r="C172" s="11"/>
      <c r="D172" s="11"/>
      <c r="E172" s="223"/>
    </row>
    <row r="173" spans="1:5" ht="19.5" customHeight="1">
      <c r="A173" s="11"/>
      <c r="B173" s="11"/>
      <c r="C173" s="11"/>
      <c r="D173" s="11"/>
      <c r="E173" s="223"/>
    </row>
    <row r="174" spans="1:5" ht="19.5" customHeight="1">
      <c r="A174" s="11"/>
      <c r="B174" s="11"/>
      <c r="C174" s="11"/>
      <c r="D174" s="11"/>
      <c r="E174" s="223"/>
    </row>
    <row r="175" spans="1:5" ht="19.5" customHeight="1">
      <c r="A175" s="11"/>
      <c r="B175" s="11"/>
      <c r="C175" s="11"/>
      <c r="D175" s="11"/>
      <c r="E175" s="223"/>
    </row>
    <row r="176" spans="1:5" ht="19.5" customHeight="1">
      <c r="A176" s="11"/>
      <c r="B176" s="11"/>
      <c r="C176" s="11"/>
      <c r="D176" s="11"/>
      <c r="E176" s="223"/>
    </row>
    <row r="177" spans="1:5" ht="19.5" customHeight="1">
      <c r="A177" s="11"/>
      <c r="B177" s="11"/>
      <c r="C177" s="11"/>
      <c r="D177" s="11"/>
      <c r="E177" s="223"/>
    </row>
    <row r="178" spans="1:5" ht="19.5" customHeight="1">
      <c r="A178" s="11"/>
      <c r="B178" s="11"/>
      <c r="C178" s="11"/>
      <c r="D178" s="11"/>
      <c r="E178" s="223"/>
    </row>
    <row r="179" spans="1:5" ht="19.5" customHeight="1">
      <c r="A179" s="11"/>
      <c r="B179" s="11"/>
      <c r="C179" s="11"/>
      <c r="D179" s="11"/>
      <c r="E179" s="223"/>
    </row>
    <row r="180" spans="1:5" ht="19.5" customHeight="1">
      <c r="A180" s="11"/>
      <c r="B180" s="11"/>
      <c r="C180" s="11"/>
      <c r="D180" s="11"/>
      <c r="E180" s="223"/>
    </row>
    <row r="181" spans="1:5" ht="19.5" customHeight="1">
      <c r="A181" s="11"/>
      <c r="B181" s="11"/>
      <c r="C181" s="11"/>
      <c r="D181" s="11"/>
      <c r="E181" s="223"/>
    </row>
    <row r="182" spans="1:5" ht="19.5" customHeight="1">
      <c r="A182" s="11"/>
      <c r="B182" s="11"/>
      <c r="C182" s="11"/>
      <c r="D182" s="11"/>
      <c r="E182" s="223"/>
    </row>
    <row r="183" spans="1:5" ht="19.5" customHeight="1">
      <c r="A183" s="11"/>
      <c r="B183" s="11"/>
      <c r="C183" s="11"/>
      <c r="D183" s="11"/>
      <c r="E183" s="223"/>
    </row>
    <row r="184" spans="1:5" ht="19.5" customHeight="1">
      <c r="A184" s="11"/>
      <c r="B184" s="11"/>
      <c r="C184" s="11"/>
      <c r="D184" s="11"/>
      <c r="E184" s="223"/>
    </row>
    <row r="185" spans="1:5" ht="19.5" customHeight="1">
      <c r="A185" s="11"/>
      <c r="B185" s="11"/>
      <c r="C185" s="11"/>
      <c r="D185" s="11"/>
      <c r="E185" s="223"/>
    </row>
    <row r="186" spans="1:5" ht="19.5" customHeight="1">
      <c r="A186" s="11"/>
      <c r="B186" s="11"/>
      <c r="C186" s="11"/>
      <c r="D186" s="11"/>
      <c r="E186" s="223"/>
    </row>
    <row r="187" spans="1:5" ht="19.5" customHeight="1">
      <c r="A187" s="11"/>
      <c r="B187" s="11"/>
      <c r="C187" s="11"/>
      <c r="D187" s="11"/>
      <c r="E187" s="223"/>
    </row>
    <row r="188" spans="1:5" ht="19.5" customHeight="1">
      <c r="A188" s="11"/>
      <c r="B188" s="11"/>
      <c r="C188" s="11"/>
      <c r="D188" s="11"/>
      <c r="E188" s="223"/>
    </row>
    <row r="189" spans="1:5" ht="19.5" customHeight="1">
      <c r="A189" s="11"/>
      <c r="B189" s="11"/>
      <c r="C189" s="11"/>
      <c r="D189" s="11"/>
      <c r="E189" s="223"/>
    </row>
    <row r="190" spans="1:5" ht="19.5" customHeight="1">
      <c r="A190" s="11"/>
      <c r="B190" s="11"/>
      <c r="C190" s="11"/>
      <c r="D190" s="11"/>
      <c r="E190" s="223"/>
    </row>
    <row r="191" spans="1:5" ht="19.5" customHeight="1">
      <c r="A191" s="11"/>
      <c r="B191" s="11"/>
      <c r="C191" s="11"/>
      <c r="D191" s="11"/>
      <c r="E191" s="223"/>
    </row>
    <row r="192" spans="1:5" ht="19.5" customHeight="1">
      <c r="A192" s="11"/>
      <c r="B192" s="11"/>
      <c r="C192" s="11"/>
      <c r="D192" s="11"/>
      <c r="E192" s="223"/>
    </row>
    <row r="193" spans="1:5" ht="19.5" customHeight="1">
      <c r="A193" s="11"/>
      <c r="B193" s="11"/>
      <c r="C193" s="11"/>
      <c r="D193" s="11"/>
      <c r="E193" s="223"/>
    </row>
    <row r="194" spans="1:5" ht="19.5" customHeight="1">
      <c r="A194" s="11"/>
      <c r="B194" s="11"/>
      <c r="C194" s="11"/>
      <c r="D194" s="11"/>
      <c r="E194" s="223"/>
    </row>
    <row r="195" spans="1:5" ht="19.5" customHeight="1">
      <c r="A195" s="11"/>
      <c r="B195" s="11"/>
      <c r="C195" s="11"/>
      <c r="D195" s="11"/>
      <c r="E195" s="223"/>
    </row>
    <row r="196" spans="1:5" ht="19.5" customHeight="1">
      <c r="A196" s="11"/>
      <c r="B196" s="11"/>
      <c r="C196" s="11"/>
      <c r="D196" s="11"/>
      <c r="E196" s="223"/>
    </row>
    <row r="197" spans="1:5" ht="19.5" customHeight="1">
      <c r="A197" s="11"/>
      <c r="B197" s="11"/>
      <c r="C197" s="11"/>
      <c r="D197" s="11"/>
      <c r="E197" s="223"/>
    </row>
    <row r="198" spans="1:5" ht="19.5" customHeight="1">
      <c r="A198" s="11"/>
      <c r="B198" s="11"/>
      <c r="C198" s="11"/>
      <c r="D198" s="11"/>
      <c r="E198" s="223"/>
    </row>
    <row r="199" spans="1:5" ht="19.5" customHeight="1">
      <c r="A199" s="11"/>
      <c r="B199" s="11"/>
      <c r="C199" s="11"/>
      <c r="D199" s="11"/>
      <c r="E199" s="223"/>
    </row>
    <row r="200" spans="1:5" ht="19.5" customHeight="1">
      <c r="A200" s="11"/>
      <c r="B200" s="11"/>
      <c r="C200" s="11"/>
      <c r="D200" s="11"/>
      <c r="E200" s="223"/>
    </row>
    <row r="201" spans="1:5" ht="19.5" customHeight="1">
      <c r="A201" s="11"/>
      <c r="B201" s="11"/>
      <c r="C201" s="11"/>
      <c r="D201" s="11"/>
      <c r="E201" s="223"/>
    </row>
    <row r="202" spans="1:5" ht="19.5" customHeight="1">
      <c r="A202" s="11"/>
      <c r="B202" s="11"/>
      <c r="C202" s="11"/>
      <c r="D202" s="11"/>
      <c r="E202" s="223"/>
    </row>
    <row r="203" spans="1:5" ht="19.5" customHeight="1">
      <c r="A203" s="11"/>
      <c r="B203" s="11"/>
      <c r="C203" s="11"/>
      <c r="D203" s="11"/>
      <c r="E203" s="223"/>
    </row>
    <row r="204" spans="1:5" ht="19.5" customHeight="1">
      <c r="A204" s="11"/>
      <c r="B204" s="11"/>
      <c r="C204" s="11"/>
      <c r="D204" s="11"/>
      <c r="E204" s="223"/>
    </row>
    <row r="205" spans="1:5" ht="19.5" customHeight="1">
      <c r="A205" s="11"/>
      <c r="B205" s="11"/>
      <c r="C205" s="11"/>
      <c r="D205" s="11"/>
      <c r="E205" s="223"/>
    </row>
    <row r="206" spans="1:5" ht="19.5" customHeight="1">
      <c r="A206" s="11"/>
      <c r="B206" s="11"/>
      <c r="C206" s="11"/>
      <c r="D206" s="11"/>
      <c r="E206" s="223"/>
    </row>
    <row r="207" spans="1:5" ht="19.5" customHeight="1">
      <c r="A207" s="11"/>
      <c r="B207" s="11"/>
      <c r="C207" s="11"/>
      <c r="D207" s="11"/>
      <c r="E207" s="223"/>
    </row>
    <row r="208" spans="1:5" ht="19.5" customHeight="1">
      <c r="A208" s="11"/>
      <c r="B208" s="11"/>
      <c r="C208" s="11"/>
      <c r="D208" s="11"/>
      <c r="E208" s="223"/>
    </row>
    <row r="209" spans="1:5" ht="19.5" customHeight="1">
      <c r="A209" s="11"/>
      <c r="B209" s="11"/>
      <c r="C209" s="11"/>
      <c r="D209" s="11"/>
      <c r="E209" s="223"/>
    </row>
    <row r="210" spans="1:5" ht="19.5" customHeight="1">
      <c r="A210" s="11"/>
      <c r="B210" s="11"/>
      <c r="C210" s="11"/>
      <c r="D210" s="11"/>
      <c r="E210" s="223"/>
    </row>
    <row r="211" spans="1:5" ht="19.5" customHeight="1">
      <c r="A211" s="11"/>
      <c r="B211" s="11"/>
      <c r="C211" s="11"/>
      <c r="D211" s="11"/>
      <c r="E211" s="223"/>
    </row>
    <row r="212" spans="1:5" ht="19.5" customHeight="1">
      <c r="A212" s="11"/>
      <c r="B212" s="11"/>
      <c r="C212" s="11"/>
      <c r="D212" s="11"/>
      <c r="E212" s="223"/>
    </row>
    <row r="213" spans="1:5" ht="19.5" customHeight="1">
      <c r="A213" s="11"/>
      <c r="B213" s="11"/>
      <c r="C213" s="11"/>
      <c r="D213" s="11"/>
      <c r="E213" s="223"/>
    </row>
    <row r="214" spans="1:5" ht="19.5" customHeight="1">
      <c r="A214" s="11"/>
      <c r="B214" s="11"/>
      <c r="C214" s="11"/>
      <c r="D214" s="11"/>
      <c r="E214" s="223"/>
    </row>
    <row r="215" spans="1:5" ht="19.5" customHeight="1">
      <c r="A215" s="11"/>
      <c r="B215" s="11"/>
      <c r="C215" s="11"/>
      <c r="D215" s="11"/>
      <c r="E215" s="223"/>
    </row>
    <row r="216" spans="1:5" ht="19.5" customHeight="1">
      <c r="A216" s="11"/>
      <c r="B216" s="11"/>
      <c r="C216" s="11"/>
      <c r="D216" s="11"/>
      <c r="E216" s="223"/>
    </row>
    <row r="217" spans="1:5" ht="19.5" customHeight="1">
      <c r="A217" s="11"/>
      <c r="B217" s="11"/>
      <c r="C217" s="11"/>
      <c r="D217" s="11"/>
      <c r="E217" s="223"/>
    </row>
    <row r="218" spans="1:5" ht="19.5" customHeight="1">
      <c r="A218" s="11"/>
      <c r="B218" s="11"/>
      <c r="C218" s="11"/>
      <c r="D218" s="11"/>
      <c r="E218" s="223"/>
    </row>
    <row r="219" spans="1:5" ht="19.5" customHeight="1">
      <c r="A219" s="11"/>
      <c r="B219" s="11"/>
      <c r="C219" s="11"/>
      <c r="D219" s="11"/>
      <c r="E219" s="223"/>
    </row>
    <row r="220" spans="1:5" ht="19.5" customHeight="1">
      <c r="A220" s="11"/>
      <c r="B220" s="11"/>
      <c r="C220" s="11"/>
      <c r="D220" s="11"/>
      <c r="E220" s="223"/>
    </row>
    <row r="221" spans="1:5" ht="19.5" customHeight="1">
      <c r="A221" s="11"/>
      <c r="B221" s="11"/>
      <c r="C221" s="11"/>
      <c r="D221" s="11"/>
      <c r="E221" s="223"/>
    </row>
    <row r="222" spans="1:5" ht="19.5" customHeight="1">
      <c r="A222" s="11"/>
      <c r="B222" s="11"/>
      <c r="C222" s="11"/>
      <c r="D222" s="11"/>
      <c r="E222" s="223"/>
    </row>
    <row r="223" spans="1:5" ht="19.5" customHeight="1">
      <c r="A223" s="11"/>
      <c r="B223" s="11"/>
      <c r="C223" s="11"/>
      <c r="D223" s="11"/>
      <c r="E223" s="223"/>
    </row>
    <row r="224" spans="1:5" ht="19.5" customHeight="1">
      <c r="A224" s="11"/>
      <c r="B224" s="11"/>
      <c r="C224" s="11"/>
      <c r="D224" s="11"/>
      <c r="E224" s="223"/>
    </row>
    <row r="225" spans="1:5" ht="19.5" customHeight="1">
      <c r="A225" s="11"/>
      <c r="B225" s="11"/>
      <c r="C225" s="11"/>
      <c r="D225" s="11"/>
      <c r="E225" s="223"/>
    </row>
    <row r="226" spans="1:5" ht="19.5" customHeight="1">
      <c r="A226" s="11"/>
      <c r="B226" s="11"/>
      <c r="C226" s="11"/>
      <c r="D226" s="11"/>
      <c r="E226" s="223"/>
    </row>
    <row r="227" spans="1:5" ht="19.5" customHeight="1">
      <c r="A227" s="11"/>
      <c r="B227" s="11"/>
      <c r="C227" s="11"/>
      <c r="D227" s="11"/>
      <c r="E227" s="223"/>
    </row>
    <row r="228" spans="1:5" ht="19.5" customHeight="1">
      <c r="A228" s="11"/>
      <c r="B228" s="11"/>
      <c r="C228" s="11"/>
      <c r="D228" s="11"/>
      <c r="E228" s="223"/>
    </row>
    <row r="229" spans="1:5" ht="19.5" customHeight="1">
      <c r="A229" s="11"/>
      <c r="B229" s="11"/>
      <c r="C229" s="11"/>
      <c r="D229" s="11"/>
      <c r="E229" s="223"/>
    </row>
    <row r="230" spans="1:5" ht="19.5" customHeight="1">
      <c r="A230" s="11"/>
      <c r="B230" s="11"/>
      <c r="C230" s="11"/>
      <c r="D230" s="11"/>
      <c r="E230" s="223"/>
    </row>
    <row r="231" spans="1:5" ht="19.5" customHeight="1">
      <c r="A231" s="11"/>
      <c r="B231" s="11"/>
      <c r="C231" s="11"/>
      <c r="D231" s="11"/>
      <c r="E231" s="223"/>
    </row>
    <row r="232" spans="1:5" ht="19.5" customHeight="1">
      <c r="A232" s="11"/>
      <c r="B232" s="11"/>
      <c r="C232" s="11"/>
      <c r="D232" s="11"/>
      <c r="E232" s="223"/>
    </row>
    <row r="233" spans="1:5" ht="19.5" customHeight="1">
      <c r="A233" s="11"/>
      <c r="B233" s="11"/>
      <c r="C233" s="11"/>
      <c r="D233" s="11"/>
      <c r="E233" s="223"/>
    </row>
    <row r="234" spans="1:5" ht="19.5" customHeight="1">
      <c r="A234" s="11"/>
      <c r="B234" s="11"/>
      <c r="C234" s="11"/>
      <c r="D234" s="11"/>
      <c r="E234" s="223"/>
    </row>
    <row r="235" spans="1:5" ht="19.5" customHeight="1">
      <c r="A235" s="11"/>
      <c r="B235" s="11"/>
      <c r="C235" s="11"/>
      <c r="D235" s="11"/>
      <c r="E235" s="223"/>
    </row>
    <row r="236" spans="1:5" ht="19.5" customHeight="1">
      <c r="A236" s="11"/>
      <c r="B236" s="11"/>
      <c r="C236" s="11"/>
      <c r="D236" s="11"/>
      <c r="E236" s="223"/>
    </row>
    <row r="237" spans="1:5" ht="19.5" customHeight="1">
      <c r="A237" s="11"/>
      <c r="B237" s="11"/>
      <c r="C237" s="11"/>
      <c r="D237" s="11"/>
      <c r="E237" s="223"/>
    </row>
    <row r="238" spans="1:5" ht="19.5" customHeight="1">
      <c r="A238" s="11"/>
      <c r="B238" s="11"/>
      <c r="C238" s="11"/>
      <c r="D238" s="11"/>
      <c r="E238" s="223"/>
    </row>
    <row r="239" spans="1:5" ht="19.5" customHeight="1">
      <c r="A239" s="11"/>
      <c r="B239" s="11"/>
      <c r="C239" s="11"/>
      <c r="D239" s="11"/>
      <c r="E239" s="223"/>
    </row>
    <row r="240" spans="1:5" ht="19.5" customHeight="1">
      <c r="A240" s="11"/>
      <c r="B240" s="11"/>
      <c r="C240" s="11"/>
      <c r="D240" s="11"/>
      <c r="E240" s="223"/>
    </row>
    <row r="241" spans="1:5" ht="19.5" customHeight="1">
      <c r="A241" s="11"/>
      <c r="B241" s="11"/>
      <c r="C241" s="11"/>
      <c r="D241" s="11"/>
      <c r="E241" s="223"/>
    </row>
    <row r="242" spans="1:5" ht="19.5" customHeight="1">
      <c r="A242" s="11"/>
      <c r="B242" s="11"/>
      <c r="C242" s="11"/>
      <c r="D242" s="11"/>
      <c r="E242" s="223"/>
    </row>
    <row r="243" spans="1:5" ht="19.5" customHeight="1">
      <c r="A243" s="11"/>
      <c r="B243" s="11"/>
      <c r="C243" s="11"/>
      <c r="D243" s="11"/>
      <c r="E243" s="223"/>
    </row>
    <row r="244" spans="1:5" ht="19.5" customHeight="1">
      <c r="A244" s="11"/>
      <c r="B244" s="11"/>
      <c r="C244" s="11"/>
      <c r="D244" s="11"/>
      <c r="E244" s="223"/>
    </row>
    <row r="245" spans="1:5" ht="19.5" customHeight="1">
      <c r="A245" s="11"/>
      <c r="B245" s="11"/>
      <c r="C245" s="11"/>
      <c r="D245" s="11"/>
      <c r="E245" s="223"/>
    </row>
    <row r="246" spans="1:5" ht="19.5" customHeight="1">
      <c r="A246" s="11"/>
      <c r="B246" s="11"/>
      <c r="C246" s="11"/>
      <c r="D246" s="11"/>
      <c r="E246" s="223"/>
    </row>
    <row r="247" spans="1:5" ht="19.5" customHeight="1">
      <c r="A247" s="11"/>
      <c r="B247" s="11"/>
      <c r="C247" s="11"/>
      <c r="D247" s="11"/>
      <c r="E247" s="223"/>
    </row>
    <row r="248" spans="1:5" ht="19.5" customHeight="1">
      <c r="A248" s="11"/>
      <c r="B248" s="11"/>
      <c r="C248" s="11"/>
      <c r="D248" s="11"/>
      <c r="E248" s="223"/>
    </row>
    <row r="249" spans="1:5" ht="19.5" customHeight="1">
      <c r="A249" s="11"/>
      <c r="B249" s="11"/>
      <c r="C249" s="11"/>
      <c r="D249" s="11"/>
      <c r="E249" s="223"/>
    </row>
    <row r="250" spans="1:5" ht="19.5" customHeight="1">
      <c r="A250" s="11"/>
      <c r="B250" s="11"/>
      <c r="C250" s="11"/>
      <c r="D250" s="11"/>
      <c r="E250" s="223"/>
    </row>
    <row r="251" spans="1:5" ht="19.5" customHeight="1">
      <c r="A251" s="11"/>
      <c r="B251" s="11"/>
      <c r="C251" s="11"/>
      <c r="D251" s="11"/>
      <c r="E251" s="223"/>
    </row>
    <row r="252" spans="1:5" ht="19.5" customHeight="1">
      <c r="A252" s="11"/>
      <c r="B252" s="11"/>
      <c r="C252" s="11"/>
      <c r="D252" s="11"/>
      <c r="E252" s="223"/>
    </row>
    <row r="253" spans="1:5" ht="19.5" customHeight="1">
      <c r="A253" s="11"/>
      <c r="B253" s="11"/>
      <c r="C253" s="11"/>
      <c r="D253" s="11"/>
      <c r="E253" s="223"/>
    </row>
    <row r="254" spans="1:5" ht="19.5" customHeight="1">
      <c r="A254" s="11"/>
      <c r="B254" s="11"/>
      <c r="C254" s="11"/>
      <c r="D254" s="11"/>
      <c r="E254" s="223"/>
    </row>
    <row r="255" spans="1:5" ht="19.5" customHeight="1">
      <c r="A255" s="11"/>
      <c r="B255" s="11"/>
      <c r="C255" s="11"/>
      <c r="D255" s="11"/>
      <c r="E255" s="223"/>
    </row>
    <row r="256" spans="1:5" ht="19.5" customHeight="1">
      <c r="A256" s="11"/>
      <c r="B256" s="11"/>
      <c r="C256" s="11"/>
      <c r="D256" s="11"/>
      <c r="E256" s="223"/>
    </row>
    <row r="257" spans="1:5" ht="19.5" customHeight="1">
      <c r="A257" s="11"/>
      <c r="B257" s="11"/>
      <c r="C257" s="11"/>
      <c r="D257" s="11"/>
      <c r="E257" s="223"/>
    </row>
    <row r="258" spans="1:5" ht="19.5" customHeight="1">
      <c r="A258" s="15"/>
      <c r="B258" s="15"/>
      <c r="C258" s="11"/>
      <c r="D258" s="15"/>
      <c r="E258" s="224"/>
    </row>
    <row r="259" spans="1:5" ht="19.5" customHeight="1">
      <c r="A259" s="15"/>
      <c r="B259" s="15"/>
      <c r="C259" s="11"/>
      <c r="D259" s="15"/>
      <c r="E259" s="224"/>
    </row>
    <row r="260" spans="1:5" ht="19.5" customHeight="1">
      <c r="A260" s="15"/>
      <c r="B260" s="15"/>
      <c r="C260" s="11"/>
      <c r="D260" s="15"/>
      <c r="E260" s="224"/>
    </row>
    <row r="261" spans="1:5" ht="19.5" customHeight="1">
      <c r="A261" s="15"/>
      <c r="B261" s="15"/>
      <c r="C261" s="11"/>
      <c r="D261" s="15"/>
      <c r="E261" s="224"/>
    </row>
    <row r="262" spans="1:5" ht="19.5" customHeight="1">
      <c r="A262" s="15"/>
      <c r="B262" s="15"/>
      <c r="C262" s="15"/>
      <c r="D262" s="15"/>
      <c r="E262" s="224"/>
    </row>
    <row r="263" spans="1:5" ht="19.5" customHeight="1">
      <c r="A263" s="15"/>
      <c r="B263" s="15"/>
      <c r="C263" s="15"/>
      <c r="D263" s="15"/>
      <c r="E263" s="224"/>
    </row>
    <row r="264" spans="1:5" ht="19.5" customHeight="1">
      <c r="A264" s="15"/>
      <c r="B264" s="15"/>
      <c r="C264" s="15"/>
      <c r="D264" s="15"/>
      <c r="E264" s="224"/>
    </row>
    <row r="265" spans="1:5" ht="19.5" customHeight="1">
      <c r="A265" s="15"/>
      <c r="B265" s="15"/>
      <c r="C265" s="15"/>
      <c r="D265" s="15"/>
      <c r="E265" s="224"/>
    </row>
    <row r="266" spans="1:5" ht="19.5" customHeight="1">
      <c r="A266" s="15"/>
      <c r="B266" s="15"/>
      <c r="C266" s="15"/>
      <c r="D266" s="15"/>
      <c r="E266" s="224"/>
    </row>
    <row r="267" spans="1:5" ht="19.5" customHeight="1">
      <c r="A267" s="15"/>
      <c r="B267" s="15"/>
      <c r="C267" s="15"/>
      <c r="D267" s="15"/>
      <c r="E267" s="224"/>
    </row>
    <row r="268" spans="1:5" ht="19.5" customHeight="1">
      <c r="A268" s="15"/>
      <c r="B268" s="15"/>
      <c r="C268" s="15"/>
      <c r="D268" s="15"/>
      <c r="E268" s="224"/>
    </row>
    <row r="269" spans="1:5" ht="19.5" customHeight="1">
      <c r="A269" s="15"/>
      <c r="B269" s="15"/>
      <c r="C269" s="15"/>
      <c r="D269" s="15"/>
      <c r="E269" s="224"/>
    </row>
    <row r="270" spans="1:5" ht="19.5" customHeight="1">
      <c r="A270" s="15"/>
      <c r="B270" s="15"/>
      <c r="C270" s="15"/>
      <c r="D270" s="15"/>
      <c r="E270" s="224"/>
    </row>
    <row r="271" spans="1:5" ht="19.5" customHeight="1">
      <c r="A271" s="15"/>
      <c r="B271" s="15"/>
      <c r="C271" s="15"/>
      <c r="D271" s="15"/>
      <c r="E271" s="224"/>
    </row>
    <row r="272" spans="1:5" ht="19.5" customHeight="1">
      <c r="A272" s="15"/>
      <c r="B272" s="15"/>
      <c r="C272" s="15"/>
      <c r="D272" s="15"/>
      <c r="E272" s="224"/>
    </row>
    <row r="273" spans="1:5" ht="19.5" customHeight="1">
      <c r="A273" s="15"/>
      <c r="B273" s="15"/>
      <c r="C273" s="15"/>
      <c r="D273" s="15"/>
      <c r="E273" s="224"/>
    </row>
    <row r="274" spans="1:5" ht="19.5" customHeight="1">
      <c r="A274" s="15"/>
      <c r="B274" s="15"/>
      <c r="C274" s="15"/>
      <c r="D274" s="15"/>
      <c r="E274" s="224"/>
    </row>
    <row r="275" spans="1:5" ht="19.5" customHeight="1">
      <c r="A275" s="15"/>
      <c r="B275" s="15"/>
      <c r="C275" s="15"/>
      <c r="D275" s="15"/>
      <c r="E275" s="224"/>
    </row>
    <row r="276" spans="1:5" ht="19.5" customHeight="1">
      <c r="A276" s="15"/>
      <c r="B276" s="15"/>
      <c r="C276" s="15"/>
      <c r="D276" s="15"/>
      <c r="E276" s="224"/>
    </row>
    <row r="277" spans="1:5" ht="19.5" customHeight="1">
      <c r="A277" s="15"/>
      <c r="B277" s="15"/>
      <c r="C277" s="15"/>
      <c r="D277" s="15"/>
      <c r="E277" s="224"/>
    </row>
    <row r="278" spans="1:5" ht="19.5" customHeight="1">
      <c r="A278" s="15"/>
      <c r="B278" s="15"/>
      <c r="C278" s="15"/>
      <c r="D278" s="15"/>
      <c r="E278" s="224"/>
    </row>
    <row r="279" spans="1:5" ht="19.5" customHeight="1">
      <c r="A279" s="15"/>
      <c r="B279" s="15"/>
      <c r="C279" s="15"/>
      <c r="D279" s="15"/>
      <c r="E279" s="224"/>
    </row>
    <row r="280" spans="1:5" ht="19.5" customHeight="1">
      <c r="A280" s="15"/>
      <c r="B280" s="15"/>
      <c r="C280" s="15"/>
      <c r="D280" s="15"/>
      <c r="E280" s="224"/>
    </row>
    <row r="281" spans="1:5" ht="19.5" customHeight="1">
      <c r="A281" s="15"/>
      <c r="B281" s="15"/>
      <c r="C281" s="15"/>
      <c r="D281" s="15"/>
      <c r="E281" s="224"/>
    </row>
    <row r="282" spans="1:5" ht="19.5" customHeight="1">
      <c r="A282" s="15"/>
      <c r="B282" s="15"/>
      <c r="C282" s="15"/>
      <c r="D282" s="15"/>
      <c r="E282" s="224"/>
    </row>
    <row r="283" spans="1:5" ht="19.5" customHeight="1">
      <c r="A283" s="15"/>
      <c r="B283" s="15"/>
      <c r="C283" s="15"/>
      <c r="D283" s="15"/>
      <c r="E283" s="224"/>
    </row>
    <row r="284" spans="1:5" ht="19.5" customHeight="1">
      <c r="A284" s="15"/>
      <c r="B284" s="15"/>
      <c r="C284" s="15"/>
      <c r="D284" s="15"/>
      <c r="E284" s="224"/>
    </row>
    <row r="285" spans="1:5" ht="19.5" customHeight="1">
      <c r="A285" s="15"/>
      <c r="B285" s="15"/>
      <c r="C285" s="15"/>
      <c r="D285" s="15"/>
      <c r="E285" s="224"/>
    </row>
    <row r="286" spans="1:5" ht="19.5" customHeight="1">
      <c r="A286" s="15"/>
      <c r="B286" s="15"/>
      <c r="C286" s="15"/>
      <c r="D286" s="15"/>
      <c r="E286" s="224"/>
    </row>
    <row r="287" spans="1:5" ht="19.5" customHeight="1">
      <c r="A287" s="15"/>
      <c r="B287" s="15"/>
      <c r="C287" s="15"/>
      <c r="D287" s="15"/>
      <c r="E287" s="224"/>
    </row>
    <row r="288" spans="1:5" ht="19.5" customHeight="1">
      <c r="A288" s="15"/>
      <c r="B288" s="15"/>
      <c r="C288" s="15"/>
      <c r="D288" s="15"/>
      <c r="E288" s="224"/>
    </row>
    <row r="289" spans="1:5" ht="19.5" customHeight="1">
      <c r="A289" s="15"/>
      <c r="B289" s="15"/>
      <c r="C289" s="15"/>
      <c r="D289" s="15"/>
      <c r="E289" s="224"/>
    </row>
    <row r="290" spans="1:5" ht="19.5" customHeight="1">
      <c r="A290" s="15"/>
      <c r="B290" s="15"/>
      <c r="C290" s="15"/>
      <c r="D290" s="15"/>
      <c r="E290" s="224"/>
    </row>
    <row r="291" spans="1:5" ht="19.5" customHeight="1">
      <c r="A291" s="15"/>
      <c r="B291" s="15"/>
      <c r="C291" s="15"/>
      <c r="D291" s="15"/>
      <c r="E291" s="224"/>
    </row>
    <row r="292" spans="1:5" ht="19.5" customHeight="1">
      <c r="A292" s="15"/>
      <c r="B292" s="15"/>
      <c r="C292" s="15"/>
      <c r="D292" s="15"/>
      <c r="E292" s="224"/>
    </row>
    <row r="293" spans="1:5" ht="19.5" customHeight="1">
      <c r="A293" s="15"/>
      <c r="B293" s="15"/>
      <c r="C293" s="15"/>
      <c r="D293" s="15"/>
      <c r="E293" s="224"/>
    </row>
    <row r="294" spans="1:5" ht="19.5" customHeight="1">
      <c r="A294" s="15"/>
      <c r="B294" s="15"/>
      <c r="C294" s="15"/>
      <c r="D294" s="15"/>
      <c r="E294" s="224"/>
    </row>
    <row r="295" spans="1:5" ht="19.5" customHeight="1">
      <c r="A295" s="15"/>
      <c r="B295" s="15"/>
      <c r="C295" s="15"/>
      <c r="D295" s="15"/>
      <c r="E295" s="224"/>
    </row>
    <row r="296" spans="1:5" ht="19.5" customHeight="1">
      <c r="A296" s="15"/>
      <c r="B296" s="15"/>
      <c r="C296" s="15"/>
      <c r="D296" s="15"/>
      <c r="E296" s="224"/>
    </row>
    <row r="297" spans="1:5" ht="19.5" customHeight="1">
      <c r="A297" s="15"/>
      <c r="B297" s="15"/>
      <c r="C297" s="15"/>
      <c r="D297" s="15"/>
      <c r="E297" s="224"/>
    </row>
    <row r="298" spans="1:5" ht="19.5" customHeight="1">
      <c r="A298" s="15"/>
      <c r="B298" s="15"/>
      <c r="C298" s="15"/>
      <c r="D298" s="15"/>
      <c r="E298" s="224"/>
    </row>
    <row r="299" spans="1:5" ht="19.5" customHeight="1">
      <c r="A299" s="15"/>
      <c r="B299" s="15"/>
      <c r="C299" s="15"/>
      <c r="D299" s="15"/>
      <c r="E299" s="224"/>
    </row>
    <row r="300" spans="1:5" ht="19.5" customHeight="1">
      <c r="A300" s="15"/>
      <c r="B300" s="15"/>
      <c r="C300" s="15"/>
      <c r="D300" s="15"/>
      <c r="E300" s="224"/>
    </row>
    <row r="301" spans="1:5" ht="19.5" customHeight="1">
      <c r="A301" s="15"/>
      <c r="B301" s="15"/>
      <c r="C301" s="15"/>
      <c r="D301" s="15"/>
      <c r="E301" s="224"/>
    </row>
    <row r="302" spans="1:5" ht="19.5" customHeight="1">
      <c r="A302" s="15"/>
      <c r="B302" s="15"/>
      <c r="C302" s="15"/>
      <c r="D302" s="15"/>
      <c r="E302" s="224"/>
    </row>
    <row r="303" spans="1:5" ht="19.5" customHeight="1">
      <c r="A303" s="15"/>
      <c r="B303" s="15"/>
      <c r="C303" s="15"/>
      <c r="D303" s="15"/>
      <c r="E303" s="224"/>
    </row>
    <row r="304" spans="1:5" ht="19.5" customHeight="1">
      <c r="A304" s="15"/>
      <c r="B304" s="15"/>
      <c r="C304" s="15"/>
      <c r="D304" s="15"/>
      <c r="E304" s="224"/>
    </row>
    <row r="305" spans="1:5" ht="19.5" customHeight="1">
      <c r="A305" s="15"/>
      <c r="B305" s="15"/>
      <c r="C305" s="15"/>
      <c r="D305" s="15"/>
      <c r="E305" s="224"/>
    </row>
    <row r="306" spans="1:5" ht="19.5" customHeight="1">
      <c r="A306" s="15"/>
      <c r="B306" s="15"/>
      <c r="C306" s="15"/>
      <c r="D306" s="15"/>
      <c r="E306" s="224"/>
    </row>
    <row r="307" spans="1:5" ht="19.5" customHeight="1">
      <c r="A307" s="15"/>
      <c r="B307" s="15"/>
      <c r="C307" s="15"/>
      <c r="D307" s="15"/>
      <c r="E307" s="224"/>
    </row>
    <row r="308" spans="1:5" ht="19.5" customHeight="1">
      <c r="A308" s="15"/>
      <c r="B308" s="15"/>
      <c r="C308" s="15"/>
      <c r="D308" s="15"/>
      <c r="E308" s="224"/>
    </row>
    <row r="309" spans="1:5" ht="19.5" customHeight="1">
      <c r="A309" s="15"/>
      <c r="B309" s="15"/>
      <c r="C309" s="15"/>
      <c r="D309" s="15"/>
      <c r="E309" s="224"/>
    </row>
    <row r="310" spans="1:5" ht="19.5" customHeight="1">
      <c r="A310" s="15"/>
      <c r="B310" s="15"/>
      <c r="C310" s="15"/>
      <c r="D310" s="15"/>
      <c r="E310" s="224"/>
    </row>
    <row r="311" spans="1:5" ht="19.5" customHeight="1">
      <c r="A311" s="15"/>
      <c r="B311" s="15"/>
      <c r="C311" s="15"/>
      <c r="D311" s="15"/>
      <c r="E311" s="224"/>
    </row>
    <row r="312" spans="1:5" ht="19.5" customHeight="1">
      <c r="A312" s="15"/>
      <c r="B312" s="15"/>
      <c r="C312" s="15"/>
      <c r="D312" s="15"/>
      <c r="E312" s="224"/>
    </row>
    <row r="313" spans="1:5" ht="19.5" customHeight="1">
      <c r="A313" s="15"/>
      <c r="B313" s="15"/>
      <c r="C313" s="15"/>
      <c r="D313" s="15"/>
      <c r="E313" s="224"/>
    </row>
    <row r="314" spans="1:5" ht="19.5" customHeight="1">
      <c r="A314" s="15"/>
      <c r="B314" s="15"/>
      <c r="C314" s="15"/>
      <c r="D314" s="15"/>
      <c r="E314" s="224"/>
    </row>
    <row r="315" spans="1:5" ht="19.5" customHeight="1">
      <c r="A315" s="15"/>
      <c r="B315" s="15"/>
      <c r="C315" s="15"/>
      <c r="D315" s="15"/>
      <c r="E315" s="224"/>
    </row>
    <row r="316" spans="1:5" ht="19.5" customHeight="1">
      <c r="A316" s="15"/>
      <c r="B316" s="15"/>
      <c r="C316" s="15"/>
      <c r="D316" s="15"/>
      <c r="E316" s="224"/>
    </row>
    <row r="317" spans="1:5" ht="19.5" customHeight="1">
      <c r="A317" s="15"/>
      <c r="B317" s="15"/>
      <c r="C317" s="15"/>
      <c r="D317" s="15"/>
      <c r="E317" s="224"/>
    </row>
    <row r="318" spans="1:5" ht="19.5" customHeight="1">
      <c r="A318" s="15"/>
      <c r="B318" s="15"/>
      <c r="C318" s="15"/>
      <c r="D318" s="15"/>
      <c r="E318" s="224"/>
    </row>
    <row r="319" spans="1:5" ht="19.5" customHeight="1">
      <c r="A319" s="15"/>
      <c r="B319" s="15"/>
      <c r="C319" s="15"/>
      <c r="D319" s="15"/>
      <c r="E319" s="224"/>
    </row>
    <row r="320" spans="1:5" ht="19.5" customHeight="1">
      <c r="A320" s="15"/>
      <c r="B320" s="15"/>
      <c r="C320" s="15"/>
      <c r="D320" s="15"/>
      <c r="E320" s="224"/>
    </row>
    <row r="321" spans="1:5" ht="19.5" customHeight="1">
      <c r="A321" s="15"/>
      <c r="B321" s="15"/>
      <c r="C321" s="15"/>
      <c r="D321" s="15"/>
      <c r="E321" s="224"/>
    </row>
    <row r="322" spans="1:5" ht="19.5" customHeight="1">
      <c r="A322" s="15"/>
      <c r="B322" s="15"/>
      <c r="C322" s="15"/>
      <c r="D322" s="15"/>
      <c r="E322" s="224"/>
    </row>
    <row r="323" spans="1:5" ht="19.5" customHeight="1">
      <c r="A323" s="15"/>
      <c r="B323" s="15"/>
      <c r="C323" s="15"/>
      <c r="D323" s="15"/>
      <c r="E323" s="224"/>
    </row>
    <row r="324" spans="1:5" ht="19.5" customHeight="1">
      <c r="A324" s="15"/>
      <c r="B324" s="15"/>
      <c r="C324" s="15"/>
      <c r="D324" s="15"/>
      <c r="E324" s="224"/>
    </row>
    <row r="325" spans="1:5" ht="19.5" customHeight="1">
      <c r="A325" s="15"/>
      <c r="B325" s="15"/>
      <c r="C325" s="15"/>
      <c r="D325" s="15"/>
      <c r="E325" s="224"/>
    </row>
    <row r="326" spans="1:5" ht="19.5" customHeight="1">
      <c r="A326" s="15"/>
      <c r="B326" s="15"/>
      <c r="C326" s="15"/>
      <c r="D326" s="15"/>
      <c r="E326" s="224"/>
    </row>
    <row r="327" spans="1:5" ht="19.5" customHeight="1">
      <c r="A327" s="15"/>
      <c r="B327" s="15"/>
      <c r="C327" s="15"/>
      <c r="D327" s="15"/>
      <c r="E327" s="224"/>
    </row>
    <row r="328" spans="1:5" ht="19.5" customHeight="1">
      <c r="A328" s="15"/>
      <c r="B328" s="15"/>
      <c r="C328" s="15"/>
      <c r="D328" s="15"/>
      <c r="E328" s="224"/>
    </row>
    <row r="329" spans="1:5" ht="19.5" customHeight="1">
      <c r="A329" s="15"/>
      <c r="B329" s="15"/>
      <c r="C329" s="15"/>
      <c r="D329" s="15"/>
      <c r="E329" s="224"/>
    </row>
    <row r="330" spans="1:5" ht="19.5" customHeight="1">
      <c r="A330" s="15"/>
      <c r="B330" s="15"/>
      <c r="C330" s="15"/>
      <c r="D330" s="15"/>
      <c r="E330" s="224"/>
    </row>
    <row r="331" spans="1:5" ht="19.5" customHeight="1">
      <c r="A331" s="15"/>
      <c r="B331" s="15"/>
      <c r="C331" s="15"/>
      <c r="D331" s="15"/>
      <c r="E331" s="224"/>
    </row>
    <row r="332" spans="1:5" ht="19.5" customHeight="1">
      <c r="A332" s="15"/>
      <c r="B332" s="15"/>
      <c r="C332" s="15"/>
      <c r="D332" s="15"/>
      <c r="E332" s="224"/>
    </row>
    <row r="333" spans="1:5" ht="19.5" customHeight="1">
      <c r="A333" s="15"/>
      <c r="B333" s="15"/>
      <c r="C333" s="15"/>
      <c r="D333" s="15"/>
      <c r="E333" s="224"/>
    </row>
    <row r="334" spans="1:5" ht="19.5" customHeight="1">
      <c r="A334" s="15"/>
      <c r="B334" s="15"/>
      <c r="C334" s="15"/>
      <c r="D334" s="15"/>
      <c r="E334" s="224"/>
    </row>
    <row r="335" spans="1:5" ht="19.5" customHeight="1">
      <c r="A335" s="15"/>
      <c r="B335" s="15"/>
      <c r="C335" s="15"/>
      <c r="D335" s="15"/>
      <c r="E335" s="224"/>
    </row>
    <row r="336" spans="1:5" ht="19.5" customHeight="1">
      <c r="A336" s="15"/>
      <c r="B336" s="15"/>
      <c r="C336" s="15"/>
      <c r="D336" s="15"/>
      <c r="E336" s="224"/>
    </row>
    <row r="337" spans="1:5" ht="19.5" customHeight="1">
      <c r="A337" s="15"/>
      <c r="B337" s="15"/>
      <c r="C337" s="15"/>
      <c r="D337" s="15"/>
      <c r="E337" s="224"/>
    </row>
    <row r="338" spans="1:5" ht="19.5" customHeight="1">
      <c r="A338" s="15"/>
      <c r="B338" s="15"/>
      <c r="C338" s="15"/>
      <c r="D338" s="15"/>
      <c r="E338" s="224"/>
    </row>
    <row r="339" spans="1:5" ht="19.5" customHeight="1">
      <c r="A339" s="15"/>
      <c r="B339" s="15"/>
      <c r="C339" s="15"/>
      <c r="D339" s="15"/>
      <c r="E339" s="224"/>
    </row>
    <row r="340" spans="1:5" ht="19.5" customHeight="1">
      <c r="A340" s="15"/>
      <c r="B340" s="15"/>
      <c r="C340" s="15"/>
      <c r="D340" s="15"/>
      <c r="E340" s="224"/>
    </row>
    <row r="341" spans="1:5" ht="19.5" customHeight="1">
      <c r="A341" s="15"/>
      <c r="B341" s="15"/>
      <c r="C341" s="15"/>
      <c r="D341" s="15"/>
      <c r="E341" s="224"/>
    </row>
    <row r="342" spans="1:5" ht="19.5" customHeight="1">
      <c r="A342" s="15"/>
      <c r="B342" s="15"/>
      <c r="C342" s="15"/>
      <c r="D342" s="15"/>
      <c r="E342" s="224"/>
    </row>
    <row r="343" spans="1:5" ht="19.5" customHeight="1">
      <c r="A343" s="15"/>
      <c r="B343" s="15"/>
      <c r="C343" s="15"/>
      <c r="D343" s="15"/>
      <c r="E343" s="224"/>
    </row>
    <row r="344" spans="1:5" ht="19.5" customHeight="1">
      <c r="A344" s="15"/>
      <c r="B344" s="15"/>
      <c r="C344" s="15"/>
      <c r="D344" s="15"/>
      <c r="E344" s="224"/>
    </row>
    <row r="345" spans="1:5" ht="19.5" customHeight="1">
      <c r="A345" s="15"/>
      <c r="B345" s="15"/>
      <c r="C345" s="15"/>
      <c r="D345" s="15"/>
      <c r="E345" s="224"/>
    </row>
    <row r="346" spans="1:5" ht="19.5" customHeight="1">
      <c r="A346" s="15"/>
      <c r="B346" s="15"/>
      <c r="C346" s="15"/>
      <c r="D346" s="15"/>
      <c r="E346" s="224"/>
    </row>
    <row r="347" spans="1:5" ht="19.5" customHeight="1">
      <c r="A347" s="15"/>
      <c r="B347" s="15"/>
      <c r="C347" s="15"/>
      <c r="D347" s="15"/>
      <c r="E347" s="224"/>
    </row>
    <row r="348" spans="1:5" ht="19.5" customHeight="1">
      <c r="A348" s="15"/>
      <c r="B348" s="15"/>
      <c r="C348" s="15"/>
      <c r="D348" s="15"/>
      <c r="E348" s="224"/>
    </row>
    <row r="349" spans="1:5" ht="19.5" customHeight="1">
      <c r="A349" s="15"/>
      <c r="B349" s="15"/>
      <c r="C349" s="15"/>
      <c r="D349" s="15"/>
      <c r="E349" s="224"/>
    </row>
    <row r="350" spans="1:5" ht="19.5" customHeight="1">
      <c r="A350" s="15"/>
      <c r="B350" s="15"/>
      <c r="C350" s="15"/>
      <c r="D350" s="15"/>
      <c r="E350" s="224"/>
    </row>
    <row r="351" spans="1:5" ht="19.5" customHeight="1">
      <c r="A351" s="15"/>
      <c r="B351" s="15"/>
      <c r="C351" s="15"/>
      <c r="D351" s="15"/>
      <c r="E351" s="224"/>
    </row>
    <row r="352" spans="1:5" ht="19.5" customHeight="1">
      <c r="A352" s="15"/>
      <c r="B352" s="15"/>
      <c r="C352" s="15"/>
      <c r="D352" s="15"/>
      <c r="E352" s="224"/>
    </row>
    <row r="353" spans="1:5" ht="19.5" customHeight="1">
      <c r="A353" s="15"/>
      <c r="B353" s="15"/>
      <c r="C353" s="15"/>
      <c r="D353" s="15"/>
      <c r="E353" s="224"/>
    </row>
    <row r="354" spans="1:5" ht="19.5" customHeight="1">
      <c r="A354" s="15"/>
      <c r="B354" s="15"/>
      <c r="C354" s="15"/>
      <c r="D354" s="15"/>
      <c r="E354" s="224"/>
    </row>
    <row r="355" spans="1:5" ht="19.5" customHeight="1">
      <c r="A355" s="15"/>
      <c r="B355" s="15"/>
      <c r="C355" s="15"/>
      <c r="D355" s="15"/>
      <c r="E355" s="224"/>
    </row>
    <row r="356" spans="1:5" ht="19.5" customHeight="1">
      <c r="A356" s="15"/>
      <c r="B356" s="15"/>
      <c r="C356" s="15"/>
      <c r="D356" s="15"/>
      <c r="E356" s="224"/>
    </row>
    <row r="357" spans="1:5" ht="19.5" customHeight="1">
      <c r="A357" s="15"/>
      <c r="B357" s="15"/>
      <c r="C357" s="15"/>
      <c r="D357" s="15"/>
      <c r="E357" s="224"/>
    </row>
    <row r="358" spans="1:5" ht="19.5" customHeight="1">
      <c r="A358" s="15"/>
      <c r="B358" s="15"/>
      <c r="C358" s="15"/>
      <c r="D358" s="15"/>
      <c r="E358" s="224"/>
    </row>
    <row r="359" spans="1:5" ht="19.5" customHeight="1">
      <c r="A359" s="15"/>
      <c r="B359" s="15"/>
      <c r="C359" s="15"/>
      <c r="D359" s="15"/>
      <c r="E359" s="224"/>
    </row>
    <row r="360" spans="1:5" ht="19.5" customHeight="1">
      <c r="A360" s="15"/>
      <c r="B360" s="15"/>
      <c r="C360" s="15"/>
      <c r="D360" s="15"/>
      <c r="E360" s="224"/>
    </row>
    <row r="361" spans="1:5" ht="19.5" customHeight="1">
      <c r="A361" s="15"/>
      <c r="B361" s="15"/>
      <c r="C361" s="15"/>
      <c r="D361" s="15"/>
      <c r="E361" s="224"/>
    </row>
    <row r="362" spans="1:5" ht="19.5" customHeight="1">
      <c r="A362" s="15"/>
      <c r="B362" s="15"/>
      <c r="C362" s="15"/>
      <c r="D362" s="15"/>
      <c r="E362" s="224"/>
    </row>
    <row r="363" spans="1:5" ht="19.5" customHeight="1">
      <c r="A363" s="15"/>
      <c r="B363" s="15"/>
      <c r="C363" s="15"/>
      <c r="D363" s="15"/>
      <c r="E363" s="224"/>
    </row>
    <row r="364" spans="1:5" ht="19.5" customHeight="1">
      <c r="A364" s="15"/>
      <c r="B364" s="15"/>
      <c r="C364" s="15"/>
      <c r="D364" s="15"/>
      <c r="E364" s="224"/>
    </row>
    <row r="365" spans="1:5" ht="19.5" customHeight="1">
      <c r="A365" s="15"/>
      <c r="B365" s="15"/>
      <c r="C365" s="15"/>
      <c r="D365" s="15"/>
      <c r="E365" s="224"/>
    </row>
    <row r="366" spans="1:5" ht="19.5" customHeight="1">
      <c r="A366" s="15"/>
      <c r="B366" s="15"/>
      <c r="C366" s="15"/>
      <c r="D366" s="15"/>
      <c r="E366" s="224"/>
    </row>
    <row r="367" spans="1:5" ht="19.5" customHeight="1">
      <c r="A367" s="15"/>
      <c r="B367" s="15"/>
      <c r="C367" s="15"/>
      <c r="D367" s="15"/>
      <c r="E367" s="224"/>
    </row>
    <row r="368" spans="1:5" ht="19.5" customHeight="1">
      <c r="A368" s="15"/>
      <c r="B368" s="15"/>
      <c r="C368" s="15"/>
      <c r="D368" s="15"/>
      <c r="E368" s="224"/>
    </row>
    <row r="369" spans="1:5" ht="19.5" customHeight="1">
      <c r="A369" s="15"/>
      <c r="B369" s="15"/>
      <c r="C369" s="15"/>
      <c r="D369" s="15"/>
      <c r="E369" s="224"/>
    </row>
    <row r="370" spans="1:5" ht="19.5" customHeight="1">
      <c r="A370" s="15"/>
      <c r="B370" s="15"/>
      <c r="C370" s="15"/>
      <c r="D370" s="15"/>
      <c r="E370" s="224"/>
    </row>
    <row r="371" spans="1:5" ht="19.5" customHeight="1">
      <c r="A371" s="15"/>
      <c r="B371" s="15"/>
      <c r="C371" s="15"/>
      <c r="D371" s="15"/>
      <c r="E371" s="224"/>
    </row>
    <row r="372" spans="1:5" ht="19.5" customHeight="1">
      <c r="A372" s="15"/>
      <c r="B372" s="15"/>
      <c r="C372" s="15"/>
      <c r="D372" s="15"/>
      <c r="E372" s="224"/>
    </row>
    <row r="373" spans="1:5" ht="19.5" customHeight="1">
      <c r="A373" s="15"/>
      <c r="B373" s="15"/>
      <c r="C373" s="15"/>
      <c r="D373" s="15"/>
      <c r="E373" s="224"/>
    </row>
    <row r="374" spans="1:5" ht="19.5" customHeight="1">
      <c r="A374" s="15"/>
      <c r="B374" s="15"/>
      <c r="C374" s="15"/>
      <c r="D374" s="15"/>
      <c r="E374" s="224"/>
    </row>
    <row r="375" spans="1:5" ht="19.5" customHeight="1">
      <c r="A375" s="15"/>
      <c r="B375" s="15"/>
      <c r="C375" s="15"/>
      <c r="D375" s="15"/>
      <c r="E375" s="224"/>
    </row>
    <row r="376" spans="1:5" ht="19.5" customHeight="1">
      <c r="A376" s="15"/>
      <c r="B376" s="15"/>
      <c r="C376" s="15"/>
      <c r="D376" s="15"/>
      <c r="E376" s="224"/>
    </row>
    <row r="377" spans="1:5" ht="19.5" customHeight="1">
      <c r="A377" s="15"/>
      <c r="B377" s="15"/>
      <c r="C377" s="15"/>
      <c r="D377" s="15"/>
      <c r="E377" s="224"/>
    </row>
    <row r="378" spans="1:5" ht="19.5" customHeight="1">
      <c r="A378" s="15"/>
      <c r="B378" s="15"/>
      <c r="C378" s="15"/>
      <c r="D378" s="15"/>
      <c r="E378" s="224"/>
    </row>
    <row r="379" spans="1:5" ht="19.5" customHeight="1">
      <c r="A379" s="15"/>
      <c r="B379" s="15"/>
      <c r="C379" s="15"/>
      <c r="D379" s="15"/>
      <c r="E379" s="224"/>
    </row>
    <row r="380" spans="1:5" ht="19.5" customHeight="1">
      <c r="A380" s="15"/>
      <c r="B380" s="15"/>
      <c r="C380" s="15"/>
      <c r="D380" s="15"/>
      <c r="E380" s="224"/>
    </row>
    <row r="381" spans="1:5" ht="19.5" customHeight="1">
      <c r="A381" s="15"/>
      <c r="B381" s="15"/>
      <c r="C381" s="15"/>
      <c r="D381" s="15"/>
      <c r="E381" s="224"/>
    </row>
    <row r="382" spans="1:5" ht="19.5" customHeight="1">
      <c r="A382" s="15"/>
      <c r="B382" s="15"/>
      <c r="C382" s="15"/>
      <c r="D382" s="15"/>
      <c r="E382" s="224"/>
    </row>
    <row r="383" spans="1:5" ht="19.5" customHeight="1">
      <c r="A383" s="15"/>
      <c r="B383" s="15"/>
      <c r="C383" s="15"/>
      <c r="D383" s="15"/>
      <c r="E383" s="224"/>
    </row>
    <row r="384" spans="1:5" ht="19.5" customHeight="1">
      <c r="A384" s="15"/>
      <c r="B384" s="15"/>
      <c r="C384" s="15"/>
      <c r="D384" s="15"/>
      <c r="E384" s="224"/>
    </row>
    <row r="385" spans="1:5" ht="19.5" customHeight="1">
      <c r="A385" s="15"/>
      <c r="B385" s="15"/>
      <c r="C385" s="15"/>
      <c r="D385" s="15"/>
      <c r="E385" s="224"/>
    </row>
    <row r="386" spans="1:5" ht="19.5" customHeight="1">
      <c r="A386" s="15"/>
      <c r="B386" s="15"/>
      <c r="C386" s="15"/>
      <c r="D386" s="15"/>
      <c r="E386" s="224"/>
    </row>
    <row r="387" spans="1:5" ht="19.5" customHeight="1">
      <c r="A387" s="15"/>
      <c r="B387" s="15"/>
      <c r="C387" s="15"/>
      <c r="D387" s="15"/>
      <c r="E387" s="224"/>
    </row>
    <row r="388" spans="1:5" ht="19.5" customHeight="1">
      <c r="A388" s="15"/>
      <c r="B388" s="15"/>
      <c r="C388" s="15"/>
      <c r="D388" s="15"/>
      <c r="E388" s="224"/>
    </row>
    <row r="389" spans="1:5" ht="19.5" customHeight="1">
      <c r="A389" s="15"/>
      <c r="B389" s="15"/>
      <c r="C389" s="15"/>
      <c r="D389" s="15"/>
      <c r="E389" s="224"/>
    </row>
    <row r="390" spans="1:5" ht="19.5" customHeight="1">
      <c r="A390" s="15"/>
      <c r="B390" s="15"/>
      <c r="C390" s="15"/>
      <c r="D390" s="15"/>
      <c r="E390" s="224"/>
    </row>
    <row r="391" spans="1:5" ht="19.5" customHeight="1">
      <c r="A391" s="15"/>
      <c r="B391" s="15"/>
      <c r="C391" s="15"/>
      <c r="D391" s="15"/>
      <c r="E391" s="224"/>
    </row>
    <row r="392" spans="1:5" ht="19.5" customHeight="1">
      <c r="A392" s="15"/>
      <c r="B392" s="15"/>
      <c r="C392" s="15"/>
      <c r="D392" s="15"/>
      <c r="E392" s="224"/>
    </row>
    <row r="393" spans="1:5" ht="19.5" customHeight="1">
      <c r="A393" s="15"/>
      <c r="B393" s="15"/>
      <c r="C393" s="15"/>
      <c r="D393" s="15"/>
      <c r="E393" s="224"/>
    </row>
    <row r="394" spans="1:5" ht="19.5" customHeight="1">
      <c r="A394" s="15"/>
      <c r="B394" s="15"/>
      <c r="C394" s="15"/>
      <c r="D394" s="15"/>
      <c r="E394" s="224"/>
    </row>
    <row r="395" spans="1:5" ht="19.5" customHeight="1">
      <c r="A395" s="15"/>
      <c r="B395" s="15"/>
      <c r="C395" s="15"/>
      <c r="D395" s="15"/>
      <c r="E395" s="224"/>
    </row>
    <row r="396" spans="1:5" ht="19.5" customHeight="1">
      <c r="A396" s="15"/>
      <c r="B396" s="15"/>
      <c r="C396" s="15"/>
      <c r="D396" s="15"/>
      <c r="E396" s="224"/>
    </row>
    <row r="397" spans="1:5" ht="19.5" customHeight="1">
      <c r="A397" s="15"/>
      <c r="B397" s="15"/>
      <c r="C397" s="15"/>
      <c r="D397" s="15"/>
      <c r="E397" s="224"/>
    </row>
    <row r="398" spans="1:5" ht="19.5" customHeight="1">
      <c r="A398" s="15"/>
      <c r="B398" s="15"/>
      <c r="C398" s="15"/>
      <c r="D398" s="15"/>
      <c r="E398" s="224"/>
    </row>
    <row r="399" spans="1:5" ht="19.5" customHeight="1">
      <c r="A399" s="15"/>
      <c r="B399" s="15"/>
      <c r="C399" s="15"/>
      <c r="D399" s="15"/>
      <c r="E399" s="224"/>
    </row>
    <row r="400" spans="1:5" ht="19.5" customHeight="1">
      <c r="A400" s="15"/>
      <c r="B400" s="15"/>
      <c r="C400" s="15"/>
      <c r="D400" s="15"/>
      <c r="E400" s="224"/>
    </row>
    <row r="401" spans="1:5" ht="19.5" customHeight="1">
      <c r="A401" s="15"/>
      <c r="B401" s="15"/>
      <c r="C401" s="15"/>
      <c r="D401" s="15"/>
      <c r="E401" s="224"/>
    </row>
    <row r="402" spans="1:5" ht="19.5" customHeight="1">
      <c r="A402" s="15"/>
      <c r="B402" s="15"/>
      <c r="C402" s="15"/>
      <c r="D402" s="15"/>
      <c r="E402" s="224"/>
    </row>
    <row r="403" spans="1:5" ht="19.5" customHeight="1">
      <c r="A403" s="15"/>
      <c r="B403" s="15"/>
      <c r="C403" s="15"/>
      <c r="D403" s="15"/>
      <c r="E403" s="224"/>
    </row>
    <row r="404" spans="1:5" ht="19.5" customHeight="1">
      <c r="A404" s="15"/>
      <c r="B404" s="15"/>
      <c r="C404" s="15"/>
      <c r="D404" s="15"/>
      <c r="E404" s="224"/>
    </row>
    <row r="405" spans="1:5" ht="19.5" customHeight="1">
      <c r="A405" s="15"/>
      <c r="B405" s="15"/>
      <c r="C405" s="15"/>
      <c r="D405" s="15"/>
      <c r="E405" s="224"/>
    </row>
    <row r="406" spans="1:5" ht="19.5" customHeight="1">
      <c r="A406" s="15"/>
      <c r="B406" s="15"/>
      <c r="C406" s="15"/>
      <c r="D406" s="15"/>
      <c r="E406" s="224"/>
    </row>
    <row r="407" spans="1:5" ht="19.5" customHeight="1">
      <c r="A407" s="15"/>
      <c r="B407" s="15"/>
      <c r="C407" s="15"/>
      <c r="D407" s="15"/>
      <c r="E407" s="224"/>
    </row>
    <row r="408" spans="1:5" ht="19.5" customHeight="1">
      <c r="A408" s="15"/>
      <c r="B408" s="15"/>
      <c r="C408" s="15"/>
      <c r="D408" s="15"/>
      <c r="E408" s="224"/>
    </row>
    <row r="409" spans="1:5" ht="19.5" customHeight="1">
      <c r="A409" s="15"/>
      <c r="B409" s="15"/>
      <c r="C409" s="15"/>
      <c r="D409" s="15"/>
      <c r="E409" s="224"/>
    </row>
    <row r="410" spans="1:5" ht="19.5" customHeight="1">
      <c r="A410" s="15"/>
      <c r="B410" s="15"/>
      <c r="C410" s="15"/>
      <c r="D410" s="15"/>
      <c r="E410" s="224"/>
    </row>
    <row r="411" spans="1:5" ht="19.5" customHeight="1">
      <c r="A411" s="15"/>
      <c r="B411" s="15"/>
      <c r="C411" s="15"/>
      <c r="D411" s="15"/>
      <c r="E411" s="224"/>
    </row>
    <row r="412" spans="1:5" ht="19.5" customHeight="1">
      <c r="A412" s="15"/>
      <c r="B412" s="15"/>
      <c r="C412" s="15"/>
      <c r="D412" s="15"/>
      <c r="E412" s="224"/>
    </row>
    <row r="413" spans="1:5" ht="19.5" customHeight="1">
      <c r="A413" s="15"/>
      <c r="B413" s="15"/>
      <c r="C413" s="15"/>
      <c r="D413" s="15"/>
      <c r="E413" s="224"/>
    </row>
    <row r="414" spans="1:5" ht="19.5" customHeight="1">
      <c r="A414" s="15"/>
      <c r="B414" s="15"/>
      <c r="C414" s="15"/>
      <c r="D414" s="15"/>
      <c r="E414" s="224"/>
    </row>
    <row r="415" spans="1:5" ht="19.5" customHeight="1">
      <c r="A415" s="15"/>
      <c r="B415" s="15"/>
      <c r="C415" s="15"/>
      <c r="D415" s="15"/>
      <c r="E415" s="224"/>
    </row>
    <row r="416" spans="1:5" ht="19.5" customHeight="1">
      <c r="A416" s="15"/>
      <c r="B416" s="15"/>
      <c r="C416" s="15"/>
      <c r="D416" s="15"/>
      <c r="E416" s="224"/>
    </row>
    <row r="417" spans="1:5" ht="19.5" customHeight="1">
      <c r="A417" s="15"/>
      <c r="B417" s="15"/>
      <c r="C417" s="15"/>
      <c r="D417" s="15"/>
      <c r="E417" s="224"/>
    </row>
    <row r="418" spans="1:5" ht="19.5" customHeight="1">
      <c r="A418" s="15"/>
      <c r="B418" s="15"/>
      <c r="C418" s="15"/>
      <c r="D418" s="15"/>
      <c r="E418" s="224"/>
    </row>
    <row r="419" spans="1:5" ht="19.5" customHeight="1">
      <c r="A419" s="15"/>
      <c r="B419" s="15"/>
      <c r="C419" s="15"/>
      <c r="D419" s="15"/>
      <c r="E419" s="224"/>
    </row>
    <row r="420" spans="1:5" ht="19.5" customHeight="1">
      <c r="A420" s="15"/>
      <c r="B420" s="15"/>
      <c r="C420" s="15"/>
      <c r="D420" s="15"/>
      <c r="E420" s="224"/>
    </row>
    <row r="421" spans="1:5" ht="19.5" customHeight="1">
      <c r="A421" s="15"/>
      <c r="B421" s="15"/>
      <c r="C421" s="15"/>
      <c r="D421" s="15"/>
      <c r="E421" s="224"/>
    </row>
    <row r="422" spans="1:5" ht="19.5" customHeight="1">
      <c r="A422" s="15"/>
      <c r="B422" s="15"/>
      <c r="C422" s="15"/>
      <c r="D422" s="15"/>
      <c r="E422" s="224"/>
    </row>
    <row r="423" spans="1:5" ht="19.5" customHeight="1">
      <c r="A423" s="15"/>
      <c r="B423" s="15"/>
      <c r="C423" s="15"/>
      <c r="D423" s="15"/>
      <c r="E423" s="224"/>
    </row>
    <row r="424" spans="1:5" ht="19.5" customHeight="1">
      <c r="A424" s="15"/>
      <c r="B424" s="15"/>
      <c r="C424" s="15"/>
      <c r="D424" s="15"/>
      <c r="E424" s="224"/>
    </row>
    <row r="425" spans="1:5" ht="19.5" customHeight="1">
      <c r="A425" s="15"/>
      <c r="B425" s="15"/>
      <c r="C425" s="15"/>
      <c r="D425" s="15"/>
      <c r="E425" s="224"/>
    </row>
    <row r="426" spans="1:5" ht="19.5" customHeight="1">
      <c r="A426" s="15"/>
      <c r="B426" s="15"/>
      <c r="C426" s="15"/>
      <c r="D426" s="15"/>
      <c r="E426" s="224"/>
    </row>
    <row r="427" spans="1:5" ht="19.5" customHeight="1">
      <c r="A427" s="15"/>
      <c r="B427" s="15"/>
      <c r="C427" s="15"/>
      <c r="D427" s="15"/>
      <c r="E427" s="224"/>
    </row>
    <row r="428" spans="1:5" ht="19.5" customHeight="1">
      <c r="A428" s="15"/>
      <c r="B428" s="15"/>
      <c r="C428" s="15"/>
      <c r="D428" s="15"/>
      <c r="E428" s="224"/>
    </row>
    <row r="429" spans="1:5" ht="19.5" customHeight="1">
      <c r="A429" s="15"/>
      <c r="B429" s="15"/>
      <c r="C429" s="15"/>
      <c r="D429" s="15"/>
      <c r="E429" s="224"/>
    </row>
    <row r="430" spans="1:5" ht="19.5" customHeight="1">
      <c r="A430" s="15"/>
      <c r="B430" s="15"/>
      <c r="C430" s="15"/>
      <c r="D430" s="15"/>
      <c r="E430" s="224"/>
    </row>
    <row r="431" spans="1:5" ht="19.5" customHeight="1">
      <c r="A431" s="15"/>
      <c r="B431" s="15"/>
      <c r="C431" s="15"/>
      <c r="D431" s="15"/>
      <c r="E431" s="224"/>
    </row>
    <row r="432" spans="1:5" ht="19.5" customHeight="1">
      <c r="A432" s="15"/>
      <c r="B432" s="15"/>
      <c r="C432" s="15"/>
      <c r="D432" s="15"/>
      <c r="E432" s="224"/>
    </row>
    <row r="433" spans="1:5" ht="19.5" customHeight="1">
      <c r="A433" s="15"/>
      <c r="B433" s="15"/>
      <c r="C433" s="15"/>
      <c r="D433" s="15"/>
      <c r="E433" s="224"/>
    </row>
    <row r="434" spans="1:5" ht="19.5" customHeight="1">
      <c r="A434" s="15"/>
      <c r="B434" s="15"/>
      <c r="C434" s="15"/>
      <c r="D434" s="15"/>
      <c r="E434" s="224"/>
    </row>
    <row r="435" spans="1:5" ht="19.5" customHeight="1">
      <c r="A435" s="15"/>
      <c r="B435" s="15"/>
      <c r="C435" s="15"/>
      <c r="D435" s="15"/>
      <c r="E435" s="224"/>
    </row>
    <row r="436" spans="1:5" ht="19.5" customHeight="1">
      <c r="A436" s="15"/>
      <c r="B436" s="15"/>
      <c r="C436" s="15"/>
      <c r="D436" s="15"/>
      <c r="E436" s="224"/>
    </row>
    <row r="437" spans="1:5" ht="19.5" customHeight="1">
      <c r="A437" s="15"/>
      <c r="B437" s="15"/>
      <c r="C437" s="15"/>
      <c r="D437" s="15"/>
      <c r="E437" s="224"/>
    </row>
    <row r="438" spans="1:5" ht="19.5" customHeight="1">
      <c r="A438" s="15"/>
      <c r="B438" s="15"/>
      <c r="C438" s="15"/>
      <c r="D438" s="15"/>
      <c r="E438" s="224"/>
    </row>
    <row r="439" spans="1:5" ht="19.5" customHeight="1">
      <c r="A439" s="15"/>
      <c r="B439" s="15"/>
      <c r="C439" s="15"/>
      <c r="D439" s="15"/>
      <c r="E439" s="224"/>
    </row>
    <row r="440" spans="1:5" ht="19.5" customHeight="1">
      <c r="A440" s="15"/>
      <c r="B440" s="15"/>
      <c r="C440" s="15"/>
      <c r="D440" s="15"/>
      <c r="E440" s="224"/>
    </row>
    <row r="441" spans="1:5" ht="19.5" customHeight="1">
      <c r="A441" s="15"/>
      <c r="B441" s="15"/>
      <c r="C441" s="15"/>
      <c r="D441" s="15"/>
      <c r="E441" s="224"/>
    </row>
    <row r="442" spans="1:5" ht="19.5" customHeight="1">
      <c r="A442" s="15"/>
      <c r="B442" s="15"/>
      <c r="C442" s="15"/>
      <c r="D442" s="15"/>
      <c r="E442" s="224"/>
    </row>
    <row r="443" spans="1:5" ht="19.5" customHeight="1">
      <c r="A443" s="15"/>
      <c r="B443" s="15"/>
      <c r="C443" s="15"/>
      <c r="D443" s="15"/>
      <c r="E443" s="224"/>
    </row>
    <row r="444" spans="1:5" ht="19.5" customHeight="1">
      <c r="A444" s="15"/>
      <c r="B444" s="15"/>
      <c r="C444" s="15"/>
      <c r="D444" s="15"/>
      <c r="E444" s="224"/>
    </row>
    <row r="445" spans="1:5" ht="19.5" customHeight="1">
      <c r="A445" s="15"/>
      <c r="B445" s="15"/>
      <c r="C445" s="15"/>
      <c r="D445" s="15"/>
      <c r="E445" s="224"/>
    </row>
    <row r="446" spans="1:5" ht="19.5" customHeight="1">
      <c r="A446" s="15"/>
      <c r="B446" s="15"/>
      <c r="C446" s="15"/>
      <c r="D446" s="15"/>
      <c r="E446" s="224"/>
    </row>
    <row r="447" spans="1:5" ht="19.5" customHeight="1">
      <c r="A447" s="15"/>
      <c r="B447" s="15"/>
      <c r="C447" s="15"/>
      <c r="D447" s="15"/>
      <c r="E447" s="224"/>
    </row>
    <row r="448" spans="1:5" ht="19.5" customHeight="1">
      <c r="A448" s="15"/>
      <c r="B448" s="15"/>
      <c r="C448" s="15"/>
      <c r="D448" s="15"/>
      <c r="E448" s="224"/>
    </row>
    <row r="449" spans="1:5" ht="19.5" customHeight="1">
      <c r="A449" s="15"/>
      <c r="B449" s="15"/>
      <c r="C449" s="15"/>
      <c r="D449" s="15"/>
      <c r="E449" s="224"/>
    </row>
    <row r="450" spans="1:5" ht="19.5" customHeight="1">
      <c r="A450" s="15"/>
      <c r="B450" s="15"/>
      <c r="C450" s="15"/>
      <c r="D450" s="15"/>
      <c r="E450" s="224"/>
    </row>
    <row r="451" spans="1:5" ht="19.5" customHeight="1">
      <c r="A451" s="15"/>
      <c r="B451" s="15"/>
      <c r="C451" s="15"/>
      <c r="D451" s="15"/>
      <c r="E451" s="224"/>
    </row>
    <row r="452" spans="1:5" ht="19.5" customHeight="1">
      <c r="A452" s="15"/>
      <c r="B452" s="15"/>
      <c r="C452" s="15"/>
      <c r="D452" s="15"/>
      <c r="E452" s="224"/>
    </row>
    <row r="453" spans="1:5" ht="19.5" customHeight="1">
      <c r="A453" s="15"/>
      <c r="B453" s="15"/>
      <c r="C453" s="15"/>
      <c r="D453" s="15"/>
      <c r="E453" s="224"/>
    </row>
    <row r="454" spans="1:5" ht="19.5" customHeight="1">
      <c r="A454" s="15"/>
      <c r="B454" s="15"/>
      <c r="C454" s="15"/>
      <c r="D454" s="15"/>
      <c r="E454" s="224"/>
    </row>
    <row r="455" spans="1:5" ht="19.5" customHeight="1">
      <c r="A455" s="15"/>
      <c r="B455" s="15"/>
      <c r="C455" s="15"/>
      <c r="D455" s="15"/>
      <c r="E455" s="224"/>
    </row>
    <row r="456" spans="1:5" ht="19.5" customHeight="1">
      <c r="A456" s="15"/>
      <c r="B456" s="15"/>
      <c r="C456" s="15"/>
      <c r="D456" s="15"/>
      <c r="E456" s="224"/>
    </row>
    <row r="457" spans="1:5" ht="19.5" customHeight="1">
      <c r="A457" s="15"/>
      <c r="B457" s="15"/>
      <c r="C457" s="15"/>
      <c r="D457" s="15"/>
      <c r="E457" s="224"/>
    </row>
    <row r="458" spans="1:5" ht="19.5" customHeight="1">
      <c r="A458" s="15"/>
      <c r="B458" s="15"/>
      <c r="C458" s="15"/>
      <c r="D458" s="15"/>
      <c r="E458" s="224"/>
    </row>
    <row r="459" spans="1:5" ht="19.5" customHeight="1">
      <c r="A459" s="15"/>
      <c r="B459" s="15"/>
      <c r="C459" s="15"/>
      <c r="D459" s="15"/>
      <c r="E459" s="224"/>
    </row>
    <row r="460" spans="1:5" ht="19.5" customHeight="1">
      <c r="A460" s="15"/>
      <c r="B460" s="15"/>
      <c r="C460" s="15"/>
      <c r="D460" s="15"/>
      <c r="E460" s="224"/>
    </row>
    <row r="461" spans="1:5" ht="19.5" customHeight="1">
      <c r="A461" s="15"/>
      <c r="B461" s="15"/>
      <c r="C461" s="15"/>
      <c r="D461" s="15"/>
      <c r="E461" s="224"/>
    </row>
    <row r="462" spans="1:5" ht="19.5" customHeight="1">
      <c r="A462" s="15"/>
      <c r="B462" s="15"/>
      <c r="C462" s="15"/>
      <c r="D462" s="15"/>
      <c r="E462" s="224"/>
    </row>
    <row r="463" spans="1:5" ht="19.5" customHeight="1">
      <c r="A463" s="15"/>
      <c r="B463" s="15"/>
      <c r="C463" s="15"/>
      <c r="D463" s="15"/>
      <c r="E463" s="224"/>
    </row>
    <row r="464" spans="1:5" ht="19.5" customHeight="1">
      <c r="A464" s="15"/>
      <c r="B464" s="15"/>
      <c r="C464" s="15"/>
      <c r="D464" s="15"/>
      <c r="E464" s="224"/>
    </row>
    <row r="465" spans="1:5" ht="19.5" customHeight="1">
      <c r="A465" s="15"/>
      <c r="B465" s="15"/>
      <c r="C465" s="15"/>
      <c r="D465" s="15"/>
      <c r="E465" s="224"/>
    </row>
    <row r="466" spans="1:5" ht="19.5" customHeight="1">
      <c r="A466" s="15"/>
      <c r="B466" s="15"/>
      <c r="C466" s="15"/>
      <c r="D466" s="15"/>
      <c r="E466" s="224"/>
    </row>
    <row r="467" spans="1:5" ht="19.5" customHeight="1">
      <c r="A467" s="15"/>
      <c r="B467" s="15"/>
      <c r="C467" s="15"/>
      <c r="D467" s="15"/>
      <c r="E467" s="224"/>
    </row>
    <row r="468" spans="1:5" ht="19.5" customHeight="1">
      <c r="A468" s="15"/>
      <c r="B468" s="15"/>
      <c r="C468" s="15"/>
      <c r="D468" s="15"/>
      <c r="E468" s="224"/>
    </row>
    <row r="469" spans="1:5" ht="19.5" customHeight="1">
      <c r="A469" s="15"/>
      <c r="B469" s="15"/>
      <c r="C469" s="15"/>
      <c r="D469" s="15"/>
      <c r="E469" s="224"/>
    </row>
    <row r="470" spans="1:5" ht="19.5" customHeight="1">
      <c r="A470" s="15"/>
      <c r="B470" s="15"/>
      <c r="C470" s="15"/>
      <c r="D470" s="15"/>
      <c r="E470" s="224"/>
    </row>
    <row r="471" spans="1:5" ht="19.5" customHeight="1">
      <c r="A471" s="15"/>
      <c r="B471" s="15"/>
      <c r="C471" s="15"/>
      <c r="D471" s="15"/>
      <c r="E471" s="224"/>
    </row>
    <row r="472" spans="1:5" ht="19.5" customHeight="1">
      <c r="A472" s="15"/>
      <c r="B472" s="15"/>
      <c r="C472" s="15"/>
      <c r="D472" s="15"/>
      <c r="E472" s="224"/>
    </row>
    <row r="473" spans="1:5" ht="19.5" customHeight="1">
      <c r="A473" s="15"/>
      <c r="B473" s="15"/>
      <c r="C473" s="15"/>
      <c r="D473" s="15"/>
      <c r="E473" s="224"/>
    </row>
    <row r="474" spans="1:5" ht="19.5" customHeight="1">
      <c r="A474" s="15"/>
      <c r="B474" s="15"/>
      <c r="C474" s="15"/>
      <c r="D474" s="15"/>
      <c r="E474" s="224"/>
    </row>
    <row r="475" spans="1:5" ht="19.5" customHeight="1">
      <c r="A475" s="15"/>
      <c r="B475" s="15"/>
      <c r="C475" s="15"/>
      <c r="D475" s="15"/>
      <c r="E475" s="224"/>
    </row>
    <row r="476" spans="1:5" ht="19.5" customHeight="1">
      <c r="A476" s="15"/>
      <c r="B476" s="15"/>
      <c r="C476" s="15"/>
      <c r="D476" s="15"/>
      <c r="E476" s="224"/>
    </row>
    <row r="477" spans="1:5" ht="19.5" customHeight="1">
      <c r="A477" s="15"/>
      <c r="B477" s="15"/>
      <c r="C477" s="15"/>
      <c r="D477" s="15"/>
      <c r="E477" s="224"/>
    </row>
    <row r="478" spans="1:5" ht="19.5" customHeight="1">
      <c r="A478" s="15"/>
      <c r="B478" s="15"/>
      <c r="C478" s="15"/>
      <c r="D478" s="15"/>
      <c r="E478" s="224"/>
    </row>
    <row r="479" spans="1:5" ht="19.5" customHeight="1">
      <c r="A479" s="15"/>
      <c r="B479" s="15"/>
      <c r="C479" s="15"/>
      <c r="D479" s="15"/>
      <c r="E479" s="224"/>
    </row>
    <row r="480" spans="1:5" ht="19.5" customHeight="1">
      <c r="A480" s="15"/>
      <c r="B480" s="15"/>
      <c r="C480" s="15"/>
      <c r="D480" s="15"/>
      <c r="E480" s="224"/>
    </row>
    <row r="481" spans="1:5" ht="19.5" customHeight="1">
      <c r="A481" s="15"/>
      <c r="B481" s="15"/>
      <c r="C481" s="15"/>
      <c r="D481" s="15"/>
      <c r="E481" s="224"/>
    </row>
    <row r="482" spans="1:5" ht="19.5" customHeight="1">
      <c r="A482" s="15"/>
      <c r="B482" s="15"/>
      <c r="C482" s="15"/>
      <c r="D482" s="15"/>
      <c r="E482" s="224"/>
    </row>
    <row r="483" spans="1:5" ht="19.5" customHeight="1">
      <c r="A483" s="15"/>
      <c r="B483" s="15"/>
      <c r="C483" s="15"/>
      <c r="D483" s="15"/>
      <c r="E483" s="224"/>
    </row>
    <row r="484" spans="1:5" ht="19.5" customHeight="1">
      <c r="A484" s="15"/>
      <c r="B484" s="15"/>
      <c r="C484" s="15"/>
      <c r="D484" s="15"/>
      <c r="E484" s="224"/>
    </row>
    <row r="485" spans="1:5" ht="19.5" customHeight="1">
      <c r="A485" s="15"/>
      <c r="B485" s="15"/>
      <c r="C485" s="15"/>
      <c r="D485" s="15"/>
      <c r="E485" s="224"/>
    </row>
    <row r="486" spans="1:5" ht="19.5" customHeight="1">
      <c r="A486" s="15"/>
      <c r="B486" s="15"/>
      <c r="C486" s="15"/>
      <c r="D486" s="15"/>
      <c r="E486" s="224"/>
    </row>
    <row r="487" spans="1:5" ht="19.5" customHeight="1">
      <c r="A487" s="15"/>
      <c r="B487" s="15"/>
      <c r="C487" s="15"/>
      <c r="D487" s="15"/>
      <c r="E487" s="224"/>
    </row>
    <row r="488" spans="1:5" ht="19.5" customHeight="1">
      <c r="A488" s="15"/>
      <c r="B488" s="15"/>
      <c r="C488" s="15"/>
      <c r="D488" s="15"/>
      <c r="E488" s="224"/>
    </row>
    <row r="489" spans="1:5" ht="19.5" customHeight="1">
      <c r="A489" s="15"/>
      <c r="B489" s="15"/>
      <c r="C489" s="15"/>
      <c r="D489" s="15"/>
      <c r="E489" s="224"/>
    </row>
    <row r="490" spans="1:5" ht="19.5" customHeight="1">
      <c r="A490" s="15"/>
      <c r="B490" s="15"/>
      <c r="C490" s="15"/>
      <c r="D490" s="15"/>
      <c r="E490" s="224"/>
    </row>
    <row r="491" spans="1:5" ht="19.5" customHeight="1">
      <c r="A491" s="15"/>
      <c r="B491" s="15"/>
      <c r="C491" s="15"/>
      <c r="D491" s="15"/>
      <c r="E491" s="224"/>
    </row>
    <row r="492" spans="1:5" ht="19.5" customHeight="1">
      <c r="A492" s="15"/>
      <c r="B492" s="15"/>
      <c r="C492" s="15"/>
      <c r="D492" s="15"/>
      <c r="E492" s="224"/>
    </row>
    <row r="493" spans="1:5" ht="19.5" customHeight="1">
      <c r="A493" s="15"/>
      <c r="B493" s="15"/>
      <c r="C493" s="15"/>
      <c r="D493" s="15"/>
      <c r="E493" s="224"/>
    </row>
    <row r="494" spans="1:5" ht="19.5" customHeight="1">
      <c r="A494" s="15"/>
      <c r="B494" s="15"/>
      <c r="C494" s="15"/>
      <c r="D494" s="15"/>
      <c r="E494" s="224"/>
    </row>
    <row r="495" spans="1:5" ht="19.5" customHeight="1">
      <c r="A495" s="15"/>
      <c r="B495" s="15"/>
      <c r="C495" s="15"/>
      <c r="D495" s="15"/>
      <c r="E495" s="224"/>
    </row>
    <row r="496" spans="1:5" ht="19.5" customHeight="1">
      <c r="A496" s="15"/>
      <c r="B496" s="15"/>
      <c r="C496" s="15"/>
      <c r="D496" s="15"/>
      <c r="E496" s="224"/>
    </row>
    <row r="497" spans="1:5" ht="19.5" customHeight="1">
      <c r="A497" s="15"/>
      <c r="B497" s="15"/>
      <c r="C497" s="15"/>
      <c r="D497" s="15"/>
      <c r="E497" s="224"/>
    </row>
    <row r="498" spans="1:5" ht="19.5" customHeight="1">
      <c r="A498" s="15"/>
      <c r="B498" s="15"/>
      <c r="C498" s="15"/>
      <c r="D498" s="15"/>
      <c r="E498" s="224"/>
    </row>
    <row r="499" spans="1:5" ht="19.5" customHeight="1">
      <c r="A499" s="15"/>
      <c r="B499" s="15"/>
      <c r="C499" s="15"/>
      <c r="D499" s="15"/>
      <c r="E499" s="224"/>
    </row>
    <row r="500" spans="1:5" ht="19.5" customHeight="1">
      <c r="A500" s="15"/>
      <c r="B500" s="15"/>
      <c r="C500" s="15"/>
      <c r="D500" s="15"/>
      <c r="E500" s="224"/>
    </row>
    <row r="501" spans="1:5" ht="19.5" customHeight="1">
      <c r="A501" s="15"/>
      <c r="B501" s="15"/>
      <c r="C501" s="15"/>
      <c r="D501" s="15"/>
      <c r="E501" s="224"/>
    </row>
    <row r="502" spans="1:5" ht="19.5" customHeight="1">
      <c r="A502" s="15"/>
      <c r="B502" s="15"/>
      <c r="C502" s="15"/>
      <c r="D502" s="15"/>
      <c r="E502" s="224"/>
    </row>
    <row r="503" spans="1:5" ht="19.5" customHeight="1">
      <c r="A503" s="15"/>
      <c r="B503" s="15"/>
      <c r="C503" s="15"/>
      <c r="D503" s="15"/>
      <c r="E503" s="224"/>
    </row>
    <row r="504" spans="1:5" ht="19.5" customHeight="1">
      <c r="A504" s="15"/>
      <c r="B504" s="15"/>
      <c r="C504" s="15"/>
      <c r="D504" s="15"/>
      <c r="E504" s="224"/>
    </row>
    <row r="505" spans="1:5" ht="19.5" customHeight="1">
      <c r="A505" s="15"/>
      <c r="B505" s="15"/>
      <c r="C505" s="15"/>
      <c r="D505" s="15"/>
      <c r="E505" s="224"/>
    </row>
    <row r="506" spans="1:5" ht="19.5" customHeight="1">
      <c r="A506" s="15"/>
      <c r="B506" s="15"/>
      <c r="C506" s="15"/>
      <c r="D506" s="15"/>
      <c r="E506" s="224"/>
    </row>
    <row r="507" spans="1:5" ht="19.5" customHeight="1">
      <c r="A507" s="15"/>
      <c r="B507" s="15"/>
      <c r="C507" s="15"/>
      <c r="D507" s="15"/>
      <c r="E507" s="224"/>
    </row>
    <row r="508" spans="1:5" ht="19.5" customHeight="1">
      <c r="A508" s="15"/>
      <c r="B508" s="15"/>
      <c r="C508" s="15"/>
      <c r="D508" s="15"/>
      <c r="E508" s="224"/>
    </row>
    <row r="509" spans="1:5" ht="19.5" customHeight="1">
      <c r="A509" s="15"/>
      <c r="B509" s="15"/>
      <c r="C509" s="15"/>
      <c r="D509" s="15"/>
      <c r="E509" s="224"/>
    </row>
    <row r="510" spans="1:5" ht="19.5" customHeight="1">
      <c r="A510" s="15"/>
      <c r="B510" s="15"/>
      <c r="C510" s="15"/>
      <c r="D510" s="15"/>
      <c r="E510" s="224"/>
    </row>
    <row r="511" spans="1:5" ht="19.5" customHeight="1">
      <c r="A511" s="15"/>
      <c r="B511" s="15"/>
      <c r="C511" s="15"/>
      <c r="D511" s="15"/>
      <c r="E511" s="224"/>
    </row>
    <row r="512" spans="1:5" ht="19.5" customHeight="1">
      <c r="A512" s="15"/>
      <c r="B512" s="15"/>
      <c r="C512" s="15"/>
      <c r="D512" s="15"/>
      <c r="E512" s="224"/>
    </row>
    <row r="513" spans="1:5" ht="19.5" customHeight="1">
      <c r="A513" s="15"/>
      <c r="B513" s="15"/>
      <c r="C513" s="15"/>
      <c r="D513" s="15"/>
      <c r="E513" s="224"/>
    </row>
    <row r="514" spans="1:5" ht="19.5" customHeight="1">
      <c r="A514" s="15"/>
      <c r="B514" s="15"/>
      <c r="C514" s="15"/>
      <c r="D514" s="15"/>
      <c r="E514" s="224"/>
    </row>
    <row r="515" spans="1:5" ht="19.5" customHeight="1">
      <c r="A515" s="15"/>
      <c r="B515" s="15"/>
      <c r="C515" s="15"/>
      <c r="D515" s="15"/>
      <c r="E515" s="224"/>
    </row>
    <row r="516" spans="1:5" ht="19.5" customHeight="1">
      <c r="A516" s="15"/>
      <c r="B516" s="15"/>
      <c r="C516" s="15"/>
      <c r="D516" s="15"/>
      <c r="E516" s="224"/>
    </row>
    <row r="517" spans="1:5" ht="19.5" customHeight="1">
      <c r="A517" s="15"/>
      <c r="B517" s="15"/>
      <c r="C517" s="15"/>
      <c r="D517" s="15"/>
      <c r="E517" s="224"/>
    </row>
    <row r="518" spans="1:5" ht="19.5" customHeight="1">
      <c r="A518" s="15"/>
      <c r="B518" s="15"/>
      <c r="C518" s="15"/>
      <c r="D518" s="15"/>
      <c r="E518" s="224"/>
    </row>
    <row r="519" spans="1:5" ht="19.5" customHeight="1">
      <c r="A519" s="15"/>
      <c r="B519" s="15"/>
      <c r="C519" s="15"/>
      <c r="D519" s="15"/>
      <c r="E519" s="224"/>
    </row>
    <row r="520" spans="1:5" ht="19.5" customHeight="1">
      <c r="A520" s="15"/>
      <c r="B520" s="15"/>
      <c r="C520" s="15"/>
      <c r="D520" s="15"/>
      <c r="E520" s="224"/>
    </row>
    <row r="521" spans="1:5" ht="19.5" customHeight="1">
      <c r="A521" s="15"/>
      <c r="B521" s="15"/>
      <c r="C521" s="15"/>
      <c r="D521" s="15"/>
      <c r="E521" s="224"/>
    </row>
    <row r="522" spans="1:5" ht="19.5" customHeight="1">
      <c r="A522" s="15"/>
      <c r="B522" s="15"/>
      <c r="C522" s="15"/>
      <c r="D522" s="15"/>
      <c r="E522" s="224"/>
    </row>
    <row r="523" spans="1:5" ht="19.5" customHeight="1">
      <c r="A523" s="15"/>
      <c r="B523" s="15"/>
      <c r="C523" s="15"/>
      <c r="D523" s="15"/>
      <c r="E523" s="224"/>
    </row>
    <row r="524" spans="1:5" ht="19.5" customHeight="1">
      <c r="A524" s="15"/>
      <c r="B524" s="15"/>
      <c r="C524" s="15"/>
      <c r="D524" s="15"/>
      <c r="E524" s="224"/>
    </row>
    <row r="525" spans="1:5" ht="19.5" customHeight="1">
      <c r="A525" s="15"/>
      <c r="B525" s="15"/>
      <c r="C525" s="15"/>
      <c r="D525" s="15"/>
      <c r="E525" s="224"/>
    </row>
    <row r="526" spans="1:5" ht="19.5" customHeight="1">
      <c r="A526" s="15"/>
      <c r="B526" s="15"/>
      <c r="C526" s="15"/>
      <c r="D526" s="15"/>
      <c r="E526" s="224"/>
    </row>
    <row r="527" spans="1:5" ht="19.5" customHeight="1">
      <c r="A527" s="15"/>
      <c r="B527" s="15"/>
      <c r="C527" s="15"/>
      <c r="D527" s="15"/>
      <c r="E527" s="224"/>
    </row>
    <row r="528" spans="1:5" ht="19.5" customHeight="1">
      <c r="A528" s="15"/>
      <c r="B528" s="15"/>
      <c r="C528" s="15"/>
      <c r="D528" s="15"/>
      <c r="E528" s="224"/>
    </row>
    <row r="529" spans="1:5" ht="19.5" customHeight="1">
      <c r="A529" s="15"/>
      <c r="B529" s="15"/>
      <c r="C529" s="15"/>
      <c r="D529" s="15"/>
      <c r="E529" s="224"/>
    </row>
    <row r="530" spans="1:5" ht="19.5" customHeight="1">
      <c r="A530" s="15"/>
      <c r="B530" s="15"/>
      <c r="C530" s="15"/>
      <c r="D530" s="15"/>
      <c r="E530" s="224"/>
    </row>
    <row r="531" spans="1:5" ht="19.5" customHeight="1">
      <c r="A531" s="15"/>
      <c r="B531" s="15"/>
      <c r="C531" s="15"/>
      <c r="D531" s="15"/>
      <c r="E531" s="224"/>
    </row>
    <row r="532" spans="1:5" ht="19.5" customHeight="1">
      <c r="A532" s="15"/>
      <c r="B532" s="15"/>
      <c r="C532" s="15"/>
      <c r="D532" s="15"/>
      <c r="E532" s="224"/>
    </row>
    <row r="533" spans="1:5" ht="19.5" customHeight="1">
      <c r="A533" s="15"/>
      <c r="B533" s="15"/>
      <c r="C533" s="15"/>
      <c r="D533" s="15"/>
      <c r="E533" s="224"/>
    </row>
    <row r="534" spans="1:5" ht="19.5" customHeight="1">
      <c r="A534" s="15"/>
      <c r="B534" s="15"/>
      <c r="C534" s="15"/>
      <c r="D534" s="15"/>
      <c r="E534" s="224"/>
    </row>
    <row r="535" spans="1:5" ht="19.5" customHeight="1">
      <c r="A535" s="15"/>
      <c r="B535" s="15"/>
      <c r="C535" s="15"/>
      <c r="D535" s="15"/>
      <c r="E535" s="224"/>
    </row>
    <row r="536" spans="1:5" ht="19.5" customHeight="1">
      <c r="A536" s="15"/>
      <c r="B536" s="15"/>
      <c r="C536" s="15"/>
      <c r="D536" s="15"/>
      <c r="E536" s="224"/>
    </row>
    <row r="537" spans="1:5" ht="19.5" customHeight="1">
      <c r="A537" s="15"/>
      <c r="B537" s="15"/>
      <c r="C537" s="15"/>
      <c r="D537" s="15"/>
      <c r="E537" s="224"/>
    </row>
    <row r="538" spans="1:5" ht="19.5" customHeight="1">
      <c r="A538" s="15"/>
      <c r="B538" s="15"/>
      <c r="C538" s="15"/>
      <c r="D538" s="15"/>
      <c r="E538" s="224"/>
    </row>
    <row r="539" spans="1:5" ht="19.5" customHeight="1">
      <c r="A539" s="15"/>
      <c r="B539" s="15"/>
      <c r="C539" s="15"/>
      <c r="D539" s="15"/>
      <c r="E539" s="224"/>
    </row>
    <row r="540" spans="1:5" ht="19.5" customHeight="1">
      <c r="A540" s="15"/>
      <c r="B540" s="15"/>
      <c r="C540" s="15"/>
      <c r="D540" s="15"/>
      <c r="E540" s="224"/>
    </row>
    <row r="541" spans="1:5" ht="19.5" customHeight="1">
      <c r="A541" s="15"/>
      <c r="B541" s="15"/>
      <c r="C541" s="15"/>
      <c r="D541" s="15"/>
      <c r="E541" s="224"/>
    </row>
    <row r="542" spans="1:5" ht="19.5" customHeight="1">
      <c r="A542" s="15"/>
      <c r="B542" s="15"/>
      <c r="C542" s="15"/>
      <c r="D542" s="15"/>
      <c r="E542" s="224"/>
    </row>
    <row r="543" spans="1:5" ht="19.5" customHeight="1">
      <c r="A543" s="15"/>
      <c r="B543" s="15"/>
      <c r="C543" s="15"/>
      <c r="D543" s="15"/>
      <c r="E543" s="224"/>
    </row>
    <row r="544" spans="1:5" ht="19.5" customHeight="1">
      <c r="A544" s="15"/>
      <c r="B544" s="15"/>
      <c r="C544" s="15"/>
      <c r="D544" s="15"/>
      <c r="E544" s="224"/>
    </row>
    <row r="545" spans="1:5" ht="19.5" customHeight="1">
      <c r="A545" s="15"/>
      <c r="B545" s="15"/>
      <c r="C545" s="15"/>
      <c r="D545" s="15"/>
      <c r="E545" s="224"/>
    </row>
    <row r="546" spans="1:5" ht="19.5" customHeight="1">
      <c r="A546" s="15"/>
      <c r="B546" s="15"/>
      <c r="C546" s="15"/>
      <c r="D546" s="15"/>
      <c r="E546" s="224"/>
    </row>
    <row r="547" spans="1:5" ht="19.5" customHeight="1">
      <c r="A547" s="15"/>
      <c r="B547" s="15"/>
      <c r="C547" s="15"/>
      <c r="D547" s="15"/>
      <c r="E547" s="224"/>
    </row>
    <row r="548" spans="1:5" ht="19.5" customHeight="1">
      <c r="A548" s="15"/>
      <c r="B548" s="15"/>
      <c r="C548" s="15"/>
      <c r="D548" s="15"/>
      <c r="E548" s="224"/>
    </row>
    <row r="549" spans="1:5" ht="19.5" customHeight="1">
      <c r="A549" s="15"/>
      <c r="B549" s="15"/>
      <c r="C549" s="15"/>
      <c r="D549" s="15"/>
      <c r="E549" s="224"/>
    </row>
    <row r="550" spans="1:5" ht="19.5" customHeight="1">
      <c r="A550" s="15"/>
      <c r="B550" s="15"/>
      <c r="C550" s="15"/>
      <c r="D550" s="15"/>
      <c r="E550" s="224"/>
    </row>
    <row r="551" spans="1:5" ht="19.5" customHeight="1">
      <c r="A551" s="15"/>
      <c r="B551" s="15"/>
      <c r="C551" s="15"/>
      <c r="D551" s="15"/>
      <c r="E551" s="224"/>
    </row>
    <row r="552" spans="1:5" ht="19.5" customHeight="1">
      <c r="A552" s="15"/>
      <c r="B552" s="15"/>
      <c r="C552" s="15"/>
      <c r="D552" s="15"/>
      <c r="E552" s="224"/>
    </row>
    <row r="553" spans="1:5" ht="19.5" customHeight="1">
      <c r="A553" s="15"/>
      <c r="B553" s="15"/>
      <c r="C553" s="15"/>
      <c r="D553" s="15"/>
      <c r="E553" s="224"/>
    </row>
    <row r="554" spans="1:5" ht="19.5" customHeight="1">
      <c r="A554" s="15"/>
      <c r="B554" s="15"/>
      <c r="C554" s="15"/>
      <c r="D554" s="15"/>
      <c r="E554" s="224"/>
    </row>
    <row r="555" spans="1:5" ht="19.5" customHeight="1">
      <c r="A555" s="15"/>
      <c r="B555" s="15"/>
      <c r="C555" s="15"/>
      <c r="D555" s="15"/>
      <c r="E555" s="224"/>
    </row>
    <row r="556" spans="1:5" ht="19.5" customHeight="1">
      <c r="A556" s="15"/>
      <c r="B556" s="15"/>
      <c r="C556" s="15"/>
      <c r="D556" s="15"/>
      <c r="E556" s="224"/>
    </row>
    <row r="557" spans="1:5" ht="19.5" customHeight="1">
      <c r="A557" s="15"/>
      <c r="B557" s="15"/>
      <c r="C557" s="15"/>
      <c r="D557" s="15"/>
      <c r="E557" s="224"/>
    </row>
    <row r="558" spans="1:5" ht="19.5" customHeight="1">
      <c r="A558" s="15"/>
      <c r="B558" s="15"/>
      <c r="C558" s="15"/>
      <c r="D558" s="15"/>
      <c r="E558" s="224"/>
    </row>
    <row r="559" spans="1:5" ht="19.5" customHeight="1">
      <c r="A559" s="15"/>
      <c r="B559" s="15"/>
      <c r="C559" s="15"/>
      <c r="D559" s="15"/>
      <c r="E559" s="224"/>
    </row>
    <row r="560" spans="1:5" ht="19.5" customHeight="1">
      <c r="A560" s="15"/>
      <c r="B560" s="15"/>
      <c r="C560" s="15"/>
      <c r="D560" s="15"/>
      <c r="E560" s="224"/>
    </row>
    <row r="561" spans="1:5" ht="19.5" customHeight="1">
      <c r="A561" s="15"/>
      <c r="B561" s="15"/>
      <c r="C561" s="15"/>
      <c r="D561" s="15"/>
      <c r="E561" s="224"/>
    </row>
    <row r="562" spans="1:5" ht="19.5" customHeight="1">
      <c r="A562" s="15"/>
      <c r="B562" s="15"/>
      <c r="C562" s="15"/>
      <c r="D562" s="15"/>
      <c r="E562" s="224"/>
    </row>
    <row r="563" spans="1:5" ht="19.5" customHeight="1">
      <c r="A563" s="15"/>
      <c r="B563" s="15"/>
      <c r="C563" s="15"/>
      <c r="D563" s="15"/>
      <c r="E563" s="224"/>
    </row>
    <row r="564" spans="1:5" ht="19.5" customHeight="1">
      <c r="A564" s="15"/>
      <c r="B564" s="15"/>
      <c r="C564" s="15"/>
      <c r="D564" s="15"/>
      <c r="E564" s="224"/>
    </row>
    <row r="565" spans="1:5" ht="19.5" customHeight="1">
      <c r="A565" s="15"/>
      <c r="B565" s="15"/>
      <c r="C565" s="15"/>
      <c r="D565" s="15"/>
      <c r="E565" s="224"/>
    </row>
    <row r="566" spans="1:5" ht="19.5" customHeight="1">
      <c r="A566" s="15"/>
      <c r="B566" s="15"/>
      <c r="C566" s="15"/>
      <c r="D566" s="15"/>
      <c r="E566" s="224"/>
    </row>
    <row r="567" spans="1:5" ht="19.5" customHeight="1">
      <c r="A567" s="15"/>
      <c r="B567" s="15"/>
      <c r="C567" s="15"/>
      <c r="D567" s="15"/>
      <c r="E567" s="224"/>
    </row>
    <row r="568" spans="1:5" ht="19.5" customHeight="1">
      <c r="A568" s="15"/>
      <c r="B568" s="15"/>
      <c r="C568" s="15"/>
      <c r="D568" s="15"/>
      <c r="E568" s="224"/>
    </row>
    <row r="569" spans="1:5" ht="19.5" customHeight="1">
      <c r="A569" s="15"/>
      <c r="B569" s="15"/>
      <c r="C569" s="15"/>
      <c r="D569" s="15"/>
      <c r="E569" s="224"/>
    </row>
    <row r="570" spans="1:5" ht="19.5" customHeight="1">
      <c r="A570" s="15"/>
      <c r="B570" s="15"/>
      <c r="C570" s="15"/>
      <c r="D570" s="15"/>
      <c r="E570" s="224"/>
    </row>
    <row r="571" spans="1:5" ht="19.5" customHeight="1">
      <c r="A571" s="15"/>
      <c r="B571" s="15"/>
      <c r="C571" s="15"/>
      <c r="D571" s="15"/>
      <c r="E571" s="224"/>
    </row>
    <row r="572" spans="1:5" ht="19.5" customHeight="1">
      <c r="A572" s="15"/>
      <c r="B572" s="15"/>
      <c r="C572" s="15"/>
      <c r="D572" s="15"/>
      <c r="E572" s="224"/>
    </row>
    <row r="573" spans="1:5" ht="19.5" customHeight="1">
      <c r="A573" s="15"/>
      <c r="B573" s="15"/>
      <c r="C573" s="15"/>
      <c r="D573" s="15"/>
      <c r="E573" s="224"/>
    </row>
    <row r="574" spans="1:5" ht="19.5" customHeight="1">
      <c r="A574" s="15"/>
      <c r="B574" s="15"/>
      <c r="C574" s="15"/>
      <c r="D574" s="15"/>
      <c r="E574" s="224"/>
    </row>
    <row r="575" spans="1:5" ht="19.5" customHeight="1">
      <c r="A575" s="15"/>
      <c r="B575" s="15"/>
      <c r="C575" s="15"/>
      <c r="D575" s="15"/>
      <c r="E575" s="224"/>
    </row>
    <row r="576" spans="1:5" ht="19.5" customHeight="1">
      <c r="A576" s="15"/>
      <c r="B576" s="15"/>
      <c r="C576" s="15"/>
      <c r="D576" s="15"/>
      <c r="E576" s="224"/>
    </row>
    <row r="577" spans="1:5" ht="19.5" customHeight="1">
      <c r="A577" s="15"/>
      <c r="B577" s="15"/>
      <c r="C577" s="15"/>
      <c r="D577" s="15"/>
      <c r="E577" s="224"/>
    </row>
    <row r="578" spans="1:5" ht="19.5" customHeight="1">
      <c r="A578" s="15"/>
      <c r="B578" s="15"/>
      <c r="C578" s="15"/>
      <c r="D578" s="15"/>
      <c r="E578" s="224"/>
    </row>
    <row r="579" spans="1:5" ht="19.5" customHeight="1">
      <c r="A579" s="15"/>
      <c r="B579" s="15"/>
      <c r="C579" s="15"/>
      <c r="D579" s="15"/>
      <c r="E579" s="224"/>
    </row>
    <row r="580" spans="1:5" ht="19.5" customHeight="1">
      <c r="A580" s="15"/>
      <c r="B580" s="15"/>
      <c r="C580" s="15"/>
      <c r="D580" s="15"/>
      <c r="E580" s="224"/>
    </row>
    <row r="581" spans="1:5" ht="19.5" customHeight="1">
      <c r="A581" s="15"/>
      <c r="B581" s="15"/>
      <c r="C581" s="15"/>
      <c r="D581" s="15"/>
      <c r="E581" s="224"/>
    </row>
    <row r="582" spans="1:5" ht="19.5" customHeight="1">
      <c r="A582" s="15"/>
      <c r="B582" s="15"/>
      <c r="C582" s="15"/>
      <c r="D582" s="15"/>
      <c r="E582" s="224"/>
    </row>
    <row r="583" spans="1:5" ht="19.5" customHeight="1">
      <c r="A583" s="15"/>
      <c r="B583" s="15"/>
      <c r="C583" s="15"/>
      <c r="D583" s="15"/>
      <c r="E583" s="224"/>
    </row>
    <row r="584" spans="1:5" ht="19.5" customHeight="1">
      <c r="A584" s="15"/>
      <c r="B584" s="15"/>
      <c r="C584" s="15"/>
      <c r="D584" s="15"/>
      <c r="E584" s="224"/>
    </row>
    <row r="585" spans="1:5" ht="19.5" customHeight="1">
      <c r="A585" s="15"/>
      <c r="B585" s="15"/>
      <c r="C585" s="15"/>
      <c r="D585" s="15"/>
      <c r="E585" s="224"/>
    </row>
    <row r="586" spans="1:5" ht="19.5" customHeight="1">
      <c r="A586" s="15"/>
      <c r="B586" s="15"/>
      <c r="C586" s="15"/>
      <c r="D586" s="15"/>
      <c r="E586" s="224"/>
    </row>
    <row r="587" spans="1:5" ht="19.5" customHeight="1">
      <c r="A587" s="15"/>
      <c r="B587" s="15"/>
      <c r="C587" s="15"/>
      <c r="D587" s="15"/>
      <c r="E587" s="224"/>
    </row>
    <row r="588" spans="1:5" ht="19.5" customHeight="1">
      <c r="A588" s="15"/>
      <c r="B588" s="15"/>
      <c r="C588" s="15"/>
      <c r="D588" s="15"/>
      <c r="E588" s="224"/>
    </row>
    <row r="589" spans="1:5" ht="19.5" customHeight="1">
      <c r="A589" s="15"/>
      <c r="B589" s="15"/>
      <c r="C589" s="15"/>
      <c r="D589" s="15"/>
      <c r="E589" s="224"/>
    </row>
    <row r="590" spans="1:5" ht="19.5" customHeight="1">
      <c r="A590" s="15"/>
      <c r="B590" s="15"/>
      <c r="C590" s="15"/>
      <c r="D590" s="15"/>
      <c r="E590" s="224"/>
    </row>
    <row r="591" spans="1:5" ht="19.5" customHeight="1">
      <c r="A591" s="15"/>
      <c r="B591" s="15"/>
      <c r="C591" s="15"/>
      <c r="D591" s="15"/>
      <c r="E591" s="224"/>
    </row>
    <row r="592" spans="1:5" ht="19.5" customHeight="1">
      <c r="A592" s="15"/>
      <c r="B592" s="15"/>
      <c r="C592" s="15"/>
      <c r="D592" s="15"/>
      <c r="E592" s="224"/>
    </row>
    <row r="593" spans="1:5" ht="19.5" customHeight="1">
      <c r="A593" s="15"/>
      <c r="B593" s="15"/>
      <c r="C593" s="15"/>
      <c r="D593" s="15"/>
      <c r="E593" s="224"/>
    </row>
    <row r="594" spans="1:5" ht="19.5" customHeight="1">
      <c r="A594" s="15"/>
      <c r="B594" s="15"/>
      <c r="C594" s="15"/>
      <c r="D594" s="15"/>
      <c r="E594" s="224"/>
    </row>
    <row r="595" spans="1:5" ht="19.5" customHeight="1">
      <c r="A595" s="15"/>
      <c r="B595" s="15"/>
      <c r="C595" s="15"/>
      <c r="D595" s="15"/>
      <c r="E595" s="224"/>
    </row>
    <row r="596" spans="1:5" ht="19.5" customHeight="1">
      <c r="A596" s="15"/>
      <c r="B596" s="15"/>
      <c r="C596" s="15"/>
      <c r="D596" s="15"/>
      <c r="E596" s="224"/>
    </row>
    <row r="597" spans="1:5" ht="19.5" customHeight="1">
      <c r="A597" s="15"/>
      <c r="B597" s="15"/>
      <c r="C597" s="15"/>
      <c r="D597" s="15"/>
      <c r="E597" s="224"/>
    </row>
    <row r="598" spans="1:5" ht="19.5" customHeight="1">
      <c r="A598" s="15"/>
      <c r="B598" s="15"/>
      <c r="C598" s="15"/>
      <c r="D598" s="15"/>
      <c r="E598" s="224"/>
    </row>
    <row r="599" spans="1:5" ht="19.5" customHeight="1">
      <c r="A599" s="15"/>
      <c r="B599" s="15"/>
      <c r="C599" s="15"/>
      <c r="D599" s="15"/>
      <c r="E599" s="224"/>
    </row>
    <row r="600" spans="1:5" ht="19.5" customHeight="1">
      <c r="A600" s="15"/>
      <c r="B600" s="15"/>
      <c r="C600" s="15"/>
      <c r="D600" s="15"/>
      <c r="E600" s="224"/>
    </row>
    <row r="601" spans="1:5" ht="19.5" customHeight="1">
      <c r="A601" s="15"/>
      <c r="B601" s="15"/>
      <c r="C601" s="15"/>
      <c r="D601" s="15"/>
      <c r="E601" s="224"/>
    </row>
    <row r="602" spans="1:5" ht="19.5" customHeight="1">
      <c r="A602" s="15"/>
      <c r="B602" s="15"/>
      <c r="C602" s="15"/>
      <c r="D602" s="15"/>
      <c r="E602" s="224"/>
    </row>
    <row r="603" spans="1:5" ht="19.5" customHeight="1">
      <c r="A603" s="15"/>
      <c r="B603" s="15"/>
      <c r="C603" s="15"/>
      <c r="D603" s="15"/>
      <c r="E603" s="224"/>
    </row>
    <row r="604" spans="1:5" ht="19.5" customHeight="1">
      <c r="A604" s="15"/>
      <c r="B604" s="15"/>
      <c r="C604" s="15"/>
      <c r="D604" s="15"/>
      <c r="E604" s="224"/>
    </row>
    <row r="605" spans="1:5" ht="19.5" customHeight="1">
      <c r="A605" s="15"/>
      <c r="B605" s="15"/>
      <c r="C605" s="15"/>
      <c r="D605" s="15"/>
      <c r="E605" s="224"/>
    </row>
    <row r="606" spans="1:5" ht="19.5" customHeight="1">
      <c r="A606" s="15"/>
      <c r="B606" s="15"/>
      <c r="C606" s="15"/>
      <c r="D606" s="15"/>
      <c r="E606" s="224"/>
    </row>
    <row r="607" spans="1:5" ht="19.5" customHeight="1">
      <c r="A607" s="15"/>
      <c r="B607" s="15"/>
      <c r="C607" s="15"/>
      <c r="D607" s="15"/>
      <c r="E607" s="224"/>
    </row>
    <row r="608" spans="1:5" ht="19.5" customHeight="1">
      <c r="A608" s="15"/>
      <c r="B608" s="15"/>
      <c r="C608" s="15"/>
      <c r="D608" s="15"/>
      <c r="E608" s="224"/>
    </row>
    <row r="609" spans="1:5" ht="19.5" customHeight="1">
      <c r="A609" s="15"/>
      <c r="B609" s="15"/>
      <c r="C609" s="15"/>
      <c r="D609" s="15"/>
      <c r="E609" s="224"/>
    </row>
    <row r="610" spans="1:5" ht="19.5" customHeight="1">
      <c r="A610" s="15"/>
      <c r="B610" s="15"/>
      <c r="C610" s="15"/>
      <c r="D610" s="15"/>
      <c r="E610" s="224"/>
    </row>
    <row r="611" spans="1:5" ht="19.5" customHeight="1">
      <c r="A611" s="15"/>
      <c r="B611" s="15"/>
      <c r="C611" s="15"/>
      <c r="D611" s="15"/>
      <c r="E611" s="224"/>
    </row>
    <row r="612" spans="1:5" ht="19.5" customHeight="1">
      <c r="A612" s="15"/>
      <c r="B612" s="15"/>
      <c r="C612" s="15"/>
      <c r="D612" s="15"/>
      <c r="E612" s="224"/>
    </row>
    <row r="613" spans="1:5" ht="19.5" customHeight="1">
      <c r="A613" s="15"/>
      <c r="B613" s="15"/>
      <c r="C613" s="15"/>
      <c r="D613" s="15"/>
      <c r="E613" s="224"/>
    </row>
    <row r="614" spans="1:5" ht="19.5" customHeight="1">
      <c r="A614" s="15"/>
      <c r="B614" s="15"/>
      <c r="C614" s="15"/>
      <c r="D614" s="15"/>
      <c r="E614" s="224"/>
    </row>
    <row r="615" spans="1:5" ht="19.5" customHeight="1">
      <c r="A615" s="15"/>
      <c r="B615" s="15"/>
      <c r="C615" s="15"/>
      <c r="D615" s="15"/>
      <c r="E615" s="224"/>
    </row>
    <row r="616" spans="1:5" ht="19.5" customHeight="1">
      <c r="A616" s="15"/>
      <c r="B616" s="15"/>
      <c r="C616" s="15"/>
      <c r="D616" s="15"/>
      <c r="E616" s="224"/>
    </row>
    <row r="617" spans="1:5" ht="19.5" customHeight="1">
      <c r="A617" s="15"/>
      <c r="B617" s="15"/>
      <c r="C617" s="15"/>
      <c r="D617" s="15"/>
      <c r="E617" s="224"/>
    </row>
    <row r="618" spans="1:5" ht="19.5" customHeight="1">
      <c r="A618" s="15"/>
      <c r="B618" s="15"/>
      <c r="C618" s="15"/>
      <c r="D618" s="15"/>
      <c r="E618" s="224"/>
    </row>
    <row r="619" spans="1:5" ht="19.5" customHeight="1">
      <c r="A619" s="15"/>
      <c r="B619" s="15"/>
      <c r="C619" s="15"/>
      <c r="D619" s="15"/>
      <c r="E619" s="224"/>
    </row>
    <row r="620" spans="1:5" ht="19.5" customHeight="1">
      <c r="A620" s="15"/>
      <c r="B620" s="15"/>
      <c r="C620" s="15"/>
      <c r="D620" s="15"/>
      <c r="E620" s="224"/>
    </row>
    <row r="621" spans="1:5" ht="19.5" customHeight="1">
      <c r="A621" s="15"/>
      <c r="B621" s="15"/>
      <c r="C621" s="15"/>
      <c r="D621" s="15"/>
      <c r="E621" s="224"/>
    </row>
    <row r="622" spans="1:5" ht="19.5" customHeight="1">
      <c r="A622" s="15"/>
      <c r="B622" s="15"/>
      <c r="C622" s="15"/>
      <c r="D622" s="15"/>
      <c r="E622" s="224"/>
    </row>
    <row r="623" spans="1:5" ht="19.5" customHeight="1">
      <c r="A623" s="15"/>
      <c r="B623" s="15"/>
      <c r="C623" s="15"/>
      <c r="D623" s="15"/>
      <c r="E623" s="224"/>
    </row>
    <row r="624" spans="1:5" ht="19.5" customHeight="1">
      <c r="A624" s="15"/>
      <c r="B624" s="15"/>
      <c r="C624" s="15"/>
      <c r="D624" s="15"/>
      <c r="E624" s="224"/>
    </row>
    <row r="625" spans="1:5" ht="19.5" customHeight="1">
      <c r="A625" s="15"/>
      <c r="B625" s="15"/>
      <c r="C625" s="15"/>
      <c r="D625" s="15"/>
      <c r="E625" s="224"/>
    </row>
    <row r="626" spans="1:5" ht="19.5" customHeight="1">
      <c r="A626" s="15"/>
      <c r="B626" s="15"/>
      <c r="C626" s="15"/>
      <c r="D626" s="15"/>
      <c r="E626" s="224"/>
    </row>
    <row r="627" spans="1:5" ht="19.5" customHeight="1">
      <c r="A627" s="15"/>
      <c r="B627" s="15"/>
      <c r="C627" s="15"/>
      <c r="D627" s="15"/>
      <c r="E627" s="224"/>
    </row>
    <row r="628" spans="1:5" ht="19.5" customHeight="1">
      <c r="A628" s="15"/>
      <c r="B628" s="15"/>
      <c r="C628" s="15"/>
      <c r="D628" s="15"/>
      <c r="E628" s="224"/>
    </row>
    <row r="629" spans="1:5" ht="19.5" customHeight="1">
      <c r="A629" s="15"/>
      <c r="B629" s="15"/>
      <c r="C629" s="15"/>
      <c r="D629" s="15"/>
      <c r="E629" s="224"/>
    </row>
    <row r="630" spans="1:5" ht="19.5" customHeight="1">
      <c r="A630" s="15"/>
      <c r="B630" s="15"/>
      <c r="C630" s="15"/>
      <c r="D630" s="15"/>
      <c r="E630" s="224"/>
    </row>
    <row r="631" spans="1:5" ht="19.5" customHeight="1">
      <c r="A631" s="15"/>
      <c r="B631" s="15"/>
      <c r="C631" s="15"/>
      <c r="D631" s="15"/>
      <c r="E631" s="224"/>
    </row>
    <row r="632" spans="1:5" ht="19.5" customHeight="1">
      <c r="A632" s="15"/>
      <c r="B632" s="15"/>
      <c r="C632" s="15"/>
      <c r="D632" s="15"/>
      <c r="E632" s="224"/>
    </row>
    <row r="633" spans="1:5" ht="19.5" customHeight="1">
      <c r="A633" s="15"/>
      <c r="B633" s="15"/>
      <c r="C633" s="15"/>
      <c r="D633" s="15"/>
      <c r="E633" s="224"/>
    </row>
    <row r="634" spans="1:5" ht="19.5" customHeight="1">
      <c r="A634" s="15"/>
      <c r="B634" s="15"/>
      <c r="C634" s="15"/>
      <c r="D634" s="15"/>
      <c r="E634" s="224"/>
    </row>
    <row r="635" spans="1:5" ht="19.5" customHeight="1">
      <c r="A635" s="15"/>
      <c r="B635" s="15"/>
      <c r="C635" s="15"/>
      <c r="D635" s="15"/>
      <c r="E635" s="224"/>
    </row>
    <row r="636" spans="1:5" ht="19.5" customHeight="1">
      <c r="A636" s="15"/>
      <c r="B636" s="15"/>
      <c r="C636" s="15"/>
      <c r="D636" s="15"/>
      <c r="E636" s="224"/>
    </row>
    <row r="637" spans="1:5" ht="19.5" customHeight="1">
      <c r="A637" s="15"/>
      <c r="B637" s="15"/>
      <c r="C637" s="15"/>
      <c r="D637" s="15"/>
      <c r="E637" s="224"/>
    </row>
    <row r="638" spans="1:5" ht="19.5" customHeight="1">
      <c r="A638" s="15"/>
      <c r="B638" s="15"/>
      <c r="C638" s="15"/>
      <c r="D638" s="15"/>
      <c r="E638" s="224"/>
    </row>
    <row r="639" spans="1:5" ht="19.5" customHeight="1">
      <c r="A639" s="15"/>
      <c r="B639" s="15"/>
      <c r="C639" s="15"/>
      <c r="D639" s="15"/>
      <c r="E639" s="224"/>
    </row>
    <row r="640" spans="1:5" ht="19.5" customHeight="1">
      <c r="A640" s="15"/>
      <c r="B640" s="15"/>
      <c r="C640" s="15"/>
      <c r="D640" s="15"/>
      <c r="E640" s="224"/>
    </row>
    <row r="641" spans="1:5" ht="19.5" customHeight="1">
      <c r="A641" s="15"/>
      <c r="B641" s="15"/>
      <c r="C641" s="15"/>
      <c r="D641" s="15"/>
      <c r="E641" s="224"/>
    </row>
    <row r="642" spans="1:5" ht="19.5" customHeight="1">
      <c r="A642" s="15"/>
      <c r="B642" s="15"/>
      <c r="C642" s="15"/>
      <c r="D642" s="15"/>
      <c r="E642" s="224"/>
    </row>
    <row r="643" spans="1:5" ht="19.5" customHeight="1">
      <c r="A643" s="15"/>
      <c r="B643" s="15"/>
      <c r="C643" s="15"/>
      <c r="D643" s="15"/>
      <c r="E643" s="224"/>
    </row>
    <row r="644" spans="1:5" ht="19.5" customHeight="1">
      <c r="A644" s="15"/>
      <c r="B644" s="15"/>
      <c r="C644" s="15"/>
      <c r="D644" s="15"/>
      <c r="E644" s="224"/>
    </row>
    <row r="645" spans="1:5" ht="19.5" customHeight="1">
      <c r="A645" s="15"/>
      <c r="B645" s="15"/>
      <c r="C645" s="15"/>
      <c r="D645" s="15"/>
      <c r="E645" s="224"/>
    </row>
    <row r="646" spans="1:5" ht="19.5" customHeight="1">
      <c r="A646" s="15"/>
      <c r="B646" s="15"/>
      <c r="C646" s="15"/>
      <c r="D646" s="15"/>
      <c r="E646" s="224"/>
    </row>
    <row r="647" spans="1:5" ht="19.5" customHeight="1">
      <c r="A647" s="15"/>
      <c r="B647" s="15"/>
      <c r="C647" s="15"/>
      <c r="D647" s="15"/>
      <c r="E647" s="224"/>
    </row>
    <row r="648" spans="1:5" ht="19.5" customHeight="1">
      <c r="A648" s="15"/>
      <c r="B648" s="15"/>
      <c r="C648" s="15"/>
      <c r="D648" s="15"/>
      <c r="E648" s="224"/>
    </row>
    <row r="649" spans="1:5" ht="19.5" customHeight="1">
      <c r="A649" s="15"/>
      <c r="B649" s="15"/>
      <c r="C649" s="15"/>
      <c r="D649" s="15"/>
      <c r="E649" s="224"/>
    </row>
    <row r="650" spans="1:5" ht="19.5" customHeight="1">
      <c r="A650" s="15"/>
      <c r="B650" s="15"/>
      <c r="C650" s="15"/>
      <c r="D650" s="15"/>
      <c r="E650" s="224"/>
    </row>
    <row r="651" spans="1:5" ht="19.5" customHeight="1">
      <c r="A651" s="15"/>
      <c r="B651" s="15"/>
      <c r="C651" s="15"/>
      <c r="D651" s="15"/>
      <c r="E651" s="224"/>
    </row>
    <row r="652" spans="1:5" ht="19.5" customHeight="1">
      <c r="A652" s="15"/>
      <c r="B652" s="15"/>
      <c r="C652" s="15"/>
      <c r="D652" s="15"/>
      <c r="E652" s="224"/>
    </row>
    <row r="653" spans="1:5" ht="19.5" customHeight="1">
      <c r="A653" s="15"/>
      <c r="B653" s="15"/>
      <c r="C653" s="15"/>
      <c r="D653" s="15"/>
      <c r="E653" s="224"/>
    </row>
    <row r="654" spans="1:5" ht="19.5" customHeight="1">
      <c r="A654" s="15"/>
      <c r="B654" s="15"/>
      <c r="C654" s="15"/>
      <c r="D654" s="15"/>
      <c r="E654" s="224"/>
    </row>
    <row r="655" spans="1:5" ht="19.5" customHeight="1">
      <c r="A655" s="15"/>
      <c r="B655" s="15"/>
      <c r="C655" s="15"/>
      <c r="D655" s="15"/>
      <c r="E655" s="224"/>
    </row>
    <row r="656" spans="1:5" ht="19.5" customHeight="1">
      <c r="A656" s="15"/>
      <c r="B656" s="15"/>
      <c r="C656" s="15"/>
      <c r="D656" s="15"/>
      <c r="E656" s="224"/>
    </row>
    <row r="657" spans="1:5" ht="19.5" customHeight="1">
      <c r="A657" s="15"/>
      <c r="B657" s="15"/>
      <c r="C657" s="15"/>
      <c r="D657" s="15"/>
      <c r="E657" s="224"/>
    </row>
    <row r="658" spans="1:5" ht="19.5" customHeight="1">
      <c r="A658" s="15"/>
      <c r="B658" s="15"/>
      <c r="C658" s="15"/>
      <c r="D658" s="15"/>
      <c r="E658" s="224"/>
    </row>
    <row r="659" spans="1:5" ht="19.5" customHeight="1">
      <c r="A659" s="15"/>
      <c r="B659" s="15"/>
      <c r="C659" s="15"/>
      <c r="D659" s="15"/>
      <c r="E659" s="224"/>
    </row>
    <row r="660" spans="1:5" ht="19.5" customHeight="1">
      <c r="A660" s="15"/>
      <c r="B660" s="15"/>
      <c r="C660" s="15"/>
      <c r="D660" s="15"/>
      <c r="E660" s="224"/>
    </row>
    <row r="661" spans="1:5" ht="19.5" customHeight="1">
      <c r="A661" s="15"/>
      <c r="B661" s="15"/>
      <c r="C661" s="15"/>
      <c r="D661" s="15"/>
      <c r="E661" s="224"/>
    </row>
    <row r="662" spans="1:5" ht="19.5" customHeight="1">
      <c r="A662" s="15"/>
      <c r="B662" s="15"/>
      <c r="C662" s="15"/>
      <c r="D662" s="15"/>
      <c r="E662" s="224"/>
    </row>
    <row r="663" spans="1:5" ht="19.5" customHeight="1">
      <c r="A663" s="15"/>
      <c r="B663" s="15"/>
      <c r="C663" s="15"/>
      <c r="D663" s="15"/>
      <c r="E663" s="224"/>
    </row>
    <row r="664" spans="1:5" ht="19.5" customHeight="1">
      <c r="A664" s="15"/>
      <c r="B664" s="15"/>
      <c r="C664" s="15"/>
      <c r="D664" s="15"/>
      <c r="E664" s="224"/>
    </row>
    <row r="665" spans="1:5" ht="19.5" customHeight="1">
      <c r="A665" s="15"/>
      <c r="B665" s="15"/>
      <c r="C665" s="15"/>
      <c r="D665" s="15"/>
      <c r="E665" s="224"/>
    </row>
    <row r="666" spans="1:5" ht="19.5" customHeight="1">
      <c r="A666" s="15"/>
      <c r="B666" s="15"/>
      <c r="C666" s="15"/>
      <c r="D666" s="15"/>
      <c r="E666" s="224"/>
    </row>
    <row r="667" spans="1:5" ht="19.5" customHeight="1">
      <c r="A667" s="15"/>
      <c r="B667" s="15"/>
      <c r="C667" s="15"/>
      <c r="D667" s="15"/>
      <c r="E667" s="224"/>
    </row>
    <row r="668" spans="1:5" ht="19.5" customHeight="1">
      <c r="A668" s="15"/>
      <c r="B668" s="15"/>
      <c r="C668" s="15"/>
      <c r="D668" s="15"/>
      <c r="E668" s="224"/>
    </row>
    <row r="669" spans="1:5" ht="19.5" customHeight="1">
      <c r="A669" s="15"/>
      <c r="B669" s="15"/>
      <c r="C669" s="15"/>
      <c r="D669" s="15"/>
      <c r="E669" s="224"/>
    </row>
    <row r="670" spans="1:5" ht="19.5" customHeight="1">
      <c r="A670" s="15"/>
      <c r="B670" s="15"/>
      <c r="C670" s="15"/>
      <c r="D670" s="15"/>
      <c r="E670" s="224"/>
    </row>
    <row r="671" spans="1:5" ht="19.5" customHeight="1">
      <c r="A671" s="15"/>
      <c r="B671" s="15"/>
      <c r="C671" s="15"/>
      <c r="D671" s="15"/>
      <c r="E671" s="224"/>
    </row>
    <row r="672" spans="1:5" ht="19.5" customHeight="1">
      <c r="A672" s="15"/>
      <c r="B672" s="15"/>
      <c r="C672" s="15"/>
      <c r="D672" s="15"/>
      <c r="E672" s="224"/>
    </row>
    <row r="673" spans="1:5" ht="19.5" customHeight="1">
      <c r="A673" s="15"/>
      <c r="B673" s="15"/>
      <c r="C673" s="15"/>
      <c r="D673" s="15"/>
      <c r="E673" s="224"/>
    </row>
    <row r="674" spans="1:5" ht="19.5" customHeight="1">
      <c r="A674" s="15"/>
      <c r="B674" s="15"/>
      <c r="C674" s="15"/>
      <c r="D674" s="15"/>
      <c r="E674" s="224"/>
    </row>
    <row r="675" spans="1:5" ht="19.5" customHeight="1">
      <c r="A675" s="15"/>
      <c r="B675" s="15"/>
      <c r="C675" s="15"/>
      <c r="D675" s="15"/>
      <c r="E675" s="224"/>
    </row>
    <row r="676" spans="1:5" ht="19.5" customHeight="1">
      <c r="A676" s="15"/>
      <c r="B676" s="15"/>
      <c r="C676" s="15"/>
      <c r="D676" s="15"/>
      <c r="E676" s="224"/>
    </row>
    <row r="677" spans="1:5" ht="19.5" customHeight="1">
      <c r="A677" s="15"/>
      <c r="B677" s="15"/>
      <c r="C677" s="15"/>
      <c r="D677" s="15"/>
      <c r="E677" s="224"/>
    </row>
    <row r="678" spans="1:5" ht="19.5" customHeight="1">
      <c r="A678" s="15"/>
      <c r="B678" s="15"/>
      <c r="C678" s="15"/>
      <c r="D678" s="15"/>
      <c r="E678" s="224"/>
    </row>
    <row r="679" spans="1:5" ht="19.5" customHeight="1">
      <c r="A679" s="15"/>
      <c r="B679" s="15"/>
      <c r="C679" s="15"/>
      <c r="D679" s="15"/>
      <c r="E679" s="224"/>
    </row>
    <row r="680" spans="1:5" ht="19.5" customHeight="1">
      <c r="A680" s="15"/>
      <c r="B680" s="15"/>
      <c r="C680" s="15"/>
      <c r="D680" s="15"/>
      <c r="E680" s="224"/>
    </row>
    <row r="681" spans="1:5" ht="19.5" customHeight="1">
      <c r="A681" s="15"/>
      <c r="B681" s="15"/>
      <c r="C681" s="15"/>
      <c r="D681" s="15"/>
      <c r="E681" s="224"/>
    </row>
    <row r="682" spans="1:5" ht="19.5" customHeight="1">
      <c r="A682" s="15"/>
      <c r="B682" s="15"/>
      <c r="C682" s="15"/>
      <c r="D682" s="15"/>
      <c r="E682" s="224"/>
    </row>
    <row r="683" spans="1:5" ht="19.5" customHeight="1">
      <c r="A683" s="15"/>
      <c r="B683" s="15"/>
      <c r="C683" s="15"/>
      <c r="D683" s="15"/>
      <c r="E683" s="224"/>
    </row>
    <row r="684" spans="1:5" ht="19.5" customHeight="1">
      <c r="A684" s="15"/>
      <c r="B684" s="15"/>
      <c r="C684" s="15"/>
      <c r="D684" s="15"/>
      <c r="E684" s="224"/>
    </row>
    <row r="685" spans="1:5" ht="19.5" customHeight="1">
      <c r="A685" s="15"/>
      <c r="B685" s="15"/>
      <c r="C685" s="15"/>
      <c r="D685" s="15"/>
      <c r="E685" s="224"/>
    </row>
    <row r="686" spans="1:5" ht="19.5" customHeight="1">
      <c r="A686" s="15"/>
      <c r="B686" s="15"/>
      <c r="C686" s="15"/>
      <c r="D686" s="15"/>
      <c r="E686" s="224"/>
    </row>
    <row r="687" spans="1:5" ht="19.5" customHeight="1">
      <c r="A687" s="15"/>
      <c r="B687" s="15"/>
      <c r="C687" s="15"/>
      <c r="D687" s="15"/>
      <c r="E687" s="224"/>
    </row>
    <row r="688" spans="1:5" ht="19.5" customHeight="1">
      <c r="A688" s="15"/>
      <c r="B688" s="15"/>
      <c r="C688" s="15"/>
      <c r="D688" s="15"/>
      <c r="E688" s="224"/>
    </row>
    <row r="689" spans="1:5" ht="19.5" customHeight="1">
      <c r="A689" s="15"/>
      <c r="B689" s="15"/>
      <c r="C689" s="15"/>
      <c r="D689" s="15"/>
      <c r="E689" s="224"/>
    </row>
    <row r="690" spans="1:5" ht="19.5" customHeight="1">
      <c r="A690" s="15"/>
      <c r="B690" s="15"/>
      <c r="C690" s="15"/>
      <c r="D690" s="15"/>
      <c r="E690" s="224"/>
    </row>
    <row r="691" spans="1:5" ht="19.5" customHeight="1">
      <c r="A691" s="15"/>
      <c r="B691" s="15"/>
      <c r="C691" s="15"/>
      <c r="D691" s="15"/>
      <c r="E691" s="224"/>
    </row>
    <row r="692" spans="1:5" ht="19.5" customHeight="1">
      <c r="A692" s="15"/>
      <c r="B692" s="15"/>
      <c r="C692" s="15"/>
      <c r="D692" s="15"/>
      <c r="E692" s="224"/>
    </row>
    <row r="693" spans="1:5" ht="19.5" customHeight="1">
      <c r="A693" s="15"/>
      <c r="B693" s="15"/>
      <c r="C693" s="15"/>
      <c r="D693" s="15"/>
      <c r="E693" s="224"/>
    </row>
    <row r="694" spans="1:5" ht="19.5" customHeight="1">
      <c r="A694" s="15"/>
      <c r="B694" s="15"/>
      <c r="C694" s="15"/>
      <c r="D694" s="15"/>
      <c r="E694" s="224"/>
    </row>
    <row r="695" spans="1:5" ht="19.5" customHeight="1">
      <c r="A695" s="15"/>
      <c r="B695" s="15"/>
      <c r="C695" s="15"/>
      <c r="D695" s="15"/>
      <c r="E695" s="224"/>
    </row>
    <row r="696" spans="1:5" ht="19.5" customHeight="1">
      <c r="A696" s="15"/>
      <c r="B696" s="15"/>
      <c r="C696" s="15"/>
      <c r="D696" s="15"/>
      <c r="E696" s="224"/>
    </row>
    <row r="697" spans="1:5" ht="19.5" customHeight="1">
      <c r="A697" s="15"/>
      <c r="B697" s="15"/>
      <c r="C697" s="15"/>
      <c r="D697" s="15"/>
      <c r="E697" s="224"/>
    </row>
    <row r="698" spans="1:5" ht="19.5" customHeight="1">
      <c r="A698" s="15"/>
      <c r="B698" s="15"/>
      <c r="C698" s="15"/>
      <c r="D698" s="15"/>
      <c r="E698" s="224"/>
    </row>
    <row r="699" spans="1:5" ht="19.5" customHeight="1">
      <c r="A699" s="15"/>
      <c r="B699" s="15"/>
      <c r="C699" s="15"/>
      <c r="D699" s="15"/>
      <c r="E699" s="224"/>
    </row>
    <row r="700" spans="1:5" ht="19.5" customHeight="1">
      <c r="A700" s="15"/>
      <c r="B700" s="15"/>
      <c r="C700" s="15"/>
      <c r="D700" s="15"/>
      <c r="E700" s="224"/>
    </row>
    <row r="701" spans="1:5" ht="19.5" customHeight="1">
      <c r="A701" s="15"/>
      <c r="B701" s="15"/>
      <c r="C701" s="15"/>
      <c r="D701" s="15"/>
      <c r="E701" s="224"/>
    </row>
    <row r="702" spans="1:5" ht="19.5" customHeight="1">
      <c r="A702" s="15"/>
      <c r="B702" s="15"/>
      <c r="C702" s="15"/>
      <c r="D702" s="15"/>
      <c r="E702" s="224"/>
    </row>
    <row r="703" spans="1:5" ht="19.5" customHeight="1">
      <c r="A703" s="15"/>
      <c r="B703" s="15"/>
      <c r="C703" s="15"/>
      <c r="D703" s="15"/>
      <c r="E703" s="224"/>
    </row>
    <row r="704" spans="1:5" ht="19.5" customHeight="1">
      <c r="A704" s="15"/>
      <c r="B704" s="15"/>
      <c r="C704" s="15"/>
      <c r="D704" s="15"/>
      <c r="E704" s="224"/>
    </row>
    <row r="705" spans="1:5" ht="19.5" customHeight="1">
      <c r="A705" s="15"/>
      <c r="B705" s="15"/>
      <c r="C705" s="15"/>
      <c r="D705" s="15"/>
      <c r="E705" s="224"/>
    </row>
    <row r="706" spans="1:5" ht="19.5" customHeight="1">
      <c r="A706" s="15"/>
      <c r="B706" s="15"/>
      <c r="C706" s="15"/>
      <c r="D706" s="15"/>
      <c r="E706" s="224"/>
    </row>
    <row r="707" spans="1:5" ht="19.5" customHeight="1">
      <c r="A707" s="15"/>
      <c r="B707" s="15"/>
      <c r="C707" s="15"/>
      <c r="D707" s="15"/>
      <c r="E707" s="224"/>
    </row>
    <row r="708" spans="1:5" ht="19.5" customHeight="1">
      <c r="A708" s="15"/>
      <c r="B708" s="15"/>
      <c r="C708" s="15"/>
      <c r="D708" s="15"/>
      <c r="E708" s="224"/>
    </row>
    <row r="709" spans="1:5" ht="19.5" customHeight="1">
      <c r="A709" s="15"/>
      <c r="B709" s="15"/>
      <c r="C709" s="15"/>
      <c r="D709" s="15"/>
      <c r="E709" s="224"/>
    </row>
    <row r="710" spans="1:5" ht="19.5" customHeight="1">
      <c r="A710" s="15"/>
      <c r="B710" s="15"/>
      <c r="C710" s="15"/>
      <c r="D710" s="15"/>
      <c r="E710" s="224"/>
    </row>
    <row r="711" spans="1:5" ht="19.5" customHeight="1">
      <c r="A711" s="15"/>
      <c r="B711" s="15"/>
      <c r="C711" s="15"/>
      <c r="D711" s="15"/>
      <c r="E711" s="224"/>
    </row>
    <row r="712" spans="1:5" ht="19.5" customHeight="1">
      <c r="A712" s="15"/>
      <c r="B712" s="15"/>
      <c r="C712" s="15"/>
      <c r="D712" s="15"/>
      <c r="E712" s="224"/>
    </row>
    <row r="713" spans="1:5" ht="19.5" customHeight="1">
      <c r="A713" s="15"/>
      <c r="B713" s="15"/>
      <c r="C713" s="15"/>
      <c r="D713" s="15"/>
      <c r="E713" s="224"/>
    </row>
    <row r="714" spans="1:5" ht="19.5" customHeight="1">
      <c r="A714" s="15"/>
      <c r="B714" s="15"/>
      <c r="C714" s="15"/>
      <c r="D714" s="15"/>
      <c r="E714" s="224"/>
    </row>
    <row r="715" spans="1:5" ht="19.5" customHeight="1">
      <c r="A715" s="15"/>
      <c r="B715" s="15"/>
      <c r="C715" s="15"/>
      <c r="D715" s="15"/>
      <c r="E715" s="224"/>
    </row>
    <row r="716" spans="1:5" ht="19.5" customHeight="1">
      <c r="A716" s="15"/>
      <c r="B716" s="15"/>
      <c r="C716" s="15"/>
      <c r="D716" s="15"/>
      <c r="E716" s="224"/>
    </row>
    <row r="717" spans="1:5" ht="19.5" customHeight="1">
      <c r="A717" s="15"/>
      <c r="B717" s="15"/>
      <c r="C717" s="15"/>
      <c r="D717" s="15"/>
      <c r="E717" s="224"/>
    </row>
    <row r="718" spans="1:5" ht="19.5" customHeight="1">
      <c r="A718" s="15"/>
      <c r="B718" s="15"/>
      <c r="C718" s="15"/>
      <c r="D718" s="15"/>
      <c r="E718" s="224"/>
    </row>
    <row r="719" spans="1:5" ht="19.5" customHeight="1">
      <c r="A719" s="15"/>
      <c r="B719" s="15"/>
      <c r="C719" s="15"/>
      <c r="D719" s="15"/>
      <c r="E719" s="224"/>
    </row>
    <row r="720" spans="1:5" ht="19.5" customHeight="1">
      <c r="A720" s="15"/>
      <c r="B720" s="15"/>
      <c r="C720" s="15"/>
      <c r="D720" s="15"/>
      <c r="E720" s="224"/>
    </row>
    <row r="721" spans="1:5" ht="19.5" customHeight="1">
      <c r="A721" s="15"/>
      <c r="B721" s="15"/>
      <c r="C721" s="15"/>
      <c r="D721" s="15"/>
      <c r="E721" s="224"/>
    </row>
    <row r="722" spans="1:5" ht="19.5" customHeight="1">
      <c r="A722" s="15"/>
      <c r="B722" s="15"/>
      <c r="C722" s="15"/>
      <c r="D722" s="15"/>
      <c r="E722" s="224"/>
    </row>
    <row r="723" spans="1:5" ht="19.5" customHeight="1">
      <c r="A723" s="15"/>
      <c r="B723" s="15"/>
      <c r="C723" s="15"/>
      <c r="D723" s="15"/>
      <c r="E723" s="224"/>
    </row>
    <row r="724" spans="1:5" ht="19.5" customHeight="1">
      <c r="A724" s="15"/>
      <c r="B724" s="15"/>
      <c r="C724" s="15"/>
      <c r="D724" s="15"/>
      <c r="E724" s="224"/>
    </row>
    <row r="725" spans="1:5" ht="19.5" customHeight="1">
      <c r="A725" s="15"/>
      <c r="B725" s="15"/>
      <c r="C725" s="15"/>
      <c r="D725" s="15"/>
      <c r="E725" s="224"/>
    </row>
    <row r="726" spans="1:5" ht="19.5" customHeight="1">
      <c r="A726" s="15"/>
      <c r="B726" s="15"/>
      <c r="C726" s="15"/>
      <c r="D726" s="15"/>
      <c r="E726" s="224"/>
    </row>
    <row r="727" spans="1:5" ht="19.5" customHeight="1">
      <c r="A727" s="15"/>
      <c r="B727" s="15"/>
      <c r="C727" s="15"/>
      <c r="D727" s="15"/>
      <c r="E727" s="224"/>
    </row>
    <row r="728" spans="1:5" ht="19.5" customHeight="1">
      <c r="A728" s="15"/>
      <c r="B728" s="15"/>
      <c r="C728" s="15"/>
      <c r="D728" s="15"/>
      <c r="E728" s="224"/>
    </row>
    <row r="729" spans="1:5" ht="19.5" customHeight="1">
      <c r="A729" s="15"/>
      <c r="B729" s="15"/>
      <c r="C729" s="15"/>
      <c r="D729" s="15"/>
      <c r="E729" s="224"/>
    </row>
    <row r="730" spans="1:5" ht="19.5" customHeight="1">
      <c r="A730" s="15"/>
      <c r="B730" s="15"/>
      <c r="C730" s="15"/>
      <c r="D730" s="15"/>
      <c r="E730" s="224"/>
    </row>
    <row r="731" spans="1:5" ht="19.5" customHeight="1">
      <c r="A731" s="15"/>
      <c r="B731" s="15"/>
      <c r="C731" s="15"/>
      <c r="D731" s="15"/>
      <c r="E731" s="224"/>
    </row>
    <row r="732" spans="1:5" ht="19.5" customHeight="1">
      <c r="A732" s="15"/>
      <c r="B732" s="15"/>
      <c r="C732" s="15"/>
      <c r="D732" s="15"/>
      <c r="E732" s="224"/>
    </row>
    <row r="733" spans="1:5" ht="19.5" customHeight="1">
      <c r="A733" s="15"/>
      <c r="B733" s="15"/>
      <c r="C733" s="15"/>
      <c r="D733" s="15"/>
      <c r="E733" s="224"/>
    </row>
    <row r="734" spans="1:5" ht="19.5" customHeight="1">
      <c r="A734" s="15"/>
      <c r="B734" s="15"/>
      <c r="C734" s="15"/>
      <c r="D734" s="15"/>
      <c r="E734" s="224"/>
    </row>
    <row r="735" spans="1:5" ht="19.5" customHeight="1">
      <c r="A735" s="15"/>
      <c r="B735" s="15"/>
      <c r="C735" s="15"/>
      <c r="D735" s="15"/>
      <c r="E735" s="224"/>
    </row>
    <row r="736" spans="1:5" ht="19.5" customHeight="1">
      <c r="A736" s="15"/>
      <c r="B736" s="15"/>
      <c r="C736" s="15"/>
      <c r="D736" s="15"/>
      <c r="E736" s="224"/>
    </row>
    <row r="737" spans="1:5" ht="19.5" customHeight="1">
      <c r="A737" s="15"/>
      <c r="B737" s="15"/>
      <c r="C737" s="15"/>
      <c r="D737" s="15"/>
      <c r="E737" s="224"/>
    </row>
    <row r="738" spans="1:5" ht="19.5" customHeight="1">
      <c r="A738" s="15"/>
      <c r="B738" s="15"/>
      <c r="C738" s="15"/>
      <c r="D738" s="15"/>
      <c r="E738" s="224"/>
    </row>
    <row r="739" spans="1:5" ht="19.5" customHeight="1">
      <c r="A739" s="15"/>
      <c r="B739" s="15"/>
      <c r="C739" s="15"/>
      <c r="D739" s="15"/>
      <c r="E739" s="224"/>
    </row>
    <row r="740" spans="1:5" ht="19.5" customHeight="1">
      <c r="A740" s="15"/>
      <c r="B740" s="15"/>
      <c r="C740" s="15"/>
      <c r="D740" s="15"/>
      <c r="E740" s="224"/>
    </row>
    <row r="741" spans="1:5" ht="19.5" customHeight="1">
      <c r="A741" s="15"/>
      <c r="B741" s="15"/>
      <c r="C741" s="15"/>
      <c r="D741" s="15"/>
      <c r="E741" s="224"/>
    </row>
    <row r="742" spans="1:5" ht="19.5" customHeight="1">
      <c r="A742" s="15"/>
      <c r="B742" s="15"/>
      <c r="C742" s="15"/>
      <c r="D742" s="15"/>
      <c r="E742" s="224"/>
    </row>
    <row r="743" spans="1:5" ht="19.5" customHeight="1">
      <c r="A743" s="15"/>
      <c r="B743" s="15"/>
      <c r="C743" s="15"/>
      <c r="D743" s="15"/>
      <c r="E743" s="224"/>
    </row>
    <row r="744" spans="1:5" ht="19.5" customHeight="1">
      <c r="A744" s="15"/>
      <c r="B744" s="15"/>
      <c r="C744" s="15"/>
      <c r="D744" s="15"/>
      <c r="E744" s="224"/>
    </row>
    <row r="745" spans="1:5" ht="19.5" customHeight="1">
      <c r="A745" s="15"/>
      <c r="B745" s="15"/>
      <c r="C745" s="15"/>
      <c r="D745" s="15"/>
      <c r="E745" s="224"/>
    </row>
    <row r="746" spans="1:5" ht="19.5" customHeight="1">
      <c r="A746" s="15"/>
      <c r="B746" s="15"/>
      <c r="C746" s="15"/>
      <c r="D746" s="15"/>
      <c r="E746" s="224"/>
    </row>
    <row r="747" spans="1:5" ht="19.5" customHeight="1">
      <c r="A747" s="15"/>
      <c r="B747" s="15"/>
      <c r="C747" s="15"/>
      <c r="D747" s="15"/>
      <c r="E747" s="224"/>
    </row>
    <row r="748" spans="1:5" ht="19.5" customHeight="1">
      <c r="A748" s="15"/>
      <c r="B748" s="15"/>
      <c r="C748" s="15"/>
      <c r="D748" s="15"/>
      <c r="E748" s="224"/>
    </row>
    <row r="749" spans="1:5" ht="19.5" customHeight="1">
      <c r="A749" s="15"/>
      <c r="B749" s="15"/>
      <c r="C749" s="15"/>
      <c r="D749" s="15"/>
      <c r="E749" s="224"/>
    </row>
    <row r="750" spans="1:5" ht="19.5" customHeight="1">
      <c r="A750" s="15"/>
      <c r="B750" s="15"/>
      <c r="C750" s="15"/>
      <c r="D750" s="15"/>
      <c r="E750" s="224"/>
    </row>
    <row r="751" spans="1:5" ht="19.5" customHeight="1">
      <c r="A751" s="15"/>
      <c r="B751" s="15"/>
      <c r="C751" s="15"/>
      <c r="D751" s="15"/>
      <c r="E751" s="224"/>
    </row>
    <row r="752" spans="1:5" ht="19.5" customHeight="1">
      <c r="A752" s="15"/>
      <c r="B752" s="15"/>
      <c r="C752" s="15"/>
      <c r="D752" s="15"/>
      <c r="E752" s="224"/>
    </row>
    <row r="753" spans="1:5" ht="19.5" customHeight="1">
      <c r="A753" s="15"/>
      <c r="B753" s="15"/>
      <c r="C753" s="15"/>
      <c r="D753" s="15"/>
      <c r="E753" s="224"/>
    </row>
    <row r="754" spans="1:5" ht="19.5" customHeight="1">
      <c r="A754" s="15"/>
      <c r="B754" s="15"/>
      <c r="C754" s="15"/>
      <c r="D754" s="15"/>
      <c r="E754" s="224"/>
    </row>
    <row r="755" spans="1:5" ht="19.5" customHeight="1">
      <c r="A755" s="15"/>
      <c r="B755" s="15"/>
      <c r="C755" s="15"/>
      <c r="D755" s="15"/>
      <c r="E755" s="224"/>
    </row>
    <row r="756" spans="1:5" ht="19.5" customHeight="1">
      <c r="A756" s="15"/>
      <c r="B756" s="15"/>
      <c r="C756" s="15"/>
      <c r="D756" s="15"/>
      <c r="E756" s="224"/>
    </row>
    <row r="757" spans="1:5" ht="19.5" customHeight="1">
      <c r="A757" s="15"/>
      <c r="B757" s="15"/>
      <c r="C757" s="15"/>
      <c r="D757" s="15"/>
      <c r="E757" s="224"/>
    </row>
    <row r="758" spans="1:5" ht="19.5" customHeight="1">
      <c r="A758" s="15"/>
      <c r="B758" s="15"/>
      <c r="C758" s="15"/>
      <c r="D758" s="15"/>
      <c r="E758" s="224"/>
    </row>
    <row r="759" spans="1:5" ht="19.5" customHeight="1">
      <c r="A759" s="15"/>
      <c r="B759" s="15"/>
      <c r="C759" s="15"/>
      <c r="D759" s="15"/>
      <c r="E759" s="224"/>
    </row>
    <row r="760" spans="1:5" ht="19.5" customHeight="1">
      <c r="A760" s="15"/>
      <c r="B760" s="15"/>
      <c r="C760" s="15"/>
      <c r="D760" s="15"/>
      <c r="E760" s="224"/>
    </row>
    <row r="761" spans="1:5" ht="19.5" customHeight="1">
      <c r="A761" s="15"/>
      <c r="B761" s="15"/>
      <c r="C761" s="15"/>
      <c r="D761" s="15"/>
      <c r="E761" s="224"/>
    </row>
    <row r="762" spans="1:5" ht="19.5" customHeight="1">
      <c r="A762" s="15"/>
      <c r="B762" s="15"/>
      <c r="C762" s="15"/>
      <c r="D762" s="15"/>
      <c r="E762" s="224"/>
    </row>
    <row r="763" spans="1:5" ht="19.5" customHeight="1">
      <c r="A763" s="15"/>
      <c r="B763" s="15"/>
      <c r="C763" s="15"/>
      <c r="D763" s="15"/>
      <c r="E763" s="224"/>
    </row>
    <row r="764" spans="1:5" ht="19.5" customHeight="1">
      <c r="A764" s="15"/>
      <c r="B764" s="15"/>
      <c r="C764" s="15"/>
      <c r="D764" s="15"/>
      <c r="E764" s="224"/>
    </row>
    <row r="765" spans="1:5" ht="19.5" customHeight="1">
      <c r="A765" s="15"/>
      <c r="B765" s="15"/>
      <c r="C765" s="15"/>
      <c r="D765" s="15"/>
      <c r="E765" s="224"/>
    </row>
    <row r="766" spans="1:5" ht="19.5" customHeight="1">
      <c r="A766" s="15"/>
      <c r="B766" s="15"/>
      <c r="C766" s="15"/>
      <c r="D766" s="15"/>
      <c r="E766" s="224"/>
    </row>
    <row r="767" spans="1:5" ht="19.5" customHeight="1">
      <c r="A767" s="15"/>
      <c r="B767" s="15"/>
      <c r="C767" s="15"/>
      <c r="D767" s="15"/>
      <c r="E767" s="224"/>
    </row>
    <row r="768" spans="1:5" ht="19.5" customHeight="1">
      <c r="A768" s="15"/>
      <c r="B768" s="15"/>
      <c r="C768" s="15"/>
      <c r="D768" s="15"/>
      <c r="E768" s="224"/>
    </row>
    <row r="769" spans="1:5" ht="19.5" customHeight="1">
      <c r="A769" s="15"/>
      <c r="B769" s="15"/>
      <c r="C769" s="15"/>
      <c r="D769" s="15"/>
      <c r="E769" s="224"/>
    </row>
    <row r="770" spans="1:5" ht="19.5" customHeight="1">
      <c r="A770" s="15"/>
      <c r="B770" s="15"/>
      <c r="C770" s="15"/>
      <c r="D770" s="15"/>
      <c r="E770" s="224"/>
    </row>
    <row r="771" spans="1:5" ht="19.5" customHeight="1">
      <c r="A771" s="15"/>
      <c r="B771" s="15"/>
      <c r="C771" s="15"/>
      <c r="D771" s="15"/>
      <c r="E771" s="224"/>
    </row>
    <row r="772" spans="1:5" ht="19.5" customHeight="1">
      <c r="A772" s="15"/>
      <c r="B772" s="15"/>
      <c r="C772" s="15"/>
      <c r="D772" s="15"/>
      <c r="E772" s="224"/>
    </row>
    <row r="773" spans="1:5" ht="19.5" customHeight="1">
      <c r="A773" s="15"/>
      <c r="B773" s="15"/>
      <c r="C773" s="15"/>
      <c r="D773" s="15"/>
      <c r="E773" s="224"/>
    </row>
    <row r="774" spans="1:5" ht="19.5" customHeight="1">
      <c r="A774" s="15"/>
      <c r="B774" s="15"/>
      <c r="C774" s="15"/>
      <c r="D774" s="15"/>
      <c r="E774" s="224"/>
    </row>
    <row r="775" spans="1:5" ht="19.5" customHeight="1">
      <c r="A775" s="15"/>
      <c r="B775" s="15"/>
      <c r="C775" s="15"/>
      <c r="D775" s="15"/>
      <c r="E775" s="224"/>
    </row>
    <row r="776" spans="1:5" ht="19.5" customHeight="1">
      <c r="A776" s="15"/>
      <c r="B776" s="15"/>
      <c r="C776" s="15"/>
      <c r="D776" s="15"/>
      <c r="E776" s="224"/>
    </row>
    <row r="777" spans="1:5" ht="19.5" customHeight="1">
      <c r="A777" s="15"/>
      <c r="B777" s="15"/>
      <c r="C777" s="15"/>
      <c r="D777" s="15"/>
      <c r="E777" s="224"/>
    </row>
    <row r="778" spans="1:5" ht="19.5" customHeight="1">
      <c r="A778" s="15"/>
      <c r="B778" s="15"/>
      <c r="C778" s="15"/>
      <c r="D778" s="15"/>
      <c r="E778" s="224"/>
    </row>
    <row r="779" spans="1:5" ht="19.5" customHeight="1">
      <c r="A779" s="15"/>
      <c r="B779" s="15"/>
      <c r="C779" s="15"/>
      <c r="D779" s="15"/>
      <c r="E779" s="224"/>
    </row>
    <row r="780" spans="1:5" ht="19.5" customHeight="1">
      <c r="A780" s="15"/>
      <c r="B780" s="15"/>
      <c r="C780" s="15"/>
      <c r="D780" s="15"/>
      <c r="E780" s="224"/>
    </row>
    <row r="781" spans="1:5" ht="19.5" customHeight="1">
      <c r="A781" s="15"/>
      <c r="B781" s="15"/>
      <c r="C781" s="15"/>
      <c r="D781" s="15"/>
      <c r="E781" s="224"/>
    </row>
    <row r="782" spans="1:5" ht="19.5" customHeight="1">
      <c r="A782" s="15"/>
      <c r="B782" s="15"/>
      <c r="C782" s="15"/>
      <c r="D782" s="15"/>
      <c r="E782" s="224"/>
    </row>
    <row r="783" spans="1:5" ht="19.5" customHeight="1">
      <c r="A783" s="15"/>
      <c r="B783" s="15"/>
      <c r="C783" s="15"/>
      <c r="D783" s="15"/>
      <c r="E783" s="224"/>
    </row>
    <row r="784" spans="1:5" ht="19.5" customHeight="1">
      <c r="A784" s="15"/>
      <c r="B784" s="15"/>
      <c r="C784" s="15"/>
      <c r="D784" s="15"/>
      <c r="E784" s="224"/>
    </row>
    <row r="785" spans="1:5" ht="19.5" customHeight="1">
      <c r="A785" s="15"/>
      <c r="B785" s="15"/>
      <c r="C785" s="15"/>
      <c r="D785" s="15"/>
      <c r="E785" s="224"/>
    </row>
    <row r="786" spans="1:5" ht="19.5" customHeight="1">
      <c r="A786" s="15"/>
      <c r="B786" s="15"/>
      <c r="C786" s="15"/>
      <c r="D786" s="15"/>
      <c r="E786" s="224"/>
    </row>
    <row r="787" spans="1:5" ht="19.5" customHeight="1">
      <c r="A787" s="15"/>
      <c r="B787" s="15"/>
      <c r="C787" s="15"/>
      <c r="D787" s="15"/>
      <c r="E787" s="224"/>
    </row>
    <row r="788" spans="1:5" ht="19.5" customHeight="1">
      <c r="A788" s="15"/>
      <c r="B788" s="15"/>
      <c r="C788" s="15"/>
      <c r="D788" s="15"/>
      <c r="E788" s="224"/>
    </row>
    <row r="789" spans="1:5" ht="19.5" customHeight="1">
      <c r="A789" s="15"/>
      <c r="B789" s="15"/>
      <c r="C789" s="15"/>
      <c r="D789" s="15"/>
      <c r="E789" s="224"/>
    </row>
    <row r="790" spans="1:5" ht="19.5" customHeight="1">
      <c r="A790" s="15"/>
      <c r="B790" s="15"/>
      <c r="C790" s="15"/>
      <c r="D790" s="15"/>
      <c r="E790" s="224"/>
    </row>
    <row r="791" spans="1:5" ht="19.5" customHeight="1">
      <c r="A791" s="15"/>
      <c r="B791" s="15"/>
      <c r="C791" s="15"/>
      <c r="D791" s="15"/>
      <c r="E791" s="224"/>
    </row>
    <row r="792" spans="1:5" ht="19.5" customHeight="1">
      <c r="A792" s="15"/>
      <c r="B792" s="15"/>
      <c r="C792" s="15"/>
      <c r="D792" s="15"/>
      <c r="E792" s="224"/>
    </row>
    <row r="793" spans="1:5" ht="19.5" customHeight="1">
      <c r="A793" s="15"/>
      <c r="B793" s="15"/>
      <c r="C793" s="15"/>
      <c r="D793" s="15"/>
      <c r="E793" s="224"/>
    </row>
    <row r="794" spans="1:5" ht="19.5" customHeight="1">
      <c r="A794" s="15"/>
      <c r="B794" s="15"/>
      <c r="C794" s="15"/>
      <c r="D794" s="15"/>
      <c r="E794" s="224"/>
    </row>
    <row r="795" spans="1:5" ht="19.5" customHeight="1">
      <c r="A795" s="15"/>
      <c r="B795" s="15"/>
      <c r="C795" s="15"/>
      <c r="D795" s="15"/>
      <c r="E795" s="224"/>
    </row>
    <row r="796" spans="1:5" ht="19.5" customHeight="1">
      <c r="A796" s="15"/>
      <c r="B796" s="15"/>
      <c r="C796" s="15"/>
      <c r="D796" s="15"/>
      <c r="E796" s="224"/>
    </row>
    <row r="797" spans="1:5" ht="19.5" customHeight="1">
      <c r="A797" s="15"/>
      <c r="B797" s="15"/>
      <c r="C797" s="15"/>
      <c r="D797" s="15"/>
      <c r="E797" s="224"/>
    </row>
    <row r="798" spans="1:5" ht="19.5" customHeight="1">
      <c r="A798" s="15"/>
      <c r="B798" s="15"/>
      <c r="C798" s="15"/>
      <c r="D798" s="15"/>
      <c r="E798" s="224"/>
    </row>
    <row r="799" spans="1:5" ht="19.5" customHeight="1">
      <c r="A799" s="15"/>
      <c r="B799" s="15"/>
      <c r="C799" s="15"/>
      <c r="D799" s="15"/>
      <c r="E799" s="224"/>
    </row>
    <row r="800" spans="1:5" ht="19.5" customHeight="1">
      <c r="A800" s="15"/>
      <c r="B800" s="15"/>
      <c r="C800" s="15"/>
      <c r="D800" s="15"/>
      <c r="E800" s="224"/>
    </row>
    <row r="801" spans="1:5" ht="19.5" customHeight="1">
      <c r="A801" s="15"/>
      <c r="B801" s="15"/>
      <c r="C801" s="15"/>
      <c r="D801" s="15"/>
      <c r="E801" s="224"/>
    </row>
    <row r="802" spans="1:5" ht="19.5" customHeight="1">
      <c r="A802" s="15"/>
      <c r="B802" s="15"/>
      <c r="C802" s="15"/>
      <c r="D802" s="15"/>
      <c r="E802" s="224"/>
    </row>
    <row r="803" spans="1:5" ht="19.5" customHeight="1">
      <c r="A803" s="15"/>
      <c r="B803" s="15"/>
      <c r="C803" s="15"/>
      <c r="D803" s="15"/>
      <c r="E803" s="224"/>
    </row>
    <row r="804" spans="1:5" ht="19.5" customHeight="1">
      <c r="A804" s="15"/>
      <c r="B804" s="15"/>
      <c r="C804" s="15"/>
      <c r="D804" s="15"/>
      <c r="E804" s="224"/>
    </row>
    <row r="805" spans="1:5" ht="19.5" customHeight="1">
      <c r="A805" s="15"/>
      <c r="B805" s="15"/>
      <c r="C805" s="15"/>
      <c r="D805" s="15"/>
      <c r="E805" s="224"/>
    </row>
    <row r="806" spans="1:5" ht="19.5" customHeight="1">
      <c r="A806" s="15"/>
      <c r="B806" s="15"/>
      <c r="C806" s="15"/>
      <c r="D806" s="15"/>
      <c r="E806" s="224"/>
    </row>
    <row r="807" spans="1:5" ht="19.5" customHeight="1">
      <c r="A807" s="15"/>
      <c r="B807" s="15"/>
      <c r="C807" s="15"/>
      <c r="D807" s="15"/>
      <c r="E807" s="224"/>
    </row>
    <row r="808" spans="1:5" ht="19.5" customHeight="1">
      <c r="A808" s="15"/>
      <c r="B808" s="15"/>
      <c r="C808" s="15"/>
      <c r="D808" s="15"/>
      <c r="E808" s="224"/>
    </row>
    <row r="809" spans="1:5" ht="19.5" customHeight="1">
      <c r="A809" s="15"/>
      <c r="B809" s="15"/>
      <c r="C809" s="15"/>
      <c r="D809" s="15"/>
      <c r="E809" s="224"/>
    </row>
    <row r="810" spans="1:5" ht="19.5" customHeight="1">
      <c r="A810" s="15"/>
      <c r="B810" s="15"/>
      <c r="C810" s="15"/>
      <c r="D810" s="15"/>
      <c r="E810" s="224"/>
    </row>
    <row r="811" spans="1:5" ht="19.5" customHeight="1">
      <c r="A811" s="15"/>
      <c r="B811" s="15"/>
      <c r="C811" s="15"/>
      <c r="D811" s="15"/>
      <c r="E811" s="224"/>
    </row>
    <row r="812" spans="1:5" ht="19.5" customHeight="1">
      <c r="A812" s="15"/>
      <c r="B812" s="15"/>
      <c r="C812" s="15"/>
      <c r="D812" s="15"/>
      <c r="E812" s="224"/>
    </row>
    <row r="813" spans="1:5" ht="19.5" customHeight="1">
      <c r="A813" s="15"/>
      <c r="B813" s="15"/>
      <c r="C813" s="15"/>
      <c r="D813" s="15"/>
      <c r="E813" s="224"/>
    </row>
    <row r="814" spans="1:5" ht="19.5" customHeight="1">
      <c r="A814" s="15"/>
      <c r="B814" s="15"/>
      <c r="C814" s="15"/>
      <c r="D814" s="15"/>
      <c r="E814" s="224"/>
    </row>
    <row r="815" spans="1:5" ht="19.5" customHeight="1">
      <c r="A815" s="15"/>
      <c r="B815" s="15"/>
      <c r="C815" s="15"/>
      <c r="D815" s="15"/>
      <c r="E815" s="224"/>
    </row>
    <row r="816" spans="1:5" ht="19.5" customHeight="1">
      <c r="A816" s="15"/>
      <c r="B816" s="15"/>
      <c r="C816" s="15"/>
      <c r="D816" s="15"/>
      <c r="E816" s="224"/>
    </row>
    <row r="817" spans="1:5" ht="19.5" customHeight="1">
      <c r="A817" s="15"/>
      <c r="B817" s="15"/>
      <c r="C817" s="15"/>
      <c r="D817" s="15"/>
      <c r="E817" s="224"/>
    </row>
    <row r="818" spans="1:5" ht="19.5" customHeight="1">
      <c r="A818" s="15"/>
      <c r="B818" s="15"/>
      <c r="C818" s="15"/>
      <c r="D818" s="15"/>
      <c r="E818" s="224"/>
    </row>
    <row r="819" spans="1:5" ht="19.5" customHeight="1">
      <c r="A819" s="15"/>
      <c r="B819" s="15"/>
      <c r="C819" s="15"/>
      <c r="D819" s="15"/>
      <c r="E819" s="224"/>
    </row>
    <row r="820" spans="1:5" ht="19.5" customHeight="1">
      <c r="A820" s="15"/>
      <c r="B820" s="15"/>
      <c r="C820" s="15"/>
      <c r="D820" s="15"/>
      <c r="E820" s="224"/>
    </row>
    <row r="821" spans="1:5" ht="19.5" customHeight="1">
      <c r="A821" s="15"/>
      <c r="B821" s="15"/>
      <c r="C821" s="15"/>
      <c r="D821" s="15"/>
      <c r="E821" s="224"/>
    </row>
    <row r="822" spans="1:5" ht="19.5" customHeight="1">
      <c r="A822" s="15"/>
      <c r="B822" s="15"/>
      <c r="C822" s="15"/>
      <c r="D822" s="15"/>
      <c r="E822" s="224"/>
    </row>
    <row r="823" spans="1:5" ht="19.5" customHeight="1">
      <c r="A823" s="15"/>
      <c r="B823" s="15"/>
      <c r="C823" s="15"/>
      <c r="D823" s="15"/>
      <c r="E823" s="224"/>
    </row>
    <row r="824" spans="1:5" ht="19.5" customHeight="1">
      <c r="A824" s="15"/>
      <c r="B824" s="15"/>
      <c r="C824" s="15"/>
      <c r="D824" s="15"/>
      <c r="E824" s="224"/>
    </row>
    <row r="825" spans="1:5" ht="19.5" customHeight="1">
      <c r="A825" s="15"/>
      <c r="B825" s="15"/>
      <c r="C825" s="15"/>
      <c r="D825" s="15"/>
      <c r="E825" s="224"/>
    </row>
    <row r="826" spans="1:5" ht="19.5" customHeight="1">
      <c r="A826" s="15"/>
      <c r="B826" s="15"/>
      <c r="C826" s="15"/>
      <c r="D826" s="15"/>
      <c r="E826" s="224"/>
    </row>
    <row r="827" spans="1:5" ht="19.5" customHeight="1">
      <c r="A827" s="15"/>
      <c r="B827" s="15"/>
      <c r="C827" s="15"/>
      <c r="D827" s="15"/>
      <c r="E827" s="224"/>
    </row>
    <row r="828" spans="1:5" ht="19.5" customHeight="1">
      <c r="A828" s="15"/>
      <c r="B828" s="15"/>
      <c r="C828" s="15"/>
      <c r="D828" s="15"/>
      <c r="E828" s="224"/>
    </row>
    <row r="829" spans="1:5" ht="19.5" customHeight="1">
      <c r="A829" s="15"/>
      <c r="B829" s="15"/>
      <c r="C829" s="15"/>
      <c r="D829" s="15"/>
      <c r="E829" s="224"/>
    </row>
    <row r="830" spans="1:5" ht="19.5" customHeight="1">
      <c r="A830" s="15"/>
      <c r="B830" s="15"/>
      <c r="C830" s="15"/>
      <c r="D830" s="15"/>
      <c r="E830" s="224"/>
    </row>
    <row r="831" spans="1:5" ht="19.5" customHeight="1">
      <c r="A831" s="15"/>
      <c r="B831" s="15"/>
      <c r="C831" s="15"/>
      <c r="D831" s="15"/>
      <c r="E831" s="224"/>
    </row>
    <row r="832" spans="1:5" ht="19.5" customHeight="1">
      <c r="A832" s="15"/>
      <c r="B832" s="15"/>
      <c r="C832" s="15"/>
      <c r="D832" s="15"/>
      <c r="E832" s="224"/>
    </row>
    <row r="833" spans="1:5" ht="19.5" customHeight="1">
      <c r="A833" s="15"/>
      <c r="B833" s="15"/>
      <c r="C833" s="15"/>
      <c r="D833" s="15"/>
      <c r="E833" s="224"/>
    </row>
    <row r="834" spans="1:5" ht="19.5" customHeight="1">
      <c r="A834" s="15"/>
      <c r="B834" s="15"/>
      <c r="C834" s="15"/>
      <c r="D834" s="15"/>
      <c r="E834" s="224"/>
    </row>
    <row r="835" spans="1:5" ht="19.5" customHeight="1">
      <c r="A835" s="15"/>
      <c r="B835" s="15"/>
      <c r="C835" s="15"/>
      <c r="D835" s="15"/>
      <c r="E835" s="224"/>
    </row>
    <row r="836" spans="1:5" ht="19.5" customHeight="1">
      <c r="A836" s="15"/>
      <c r="B836" s="15"/>
      <c r="C836" s="15"/>
      <c r="D836" s="15"/>
      <c r="E836" s="224"/>
    </row>
    <row r="837" spans="1:5" ht="19.5" customHeight="1">
      <c r="A837" s="15"/>
      <c r="B837" s="15"/>
      <c r="C837" s="15"/>
      <c r="D837" s="15"/>
      <c r="E837" s="224"/>
    </row>
    <row r="838" spans="1:5" ht="19.5" customHeight="1">
      <c r="A838" s="15"/>
      <c r="B838" s="15"/>
      <c r="C838" s="15"/>
      <c r="D838" s="15"/>
      <c r="E838" s="224"/>
    </row>
    <row r="839" spans="1:5" ht="19.5" customHeight="1">
      <c r="A839" s="15"/>
      <c r="B839" s="15"/>
      <c r="C839" s="15"/>
      <c r="D839" s="15"/>
      <c r="E839" s="224"/>
    </row>
    <row r="840" spans="1:5" ht="19.5" customHeight="1">
      <c r="A840" s="15"/>
      <c r="B840" s="15"/>
      <c r="C840" s="15"/>
      <c r="D840" s="15"/>
      <c r="E840" s="224"/>
    </row>
    <row r="841" spans="1:5" ht="19.5" customHeight="1">
      <c r="A841" s="15"/>
      <c r="B841" s="15"/>
      <c r="C841" s="15"/>
      <c r="D841" s="15"/>
      <c r="E841" s="224"/>
    </row>
    <row r="842" spans="1:5" ht="19.5" customHeight="1">
      <c r="A842" s="15"/>
      <c r="B842" s="15"/>
      <c r="C842" s="15"/>
      <c r="D842" s="15"/>
      <c r="E842" s="224"/>
    </row>
    <row r="843" spans="1:5" ht="19.5" customHeight="1">
      <c r="A843" s="15"/>
      <c r="B843" s="15"/>
      <c r="C843" s="15"/>
      <c r="D843" s="15"/>
      <c r="E843" s="224"/>
    </row>
    <row r="844" spans="1:5" ht="19.5" customHeight="1">
      <c r="A844" s="15"/>
      <c r="B844" s="15"/>
      <c r="C844" s="15"/>
      <c r="D844" s="15"/>
      <c r="E844" s="224"/>
    </row>
    <row r="845" spans="1:5" ht="19.5" customHeight="1">
      <c r="A845" s="15"/>
      <c r="B845" s="15"/>
      <c r="C845" s="15"/>
      <c r="D845" s="15"/>
      <c r="E845" s="224"/>
    </row>
    <row r="846" spans="1:5" ht="19.5" customHeight="1">
      <c r="A846" s="15"/>
      <c r="B846" s="15"/>
      <c r="C846" s="15"/>
      <c r="D846" s="15"/>
      <c r="E846" s="224"/>
    </row>
    <row r="847" spans="1:5" ht="19.5" customHeight="1">
      <c r="A847" s="15"/>
      <c r="B847" s="15"/>
      <c r="C847" s="15"/>
      <c r="D847" s="15"/>
      <c r="E847" s="224"/>
    </row>
    <row r="848" spans="1:5" ht="19.5" customHeight="1">
      <c r="A848" s="15"/>
      <c r="B848" s="15"/>
      <c r="C848" s="15"/>
      <c r="D848" s="15"/>
      <c r="E848" s="224"/>
    </row>
    <row r="849" spans="1:5" ht="19.5" customHeight="1">
      <c r="A849" s="15"/>
      <c r="B849" s="15"/>
      <c r="C849" s="15"/>
      <c r="D849" s="15"/>
      <c r="E849" s="224"/>
    </row>
    <row r="850" spans="1:5" ht="19.5" customHeight="1">
      <c r="A850" s="15"/>
      <c r="B850" s="15"/>
      <c r="C850" s="15"/>
      <c r="D850" s="15"/>
      <c r="E850" s="224"/>
    </row>
    <row r="851" spans="1:5" ht="19.5" customHeight="1">
      <c r="A851" s="15"/>
      <c r="B851" s="15"/>
      <c r="C851" s="15"/>
      <c r="D851" s="15"/>
      <c r="E851" s="224"/>
    </row>
    <row r="852" spans="1:5" ht="19.5" customHeight="1">
      <c r="A852" s="15"/>
      <c r="B852" s="15"/>
      <c r="C852" s="15"/>
      <c r="D852" s="15"/>
      <c r="E852" s="224"/>
    </row>
    <row r="853" spans="1:5" ht="19.5" customHeight="1">
      <c r="A853" s="15"/>
      <c r="B853" s="15"/>
      <c r="C853" s="15"/>
      <c r="D853" s="15"/>
      <c r="E853" s="224"/>
    </row>
    <row r="854" spans="1:5" ht="19.5" customHeight="1">
      <c r="A854" s="15"/>
      <c r="B854" s="15"/>
      <c r="C854" s="15"/>
      <c r="D854" s="15"/>
      <c r="E854" s="224"/>
    </row>
    <row r="855" spans="1:5" ht="19.5" customHeight="1">
      <c r="A855" s="15"/>
      <c r="B855" s="15"/>
      <c r="C855" s="15"/>
      <c r="D855" s="15"/>
      <c r="E855" s="224"/>
    </row>
    <row r="856" spans="1:5" ht="19.5" customHeight="1">
      <c r="A856" s="15"/>
      <c r="B856" s="15"/>
      <c r="C856" s="15"/>
      <c r="D856" s="15"/>
      <c r="E856" s="224"/>
    </row>
    <row r="857" spans="1:5" ht="19.5" customHeight="1">
      <c r="A857" s="15"/>
      <c r="B857" s="15"/>
      <c r="C857" s="15"/>
      <c r="D857" s="15"/>
      <c r="E857" s="224"/>
    </row>
    <row r="858" spans="1:5" ht="19.5" customHeight="1">
      <c r="A858" s="15"/>
      <c r="B858" s="15"/>
      <c r="C858" s="15"/>
      <c r="D858" s="15"/>
      <c r="E858" s="224"/>
    </row>
    <row r="859" spans="1:5" ht="19.5" customHeight="1">
      <c r="A859" s="15"/>
      <c r="B859" s="15"/>
      <c r="C859" s="15"/>
      <c r="D859" s="15"/>
      <c r="E859" s="224"/>
    </row>
    <row r="860" spans="1:5" ht="19.5" customHeight="1">
      <c r="A860" s="15"/>
      <c r="B860" s="15"/>
      <c r="C860" s="15"/>
      <c r="D860" s="15"/>
      <c r="E860" s="224"/>
    </row>
    <row r="861" spans="1:5" ht="19.5" customHeight="1">
      <c r="A861" s="15"/>
      <c r="B861" s="15"/>
      <c r="C861" s="15"/>
      <c r="D861" s="15"/>
      <c r="E861" s="224"/>
    </row>
    <row r="862" spans="1:5" ht="19.5" customHeight="1">
      <c r="A862" s="15"/>
      <c r="B862" s="15"/>
      <c r="C862" s="15"/>
      <c r="D862" s="15"/>
      <c r="E862" s="224"/>
    </row>
    <row r="863" spans="1:5" ht="19.5" customHeight="1">
      <c r="A863" s="15"/>
      <c r="B863" s="15"/>
      <c r="C863" s="15"/>
      <c r="D863" s="15"/>
      <c r="E863" s="224"/>
    </row>
    <row r="864" spans="1:5" ht="19.5" customHeight="1">
      <c r="A864" s="15"/>
      <c r="B864" s="15"/>
      <c r="C864" s="15"/>
      <c r="D864" s="15"/>
      <c r="E864" s="224"/>
    </row>
    <row r="865" spans="1:5" ht="19.5" customHeight="1">
      <c r="A865" s="15"/>
      <c r="B865" s="15"/>
      <c r="C865" s="15"/>
      <c r="D865" s="15"/>
      <c r="E865" s="224"/>
    </row>
    <row r="866" spans="1:5" ht="19.5" customHeight="1">
      <c r="A866" s="15"/>
      <c r="B866" s="15"/>
      <c r="C866" s="15"/>
      <c r="D866" s="15"/>
      <c r="E866" s="224"/>
    </row>
    <row r="867" spans="1:5" ht="19.5" customHeight="1">
      <c r="A867" s="15"/>
      <c r="B867" s="15"/>
      <c r="C867" s="15"/>
      <c r="D867" s="15"/>
      <c r="E867" s="224"/>
    </row>
    <row r="868" spans="1:5" ht="19.5" customHeight="1">
      <c r="A868" s="15"/>
      <c r="B868" s="15"/>
      <c r="C868" s="15"/>
      <c r="D868" s="15"/>
      <c r="E868" s="224"/>
    </row>
    <row r="869" spans="1:5" ht="19.5" customHeight="1">
      <c r="A869" s="15"/>
      <c r="B869" s="15"/>
      <c r="C869" s="15"/>
      <c r="D869" s="15"/>
      <c r="E869" s="224"/>
    </row>
    <row r="870" spans="1:5" ht="19.5" customHeight="1">
      <c r="A870" s="15"/>
      <c r="B870" s="15"/>
      <c r="C870" s="15"/>
      <c r="D870" s="15"/>
      <c r="E870" s="224"/>
    </row>
    <row r="871" spans="1:5" ht="19.5" customHeight="1">
      <c r="A871" s="15"/>
      <c r="B871" s="15"/>
      <c r="C871" s="15"/>
      <c r="D871" s="15"/>
      <c r="E871" s="224"/>
    </row>
    <row r="872" spans="1:5" ht="19.5" customHeight="1">
      <c r="A872" s="15"/>
      <c r="B872" s="15"/>
      <c r="C872" s="15"/>
      <c r="D872" s="15"/>
      <c r="E872" s="224"/>
    </row>
    <row r="873" spans="1:5" ht="19.5" customHeight="1">
      <c r="A873" s="15"/>
      <c r="B873" s="15"/>
      <c r="C873" s="15"/>
      <c r="D873" s="15"/>
      <c r="E873" s="224"/>
    </row>
    <row r="874" spans="1:5" ht="19.5" customHeight="1">
      <c r="A874" s="15"/>
      <c r="B874" s="15"/>
      <c r="C874" s="15"/>
      <c r="D874" s="15"/>
      <c r="E874" s="224"/>
    </row>
    <row r="875" spans="1:5" ht="19.5" customHeight="1">
      <c r="A875" s="15"/>
      <c r="B875" s="15"/>
      <c r="C875" s="15"/>
      <c r="D875" s="15"/>
      <c r="E875" s="224"/>
    </row>
    <row r="876" spans="1:5" ht="19.5" customHeight="1">
      <c r="A876" s="15"/>
      <c r="B876" s="15"/>
      <c r="C876" s="15"/>
      <c r="D876" s="15"/>
      <c r="E876" s="224"/>
    </row>
    <row r="877" spans="1:5" ht="19.5" customHeight="1">
      <c r="A877" s="15"/>
      <c r="B877" s="15"/>
      <c r="C877" s="15"/>
      <c r="D877" s="15"/>
      <c r="E877" s="224"/>
    </row>
    <row r="878" spans="1:5" ht="19.5" customHeight="1">
      <c r="A878" s="15"/>
      <c r="B878" s="15"/>
      <c r="C878" s="15"/>
      <c r="D878" s="15"/>
      <c r="E878" s="224"/>
    </row>
    <row r="879" spans="1:5" ht="19.5" customHeight="1">
      <c r="A879" s="15"/>
      <c r="B879" s="15"/>
      <c r="C879" s="15"/>
      <c r="D879" s="15"/>
      <c r="E879" s="224"/>
    </row>
    <row r="880" spans="1:5" ht="19.5" customHeight="1">
      <c r="A880" s="15"/>
      <c r="B880" s="15"/>
      <c r="C880" s="15"/>
      <c r="D880" s="15"/>
      <c r="E880" s="224"/>
    </row>
    <row r="881" spans="1:5" ht="19.5" customHeight="1">
      <c r="A881" s="15"/>
      <c r="B881" s="15"/>
      <c r="C881" s="15"/>
      <c r="D881" s="15"/>
      <c r="E881" s="224"/>
    </row>
    <row r="882" spans="1:5" ht="19.5" customHeight="1">
      <c r="A882" s="15"/>
      <c r="B882" s="15"/>
      <c r="C882" s="15"/>
      <c r="D882" s="15"/>
      <c r="E882" s="224"/>
    </row>
    <row r="883" spans="1:5" ht="19.5" customHeight="1">
      <c r="A883" s="15"/>
      <c r="B883" s="15"/>
      <c r="C883" s="15"/>
      <c r="D883" s="15"/>
      <c r="E883" s="224"/>
    </row>
    <row r="884" spans="1:5" ht="19.5" customHeight="1">
      <c r="A884" s="15"/>
      <c r="B884" s="15"/>
      <c r="C884" s="15"/>
      <c r="D884" s="15"/>
      <c r="E884" s="224"/>
    </row>
    <row r="885" spans="1:5" ht="19.5" customHeight="1">
      <c r="A885" s="15"/>
      <c r="B885" s="15"/>
      <c r="C885" s="15"/>
      <c r="D885" s="15"/>
      <c r="E885" s="224"/>
    </row>
    <row r="886" spans="1:5" ht="19.5" customHeight="1">
      <c r="A886" s="15"/>
      <c r="B886" s="15"/>
      <c r="C886" s="15"/>
      <c r="D886" s="15"/>
      <c r="E886" s="224"/>
    </row>
    <row r="887" spans="1:5" ht="19.5" customHeight="1">
      <c r="A887" s="15"/>
      <c r="B887" s="15"/>
      <c r="C887" s="15"/>
      <c r="D887" s="15"/>
      <c r="E887" s="224"/>
    </row>
    <row r="888" spans="1:5" ht="19.5" customHeight="1">
      <c r="A888" s="15"/>
      <c r="B888" s="15"/>
      <c r="C888" s="15"/>
      <c r="D888" s="15"/>
      <c r="E888" s="224"/>
    </row>
    <row r="889" spans="1:5" ht="19.5" customHeight="1">
      <c r="A889" s="15"/>
      <c r="B889" s="15"/>
      <c r="C889" s="15"/>
      <c r="D889" s="15"/>
      <c r="E889" s="224"/>
    </row>
    <row r="890" spans="1:5" ht="19.5" customHeight="1">
      <c r="A890" s="15"/>
      <c r="B890" s="15"/>
      <c r="C890" s="15"/>
      <c r="D890" s="15"/>
      <c r="E890" s="224"/>
    </row>
    <row r="891" spans="1:5" ht="19.5" customHeight="1">
      <c r="A891" s="15"/>
      <c r="B891" s="15"/>
      <c r="C891" s="15"/>
      <c r="D891" s="15"/>
      <c r="E891" s="224"/>
    </row>
    <row r="892" spans="1:5" ht="19.5" customHeight="1">
      <c r="A892" s="15"/>
      <c r="B892" s="15"/>
      <c r="C892" s="15"/>
      <c r="D892" s="15"/>
      <c r="E892" s="224"/>
    </row>
    <row r="893" spans="1:5" ht="19.5" customHeight="1">
      <c r="A893" s="15"/>
      <c r="B893" s="15"/>
      <c r="C893" s="15"/>
      <c r="D893" s="15"/>
      <c r="E893" s="224"/>
    </row>
    <row r="894" spans="1:5" ht="19.5" customHeight="1">
      <c r="A894" s="15"/>
      <c r="B894" s="15"/>
      <c r="C894" s="15"/>
      <c r="D894" s="15"/>
      <c r="E894" s="224"/>
    </row>
    <row r="895" spans="1:5" ht="19.5" customHeight="1">
      <c r="A895" s="15"/>
      <c r="B895" s="15"/>
      <c r="C895" s="15"/>
      <c r="D895" s="15"/>
      <c r="E895" s="224"/>
    </row>
    <row r="896" spans="1:5" ht="19.5" customHeight="1">
      <c r="A896" s="15"/>
      <c r="B896" s="15"/>
      <c r="C896" s="15"/>
      <c r="D896" s="15"/>
      <c r="E896" s="224"/>
    </row>
    <row r="897" spans="1:5" ht="19.5" customHeight="1">
      <c r="A897" s="15"/>
      <c r="B897" s="15"/>
      <c r="C897" s="15"/>
      <c r="D897" s="15"/>
      <c r="E897" s="224"/>
    </row>
    <row r="898" spans="1:5" ht="19.5" customHeight="1">
      <c r="A898" s="15"/>
      <c r="B898" s="15"/>
      <c r="C898" s="15"/>
      <c r="D898" s="15"/>
      <c r="E898" s="224"/>
    </row>
    <row r="899" spans="1:5" ht="19.5" customHeight="1">
      <c r="A899" s="15"/>
      <c r="B899" s="15"/>
      <c r="C899" s="15"/>
      <c r="D899" s="15"/>
      <c r="E899" s="224"/>
    </row>
    <row r="900" spans="1:5" ht="19.5" customHeight="1">
      <c r="A900" s="15"/>
      <c r="B900" s="15"/>
      <c r="C900" s="15"/>
      <c r="D900" s="15"/>
      <c r="E900" s="224"/>
    </row>
    <row r="901" spans="1:5" ht="19.5" customHeight="1">
      <c r="A901" s="15"/>
      <c r="B901" s="15"/>
      <c r="C901" s="15"/>
      <c r="D901" s="15"/>
      <c r="E901" s="224"/>
    </row>
    <row r="902" spans="1:5" ht="19.5" customHeight="1">
      <c r="A902" s="15"/>
      <c r="B902" s="15"/>
      <c r="C902" s="15"/>
      <c r="D902" s="15"/>
      <c r="E902" s="224"/>
    </row>
    <row r="903" spans="1:5" ht="19.5" customHeight="1">
      <c r="A903" s="15"/>
      <c r="B903" s="15"/>
      <c r="C903" s="15"/>
      <c r="D903" s="15"/>
      <c r="E903" s="224"/>
    </row>
    <row r="904" spans="1:5" ht="19.5" customHeight="1">
      <c r="A904" s="15"/>
      <c r="B904" s="15"/>
      <c r="C904" s="15"/>
      <c r="D904" s="15"/>
      <c r="E904" s="224"/>
    </row>
    <row r="905" spans="1:5" ht="19.5" customHeight="1">
      <c r="A905" s="15"/>
      <c r="B905" s="15"/>
      <c r="C905" s="15"/>
      <c r="D905" s="15"/>
      <c r="E905" s="224"/>
    </row>
    <row r="906" spans="1:5" ht="19.5" customHeight="1">
      <c r="A906" s="15"/>
      <c r="B906" s="15"/>
      <c r="C906" s="15"/>
      <c r="D906" s="15"/>
      <c r="E906" s="224"/>
    </row>
    <row r="907" spans="1:5" ht="19.5" customHeight="1">
      <c r="A907" s="15"/>
      <c r="B907" s="15"/>
      <c r="C907" s="15"/>
      <c r="D907" s="15"/>
      <c r="E907" s="224"/>
    </row>
    <row r="908" spans="1:5" ht="19.5" customHeight="1">
      <c r="A908" s="15"/>
      <c r="B908" s="15"/>
      <c r="C908" s="15"/>
      <c r="D908" s="15"/>
      <c r="E908" s="224"/>
    </row>
    <row r="909" spans="1:5" ht="19.5" customHeight="1">
      <c r="A909" s="15"/>
      <c r="B909" s="15"/>
      <c r="C909" s="15"/>
      <c r="D909" s="15"/>
      <c r="E909" s="224"/>
    </row>
    <row r="910" spans="1:5" ht="19.5" customHeight="1">
      <c r="A910" s="15"/>
      <c r="B910" s="15"/>
      <c r="C910" s="15"/>
      <c r="D910" s="15"/>
      <c r="E910" s="224"/>
    </row>
    <row r="911" spans="1:5" ht="19.5" customHeight="1">
      <c r="A911" s="15"/>
      <c r="B911" s="15"/>
      <c r="C911" s="15"/>
      <c r="D911" s="15"/>
      <c r="E911" s="224"/>
    </row>
    <row r="912" spans="1:5" ht="19.5" customHeight="1">
      <c r="A912" s="15"/>
      <c r="B912" s="15"/>
      <c r="C912" s="15"/>
      <c r="D912" s="15"/>
      <c r="E912" s="224"/>
    </row>
    <row r="913" spans="1:5" ht="19.5" customHeight="1">
      <c r="A913" s="15"/>
      <c r="B913" s="15"/>
      <c r="C913" s="15"/>
      <c r="D913" s="15"/>
      <c r="E913" s="224"/>
    </row>
    <row r="914" spans="1:5" ht="19.5" customHeight="1">
      <c r="A914" s="15"/>
      <c r="B914" s="15"/>
      <c r="C914" s="15"/>
      <c r="D914" s="15"/>
      <c r="E914" s="224"/>
    </row>
    <row r="915" spans="1:5" ht="19.5" customHeight="1">
      <c r="A915" s="15"/>
      <c r="B915" s="15"/>
      <c r="C915" s="15"/>
      <c r="D915" s="15"/>
      <c r="E915" s="224"/>
    </row>
    <row r="916" spans="1:5" ht="19.5" customHeight="1">
      <c r="A916" s="15"/>
      <c r="B916" s="15"/>
      <c r="C916" s="15"/>
      <c r="D916" s="15"/>
      <c r="E916" s="224"/>
    </row>
    <row r="917" spans="1:5" ht="19.5" customHeight="1">
      <c r="A917" s="15"/>
      <c r="B917" s="15"/>
      <c r="C917" s="15"/>
      <c r="D917" s="15"/>
      <c r="E917" s="224"/>
    </row>
    <row r="918" spans="1:5" ht="19.5" customHeight="1">
      <c r="A918" s="15"/>
      <c r="B918" s="15"/>
      <c r="C918" s="15"/>
      <c r="D918" s="15"/>
      <c r="E918" s="224"/>
    </row>
    <row r="919" spans="1:5" ht="19.5" customHeight="1">
      <c r="A919" s="15"/>
      <c r="B919" s="15"/>
      <c r="C919" s="15"/>
      <c r="D919" s="15"/>
      <c r="E919" s="224"/>
    </row>
    <row r="920" spans="1:5" ht="19.5" customHeight="1">
      <c r="A920" s="15"/>
      <c r="B920" s="15"/>
      <c r="C920" s="15"/>
      <c r="D920" s="15"/>
      <c r="E920" s="224"/>
    </row>
    <row r="921" spans="1:5" ht="19.5" customHeight="1">
      <c r="A921" s="15"/>
      <c r="B921" s="15"/>
      <c r="C921" s="15"/>
      <c r="D921" s="15"/>
      <c r="E921" s="224"/>
    </row>
    <row r="922" spans="1:5" ht="19.5" customHeight="1">
      <c r="A922" s="15"/>
      <c r="B922" s="15"/>
      <c r="C922" s="15"/>
      <c r="D922" s="15"/>
      <c r="E922" s="224"/>
    </row>
    <row r="923" spans="1:5" ht="19.5" customHeight="1">
      <c r="A923" s="15"/>
      <c r="B923" s="15"/>
      <c r="C923" s="15"/>
      <c r="D923" s="15"/>
      <c r="E923" s="224"/>
    </row>
    <row r="924" spans="1:5" ht="19.5" customHeight="1">
      <c r="A924" s="15"/>
      <c r="B924" s="15"/>
      <c r="C924" s="15"/>
      <c r="D924" s="15"/>
      <c r="E924" s="224"/>
    </row>
    <row r="925" spans="1:5" ht="19.5" customHeight="1">
      <c r="A925" s="15"/>
      <c r="B925" s="15"/>
      <c r="C925" s="15"/>
      <c r="D925" s="15"/>
      <c r="E925" s="224"/>
    </row>
    <row r="926" spans="1:5" ht="19.5" customHeight="1">
      <c r="A926" s="15"/>
      <c r="B926" s="15"/>
      <c r="C926" s="15"/>
      <c r="D926" s="15"/>
      <c r="E926" s="224"/>
    </row>
    <row r="927" spans="1:5" ht="19.5" customHeight="1">
      <c r="A927" s="15"/>
      <c r="B927" s="15"/>
      <c r="C927" s="15"/>
      <c r="D927" s="15"/>
      <c r="E927" s="224"/>
    </row>
    <row r="928" spans="1:5" ht="19.5" customHeight="1">
      <c r="A928" s="15"/>
      <c r="B928" s="15"/>
      <c r="C928" s="15"/>
      <c r="D928" s="15"/>
      <c r="E928" s="224"/>
    </row>
    <row r="929" spans="1:5" ht="19.5" customHeight="1">
      <c r="A929" s="15"/>
      <c r="B929" s="15"/>
      <c r="C929" s="15"/>
      <c r="D929" s="15"/>
      <c r="E929" s="224"/>
    </row>
    <row r="930" spans="1:5" ht="19.5" customHeight="1">
      <c r="A930" s="15"/>
      <c r="B930" s="15"/>
      <c r="C930" s="15"/>
      <c r="D930" s="15"/>
      <c r="E930" s="224"/>
    </row>
    <row r="931" spans="1:5" ht="19.5" customHeight="1">
      <c r="A931" s="15"/>
      <c r="B931" s="15"/>
      <c r="C931" s="15"/>
      <c r="D931" s="15"/>
      <c r="E931" s="224"/>
    </row>
    <row r="932" spans="1:5" ht="19.5" customHeight="1">
      <c r="A932" s="15"/>
      <c r="B932" s="15"/>
      <c r="C932" s="15"/>
      <c r="D932" s="15"/>
      <c r="E932" s="224"/>
    </row>
    <row r="933" spans="1:5" ht="19.5" customHeight="1">
      <c r="A933" s="15"/>
      <c r="B933" s="15"/>
      <c r="C933" s="15"/>
      <c r="D933" s="15"/>
      <c r="E933" s="224"/>
    </row>
    <row r="934" spans="1:5" ht="19.5" customHeight="1">
      <c r="A934" s="15"/>
      <c r="B934" s="15"/>
      <c r="C934" s="15"/>
      <c r="D934" s="15"/>
      <c r="E934" s="224"/>
    </row>
    <row r="935" spans="1:5" ht="19.5" customHeight="1">
      <c r="A935" s="15"/>
      <c r="B935" s="15"/>
      <c r="C935" s="15"/>
      <c r="D935" s="15"/>
      <c r="E935" s="224"/>
    </row>
    <row r="936" spans="1:5" ht="19.5" customHeight="1">
      <c r="A936" s="15"/>
      <c r="B936" s="15"/>
      <c r="C936" s="15"/>
      <c r="D936" s="15"/>
      <c r="E936" s="224"/>
    </row>
    <row r="937" spans="1:5" ht="19.5" customHeight="1">
      <c r="A937" s="15"/>
      <c r="B937" s="15"/>
      <c r="C937" s="15"/>
      <c r="D937" s="15"/>
      <c r="E937" s="224"/>
    </row>
    <row r="938" spans="1:5" ht="19.5" customHeight="1">
      <c r="A938" s="15"/>
      <c r="B938" s="15"/>
      <c r="C938" s="15"/>
      <c r="D938" s="15"/>
      <c r="E938" s="224"/>
    </row>
    <row r="939" spans="1:5" ht="19.5" customHeight="1">
      <c r="A939" s="15"/>
      <c r="B939" s="15"/>
      <c r="C939" s="15"/>
      <c r="D939" s="15"/>
      <c r="E939" s="224"/>
    </row>
    <row r="940" spans="1:5" ht="19.5" customHeight="1">
      <c r="A940" s="15"/>
      <c r="B940" s="15"/>
      <c r="C940" s="15"/>
      <c r="D940" s="15"/>
      <c r="E940" s="224"/>
    </row>
    <row r="941" spans="1:5" ht="19.5" customHeight="1">
      <c r="A941" s="15"/>
      <c r="B941" s="15"/>
      <c r="C941" s="15"/>
      <c r="D941" s="15"/>
      <c r="E941" s="224"/>
    </row>
    <row r="942" spans="1:5" ht="19.5" customHeight="1">
      <c r="A942" s="15"/>
      <c r="B942" s="15"/>
      <c r="C942" s="15"/>
      <c r="D942" s="15"/>
      <c r="E942" s="224"/>
    </row>
    <row r="943" spans="1:5" ht="19.5" customHeight="1">
      <c r="A943" s="15"/>
      <c r="B943" s="15"/>
      <c r="C943" s="15"/>
      <c r="D943" s="15"/>
      <c r="E943" s="224"/>
    </row>
    <row r="944" spans="1:5" ht="19.5" customHeight="1">
      <c r="A944" s="15"/>
      <c r="B944" s="15"/>
      <c r="C944" s="15"/>
      <c r="D944" s="15"/>
      <c r="E944" s="224"/>
    </row>
    <row r="945" spans="1:5" ht="19.5" customHeight="1">
      <c r="A945" s="15"/>
      <c r="B945" s="15"/>
      <c r="C945" s="15"/>
      <c r="D945" s="15"/>
      <c r="E945" s="224"/>
    </row>
    <row r="946" spans="1:5" ht="19.5" customHeight="1">
      <c r="A946" s="15"/>
      <c r="B946" s="15"/>
      <c r="C946" s="15"/>
      <c r="D946" s="15"/>
      <c r="E946" s="224"/>
    </row>
    <row r="947" spans="1:5" ht="19.5" customHeight="1">
      <c r="A947" s="15"/>
      <c r="B947" s="15"/>
      <c r="C947" s="15"/>
      <c r="D947" s="15"/>
      <c r="E947" s="224"/>
    </row>
    <row r="948" spans="1:5" ht="19.5" customHeight="1">
      <c r="A948" s="15"/>
      <c r="B948" s="15"/>
      <c r="C948" s="15"/>
      <c r="D948" s="15"/>
      <c r="E948" s="224"/>
    </row>
    <row r="949" spans="1:5" ht="19.5" customHeight="1">
      <c r="A949" s="15"/>
      <c r="B949" s="15"/>
      <c r="C949" s="15"/>
      <c r="D949" s="15"/>
      <c r="E949" s="224"/>
    </row>
    <row r="950" spans="1:5" ht="19.5" customHeight="1">
      <c r="A950" s="15"/>
      <c r="B950" s="15"/>
      <c r="C950" s="15"/>
      <c r="D950" s="15"/>
      <c r="E950" s="224"/>
    </row>
    <row r="951" spans="1:5" ht="19.5" customHeight="1">
      <c r="A951" s="15"/>
      <c r="B951" s="15"/>
      <c r="C951" s="15"/>
      <c r="D951" s="15"/>
      <c r="E951" s="224"/>
    </row>
    <row r="952" spans="1:5" ht="19.5" customHeight="1">
      <c r="A952" s="15"/>
      <c r="B952" s="15"/>
      <c r="C952" s="15"/>
      <c r="D952" s="15"/>
      <c r="E952" s="224"/>
    </row>
    <row r="953" spans="1:5" ht="19.5" customHeight="1">
      <c r="A953" s="15"/>
      <c r="B953" s="15"/>
      <c r="C953" s="15"/>
      <c r="D953" s="15"/>
      <c r="E953" s="224"/>
    </row>
    <row r="954" spans="1:5" ht="19.5" customHeight="1">
      <c r="A954" s="15"/>
      <c r="B954" s="15"/>
      <c r="C954" s="15"/>
      <c r="D954" s="15"/>
      <c r="E954" s="224"/>
    </row>
    <row r="955" spans="1:5" ht="19.5" customHeight="1">
      <c r="A955" s="15"/>
      <c r="B955" s="15"/>
      <c r="C955" s="15"/>
      <c r="D955" s="15"/>
      <c r="E955" s="224"/>
    </row>
    <row r="956" spans="1:5" ht="19.5" customHeight="1">
      <c r="A956" s="15"/>
      <c r="B956" s="15"/>
      <c r="C956" s="15"/>
      <c r="D956" s="15"/>
      <c r="E956" s="224"/>
    </row>
    <row r="957" spans="1:5" ht="19.5" customHeight="1">
      <c r="A957" s="15"/>
      <c r="B957" s="15"/>
      <c r="C957" s="15"/>
      <c r="D957" s="15"/>
      <c r="E957" s="224"/>
    </row>
    <row r="958" spans="1:5" ht="19.5" customHeight="1">
      <c r="A958" s="15"/>
      <c r="B958" s="15"/>
      <c r="C958" s="15"/>
      <c r="D958" s="15"/>
      <c r="E958" s="224"/>
    </row>
    <row r="959" spans="1:5" ht="19.5" customHeight="1">
      <c r="A959" s="15"/>
      <c r="B959" s="15"/>
      <c r="C959" s="15"/>
      <c r="D959" s="15"/>
      <c r="E959" s="224"/>
    </row>
    <row r="960" spans="1:5" ht="19.5" customHeight="1">
      <c r="A960" s="15"/>
      <c r="B960" s="15"/>
      <c r="C960" s="15"/>
      <c r="D960" s="15"/>
      <c r="E960" s="224"/>
    </row>
    <row r="961" spans="1:5" ht="19.5" customHeight="1">
      <c r="A961" s="15"/>
      <c r="B961" s="15"/>
      <c r="C961" s="15"/>
      <c r="D961" s="15"/>
      <c r="E961" s="224"/>
    </row>
    <row r="962" spans="1:5" ht="19.5" customHeight="1">
      <c r="A962" s="15"/>
      <c r="B962" s="15"/>
      <c r="C962" s="15"/>
      <c r="D962" s="15"/>
      <c r="E962" s="224"/>
    </row>
    <row r="963" spans="1:5" ht="19.5" customHeight="1">
      <c r="A963" s="15"/>
      <c r="B963" s="15"/>
      <c r="C963" s="15"/>
      <c r="D963" s="15"/>
      <c r="E963" s="224"/>
    </row>
    <row r="964" spans="1:5" ht="19.5" customHeight="1">
      <c r="A964" s="15"/>
      <c r="B964" s="15"/>
      <c r="C964" s="15"/>
      <c r="D964" s="15"/>
      <c r="E964" s="224"/>
    </row>
    <row r="965" spans="1:5" ht="19.5" customHeight="1">
      <c r="A965" s="15"/>
      <c r="B965" s="15"/>
      <c r="C965" s="15"/>
      <c r="D965" s="15"/>
      <c r="E965" s="224"/>
    </row>
    <row r="966" spans="1:5" ht="19.5" customHeight="1">
      <c r="A966" s="15"/>
      <c r="B966" s="15"/>
      <c r="C966" s="15"/>
      <c r="D966" s="15"/>
      <c r="E966" s="224"/>
    </row>
    <row r="967" spans="1:5" ht="19.5" customHeight="1">
      <c r="A967" s="15"/>
      <c r="B967" s="15"/>
      <c r="C967" s="15"/>
      <c r="D967" s="15"/>
      <c r="E967" s="224"/>
    </row>
    <row r="968" spans="1:5" ht="19.5" customHeight="1">
      <c r="A968" s="15"/>
      <c r="B968" s="15"/>
      <c r="C968" s="15"/>
      <c r="D968" s="15"/>
      <c r="E968" s="224"/>
    </row>
    <row r="969" spans="1:5" ht="19.5" customHeight="1">
      <c r="A969" s="15"/>
      <c r="B969" s="15"/>
      <c r="C969" s="15"/>
      <c r="D969" s="15"/>
      <c r="E969" s="224"/>
    </row>
    <row r="970" spans="1:5" ht="19.5" customHeight="1">
      <c r="A970" s="15"/>
      <c r="B970" s="15"/>
      <c r="C970" s="15"/>
      <c r="D970" s="15"/>
      <c r="E970" s="224"/>
    </row>
    <row r="971" spans="1:5" ht="19.5" customHeight="1">
      <c r="A971" s="15"/>
      <c r="B971" s="15"/>
      <c r="C971" s="15"/>
      <c r="D971" s="15"/>
      <c r="E971" s="224"/>
    </row>
    <row r="972" spans="1:5" ht="19.5" customHeight="1">
      <c r="A972" s="15"/>
      <c r="B972" s="15"/>
      <c r="C972" s="15"/>
      <c r="D972" s="15"/>
      <c r="E972" s="224"/>
    </row>
    <row r="973" spans="1:5" ht="19.5" customHeight="1">
      <c r="A973" s="15"/>
      <c r="B973" s="15"/>
      <c r="C973" s="15"/>
      <c r="D973" s="15"/>
      <c r="E973" s="224"/>
    </row>
    <row r="974" spans="1:5" ht="19.5" customHeight="1">
      <c r="A974" s="15"/>
      <c r="B974" s="15"/>
      <c r="C974" s="15"/>
      <c r="D974" s="15"/>
      <c r="E974" s="224"/>
    </row>
    <row r="975" spans="1:5" ht="19.5" customHeight="1">
      <c r="A975" s="15"/>
      <c r="B975" s="15"/>
      <c r="C975" s="15"/>
      <c r="D975" s="15"/>
      <c r="E975" s="224"/>
    </row>
    <row r="976" spans="1:5" ht="19.5" customHeight="1">
      <c r="A976" s="15"/>
      <c r="B976" s="15"/>
      <c r="C976" s="15"/>
      <c r="D976" s="15"/>
      <c r="E976" s="224"/>
    </row>
    <row r="977" spans="1:5" ht="19.5" customHeight="1">
      <c r="A977" s="15"/>
      <c r="B977" s="15"/>
      <c r="C977" s="15"/>
      <c r="D977" s="15"/>
      <c r="E977" s="224"/>
    </row>
    <row r="978" spans="1:5" ht="19.5" customHeight="1">
      <c r="A978" s="15"/>
      <c r="B978" s="15"/>
      <c r="C978" s="15"/>
      <c r="D978" s="15"/>
      <c r="E978" s="224"/>
    </row>
    <row r="979" spans="1:5" ht="19.5" customHeight="1">
      <c r="A979" s="15"/>
      <c r="B979" s="15"/>
      <c r="C979" s="15"/>
      <c r="D979" s="15"/>
      <c r="E979" s="224"/>
    </row>
    <row r="980" spans="1:5" ht="19.5" customHeight="1">
      <c r="A980" s="15"/>
      <c r="B980" s="15"/>
      <c r="C980" s="15"/>
      <c r="D980" s="15"/>
      <c r="E980" s="224"/>
    </row>
    <row r="981" spans="1:5" ht="19.5" customHeight="1">
      <c r="A981" s="15"/>
      <c r="B981" s="15"/>
      <c r="C981" s="15"/>
      <c r="D981" s="15"/>
      <c r="E981" s="224"/>
    </row>
    <row r="982" spans="1:5" ht="19.5" customHeight="1">
      <c r="A982" s="15"/>
      <c r="B982" s="15"/>
      <c r="C982" s="15"/>
      <c r="D982" s="15"/>
      <c r="E982" s="224"/>
    </row>
    <row r="983" spans="1:5" ht="19.5" customHeight="1">
      <c r="A983" s="15"/>
      <c r="B983" s="15"/>
      <c r="C983" s="15"/>
      <c r="D983" s="15"/>
      <c r="E983" s="224"/>
    </row>
    <row r="984" spans="1:5" ht="19.5" customHeight="1">
      <c r="A984" s="15"/>
      <c r="B984" s="15"/>
      <c r="C984" s="15"/>
      <c r="D984" s="15"/>
      <c r="E984" s="224"/>
    </row>
    <row r="985" spans="1:5" ht="19.5" customHeight="1">
      <c r="A985" s="15"/>
      <c r="B985" s="15"/>
      <c r="C985" s="15"/>
      <c r="D985" s="15"/>
      <c r="E985" s="224"/>
    </row>
    <row r="986" spans="1:5" ht="19.5" customHeight="1">
      <c r="A986" s="15"/>
      <c r="B986" s="15"/>
      <c r="C986" s="15"/>
      <c r="D986" s="15"/>
      <c r="E986" s="224"/>
    </row>
    <row r="987" spans="1:5" ht="19.5" customHeight="1">
      <c r="A987" s="15"/>
      <c r="B987" s="15"/>
      <c r="C987" s="15"/>
      <c r="D987" s="15"/>
      <c r="E987" s="224"/>
    </row>
    <row r="988" spans="1:5" ht="19.5" customHeight="1">
      <c r="A988" s="15"/>
      <c r="B988" s="15"/>
      <c r="C988" s="15"/>
      <c r="D988" s="15"/>
      <c r="E988" s="224"/>
    </row>
    <row r="989" spans="1:5" ht="19.5" customHeight="1">
      <c r="A989" s="15"/>
      <c r="B989" s="15"/>
      <c r="C989" s="15"/>
      <c r="D989" s="15"/>
      <c r="E989" s="224"/>
    </row>
    <row r="990" spans="1:5" ht="19.5" customHeight="1">
      <c r="A990" s="15"/>
      <c r="B990" s="15"/>
      <c r="C990" s="15"/>
      <c r="D990" s="15"/>
      <c r="E990" s="224"/>
    </row>
    <row r="991" spans="1:5" ht="19.5" customHeight="1">
      <c r="A991" s="15"/>
      <c r="B991" s="15"/>
      <c r="C991" s="15"/>
      <c r="D991" s="15"/>
      <c r="E991" s="224"/>
    </row>
    <row r="992" spans="1:5" ht="19.5" customHeight="1">
      <c r="A992" s="15"/>
      <c r="B992" s="15"/>
      <c r="C992" s="15"/>
      <c r="D992" s="15"/>
      <c r="E992" s="224"/>
    </row>
    <row r="993" spans="1:5" ht="19.5" customHeight="1">
      <c r="A993" s="15"/>
      <c r="B993" s="15"/>
      <c r="C993" s="15"/>
      <c r="D993" s="15"/>
      <c r="E993" s="224"/>
    </row>
    <row r="994" spans="1:5" ht="19.5" customHeight="1">
      <c r="A994" s="15"/>
      <c r="B994" s="15"/>
      <c r="C994" s="15"/>
      <c r="D994" s="15"/>
      <c r="E994" s="224"/>
    </row>
    <row r="995" spans="1:5" ht="19.5" customHeight="1">
      <c r="A995" s="15"/>
      <c r="B995" s="15"/>
      <c r="C995" s="15"/>
      <c r="D995" s="15"/>
      <c r="E995" s="224"/>
    </row>
    <row r="996" spans="1:5" ht="19.5" customHeight="1">
      <c r="A996" s="15"/>
      <c r="B996" s="15"/>
      <c r="C996" s="15"/>
      <c r="D996" s="15"/>
      <c r="E996" s="224"/>
    </row>
    <row r="997" spans="1:5" ht="19.5" customHeight="1">
      <c r="A997" s="15"/>
      <c r="B997" s="15"/>
      <c r="C997" s="15"/>
      <c r="D997" s="15"/>
      <c r="E997" s="224"/>
    </row>
    <row r="998" spans="1:5" ht="19.5" customHeight="1">
      <c r="A998" s="15"/>
      <c r="B998" s="15"/>
      <c r="C998" s="15"/>
      <c r="D998" s="15"/>
      <c r="E998" s="224"/>
    </row>
    <row r="999" spans="1:5" ht="19.5" customHeight="1">
      <c r="A999" s="15"/>
      <c r="B999" s="15"/>
      <c r="C999" s="15"/>
      <c r="D999" s="15"/>
      <c r="E999" s="224"/>
    </row>
    <row r="1000" spans="1:5" ht="19.5" customHeight="1">
      <c r="A1000" s="15"/>
      <c r="B1000" s="15"/>
      <c r="C1000" s="15"/>
      <c r="D1000" s="15"/>
      <c r="E1000" s="224"/>
    </row>
    <row r="1001" spans="1:5" ht="19.5" customHeight="1">
      <c r="A1001" s="15"/>
      <c r="B1001" s="15"/>
      <c r="C1001" s="15"/>
      <c r="D1001" s="15"/>
      <c r="E1001" s="224"/>
    </row>
    <row r="1002" spans="1:5" ht="19.5" customHeight="1">
      <c r="C1002" s="15"/>
    </row>
    <row r="1003" spans="1:5" ht="19.5" customHeight="1">
      <c r="C1003" s="15"/>
    </row>
    <row r="1004" spans="1:5" ht="19.5" customHeight="1">
      <c r="C1004" s="15"/>
    </row>
    <row r="1005" spans="1:5" ht="19.5" customHeight="1">
      <c r="C1005" s="15"/>
    </row>
  </sheetData>
  <mergeCells count="18">
    <mergeCell ref="B60:B62"/>
    <mergeCell ref="B7:B9"/>
    <mergeCell ref="B10:B12"/>
    <mergeCell ref="B16:B18"/>
    <mergeCell ref="B20:B21"/>
    <mergeCell ref="B23:B26"/>
    <mergeCell ref="B27:B28"/>
    <mergeCell ref="B29:B31"/>
    <mergeCell ref="B32:B33"/>
    <mergeCell ref="B35:B37"/>
    <mergeCell ref="B40:B41"/>
    <mergeCell ref="B50:B52"/>
    <mergeCell ref="B5:B6"/>
    <mergeCell ref="A1:A4"/>
    <mergeCell ref="B1:B4"/>
    <mergeCell ref="C1:C4"/>
    <mergeCell ref="D1:E1"/>
    <mergeCell ref="D2:E3"/>
  </mergeCells>
  <conditionalFormatting sqref="D5:D68 E38">
    <cfRule type="expression" dxfId="25" priority="13">
      <formula>$D$5:$D$67&lt;&gt;#REF!</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1012"/>
  <sheetViews>
    <sheetView topLeftCell="C1" zoomScale="70" zoomScaleNormal="70" workbookViewId="0">
      <selection activeCell="G28" sqref="G28"/>
    </sheetView>
  </sheetViews>
  <sheetFormatPr defaultColWidth="14.42578125" defaultRowHeight="15" customHeight="1"/>
  <cols>
    <col min="1" max="1" width="6.85546875" style="139" customWidth="1"/>
    <col min="2" max="2" width="18.85546875" style="139" customWidth="1"/>
    <col min="3" max="3" width="80.7109375" style="139" customWidth="1"/>
    <col min="4" max="4" width="15.85546875" style="183" customWidth="1"/>
    <col min="5" max="5" width="18.7109375" style="139" customWidth="1"/>
    <col min="6" max="6" width="14.28515625" style="139" customWidth="1"/>
    <col min="7" max="7" width="25.42578125" style="139" customWidth="1"/>
    <col min="8" max="8" width="8.7109375" style="139" customWidth="1"/>
    <col min="9" max="9" width="66.42578125" style="381" customWidth="1"/>
    <col min="10" max="10" width="14" style="381" customWidth="1"/>
    <col min="11" max="11" width="66.42578125" style="381" customWidth="1"/>
    <col min="12" max="13" width="24.85546875" style="341" customWidth="1"/>
    <col min="14" max="16" width="14.42578125" style="318"/>
    <col min="17" max="17" width="14.42578125" style="297"/>
    <col min="18" max="20" width="14.42578125" style="150"/>
    <col min="21" max="16384" width="14.42578125" style="139"/>
  </cols>
  <sheetData>
    <row r="1" spans="1:11" ht="15.75" customHeight="1">
      <c r="A1" s="471" t="s">
        <v>0</v>
      </c>
      <c r="B1" s="471" t="s">
        <v>1</v>
      </c>
      <c r="C1" s="471" t="s">
        <v>2</v>
      </c>
      <c r="D1" s="462">
        <v>45924</v>
      </c>
      <c r="E1" s="463"/>
      <c r="F1" s="1"/>
      <c r="G1" s="1"/>
      <c r="H1" s="1"/>
      <c r="I1" s="381" t="s">
        <v>282</v>
      </c>
      <c r="J1" s="381">
        <v>3706200</v>
      </c>
      <c r="K1" s="153" t="s">
        <v>732</v>
      </c>
    </row>
    <row r="2" spans="1:11" ht="15.75" customHeight="1">
      <c r="A2" s="472"/>
      <c r="B2" s="472"/>
      <c r="C2" s="472"/>
      <c r="D2" s="464" t="s">
        <v>309</v>
      </c>
      <c r="E2" s="465"/>
      <c r="F2" s="1"/>
      <c r="G2" s="1"/>
      <c r="H2" s="1"/>
      <c r="I2" s="381" t="s">
        <v>273</v>
      </c>
      <c r="J2" s="381">
        <v>5259658</v>
      </c>
      <c r="K2" s="153" t="s">
        <v>733</v>
      </c>
    </row>
    <row r="3" spans="1:11" ht="15.75" customHeight="1">
      <c r="A3" s="472"/>
      <c r="B3" s="472"/>
      <c r="C3" s="472"/>
      <c r="D3" s="466"/>
      <c r="E3" s="467"/>
      <c r="F3" s="1"/>
      <c r="G3" s="1"/>
      <c r="H3" s="1"/>
      <c r="I3" s="381" t="s">
        <v>274</v>
      </c>
      <c r="J3" s="381">
        <v>5194292</v>
      </c>
      <c r="K3" s="153" t="s">
        <v>734</v>
      </c>
    </row>
    <row r="4" spans="1:11" ht="15.75" customHeight="1">
      <c r="A4" s="473"/>
      <c r="B4" s="473"/>
      <c r="C4" s="472"/>
      <c r="D4" s="179" t="s">
        <v>232</v>
      </c>
      <c r="E4" s="156" t="s">
        <v>232</v>
      </c>
      <c r="F4" s="1" t="s">
        <v>536</v>
      </c>
      <c r="G4" s="378">
        <v>107806242</v>
      </c>
      <c r="H4" s="1"/>
      <c r="I4" s="381" t="s">
        <v>283</v>
      </c>
      <c r="J4" s="381">
        <v>1266391</v>
      </c>
      <c r="K4" s="153" t="s">
        <v>735</v>
      </c>
    </row>
    <row r="5" spans="1:11" ht="15.75" customHeight="1">
      <c r="A5" s="142">
        <v>1</v>
      </c>
      <c r="B5" s="475" t="s">
        <v>6</v>
      </c>
      <c r="C5" s="145" t="s">
        <v>308</v>
      </c>
      <c r="D5" s="382">
        <f t="shared" ref="D5:D32" si="0">IFERROR(VLOOKUP(C5,$I$1:$J$55,2,FALSE),"")</f>
        <v>3599528</v>
      </c>
      <c r="E5" s="157" t="str">
        <f>IFERROR(VLOOKUP(D5,$J$1:$K$56,2,FALSE),"")</f>
        <v>Grab TT 76003464 2200645688188929 Ca Phe Muoi Chu Long Nguyen Hue CKN 175217 - CONG TY TNHH GRAB - Ngan hang TMCP Cong Thuong Viet Nam</v>
      </c>
      <c r="F5" s="1"/>
      <c r="G5" s="1"/>
      <c r="H5" s="1"/>
      <c r="I5" s="381" t="s">
        <v>301</v>
      </c>
      <c r="J5" s="381">
        <v>3031057</v>
      </c>
      <c r="K5" s="153" t="s">
        <v>736</v>
      </c>
    </row>
    <row r="6" spans="1:11" ht="15.75" customHeight="1">
      <c r="A6" s="142">
        <f>A5+1</f>
        <v>2</v>
      </c>
      <c r="B6" s="466"/>
      <c r="C6" s="145" t="s">
        <v>307</v>
      </c>
      <c r="D6" s="382">
        <f t="shared" si="0"/>
        <v>3913748</v>
      </c>
      <c r="E6" s="157" t="str">
        <f t="shared" ref="E6:E62" si="1">IFERROR(VLOOKUP(D6,$J$1:$K$56,2,FALSE),"")</f>
        <v>Grab TT 76001613 2180366010345473 Ca Phe Muoi Chu Long Vo Van Kiet CKN 172427 - CONG TY TNHH GRAB - Ngan hang TMCP Cong Thuong Viet Nam</v>
      </c>
      <c r="F6" s="1"/>
      <c r="G6" s="1"/>
      <c r="H6" s="1"/>
      <c r="I6" s="381" t="s">
        <v>293</v>
      </c>
      <c r="J6" s="381">
        <v>2125513</v>
      </c>
      <c r="K6" s="153" t="s">
        <v>737</v>
      </c>
    </row>
    <row r="7" spans="1:11" ht="15.75" customHeight="1">
      <c r="A7" s="142">
        <f>A6+1</f>
        <v>3</v>
      </c>
      <c r="B7" s="475" t="s">
        <v>9</v>
      </c>
      <c r="C7" s="145" t="s">
        <v>306</v>
      </c>
      <c r="D7" s="382">
        <f t="shared" si="0"/>
        <v>1786539</v>
      </c>
      <c r="E7" s="157" t="str">
        <f t="shared" si="1"/>
        <v>Grab TT 76003455 2200645688256513 Ca Phe Muoi Chu Long CMT8 CKN 175209 - CONG TY TNHH GRAB - Ngan hang TMCP Cong Thuong Viet Nam</v>
      </c>
      <c r="F7" s="1"/>
      <c r="G7" s="1"/>
      <c r="H7" s="1"/>
      <c r="I7" s="381" t="s">
        <v>272</v>
      </c>
      <c r="J7" s="381">
        <v>3813183</v>
      </c>
      <c r="K7" s="153" t="s">
        <v>738</v>
      </c>
    </row>
    <row r="8" spans="1:11" ht="15.75" customHeight="1">
      <c r="A8" s="142">
        <f>A7+1</f>
        <v>4</v>
      </c>
      <c r="B8" s="476"/>
      <c r="C8" s="145" t="s">
        <v>305</v>
      </c>
      <c r="D8" s="382">
        <f t="shared" si="0"/>
        <v>5424143</v>
      </c>
      <c r="E8" s="157" t="str">
        <f t="shared" si="1"/>
        <v>Grab TT 76003365 2200645696540673 Ca Phe Muoi Chu Long Ho Con Rua CKN 175151 - CONG TY TNHH GRAB - Ngan hang TMCP Cong Thuong Viet Nam</v>
      </c>
      <c r="F8" s="1"/>
      <c r="G8" s="1"/>
      <c r="H8" s="1"/>
      <c r="I8" s="381" t="s">
        <v>296</v>
      </c>
      <c r="J8" s="381">
        <v>4256864</v>
      </c>
      <c r="K8" s="153" t="s">
        <v>739</v>
      </c>
    </row>
    <row r="9" spans="1:11" ht="15.75" customHeight="1">
      <c r="A9" s="142">
        <f>A8+1</f>
        <v>5</v>
      </c>
      <c r="B9" s="466"/>
      <c r="C9" s="298" t="s">
        <v>304</v>
      </c>
      <c r="D9" s="382">
        <f t="shared" si="0"/>
        <v>5729571</v>
      </c>
      <c r="E9" s="157" t="str">
        <f t="shared" si="1"/>
        <v>Grab TT 76003146 2200645688184833 Ca Phe Muoi Chu Long Nguyen Dinh Chieu CKN 175025 - CONG TY TNHH GRAB - Ngan hang TMCP Cong Thuong Viet Nam</v>
      </c>
      <c r="F9" s="1"/>
      <c r="G9" s="1"/>
      <c r="H9" s="1"/>
      <c r="I9" s="381" t="s">
        <v>300</v>
      </c>
      <c r="J9" s="381">
        <v>2677870</v>
      </c>
      <c r="K9" s="153" t="s">
        <v>740</v>
      </c>
    </row>
    <row r="10" spans="1:11" ht="15.75" customHeight="1">
      <c r="A10" s="142">
        <f>A9+1</f>
        <v>6</v>
      </c>
      <c r="B10" s="475" t="s">
        <v>13</v>
      </c>
      <c r="C10" s="298" t="s">
        <v>303</v>
      </c>
      <c r="D10" s="382">
        <f t="shared" si="0"/>
        <v>2163947</v>
      </c>
      <c r="E10" s="157" t="str">
        <f t="shared" si="1"/>
        <v>Grab TT 76003791 2200645688180737 Ca Phe Muoi Chu Long Tan Hoa Dong CKN 174575 - CONG TY TNHH GRAB - Ngan hang TMCP Cong Thuong Viet Nam</v>
      </c>
      <c r="F10" s="1"/>
      <c r="G10" s="1"/>
      <c r="H10" s="1"/>
      <c r="I10" s="381" t="s">
        <v>290</v>
      </c>
      <c r="J10" s="381">
        <v>312790</v>
      </c>
      <c r="K10" s="153" t="s">
        <v>741</v>
      </c>
    </row>
    <row r="11" spans="1:11" ht="15.75" customHeight="1">
      <c r="A11" s="142"/>
      <c r="B11" s="477"/>
      <c r="C11" s="298" t="s">
        <v>302</v>
      </c>
      <c r="D11" s="382">
        <f t="shared" si="0"/>
        <v>2521042</v>
      </c>
      <c r="E11" s="157" t="str">
        <f t="shared" si="1"/>
        <v>Grab TT 76003562 2200645688190977 Ca Phe Muoi Chu Long Hau Giang CKN 174479 - CONG TY TNHH GRAB - Ngan hang TMCP Cong Thuong Viet Nam</v>
      </c>
      <c r="F11" s="1"/>
      <c r="G11" s="1"/>
      <c r="H11" s="1"/>
      <c r="I11" s="381" t="s">
        <v>271</v>
      </c>
      <c r="J11" s="381">
        <v>4895777</v>
      </c>
      <c r="K11" s="153" t="s">
        <v>742</v>
      </c>
    </row>
    <row r="12" spans="1:11" ht="15.75" customHeight="1">
      <c r="A12" s="142">
        <f>A10+1</f>
        <v>7</v>
      </c>
      <c r="B12" s="466"/>
      <c r="C12" s="298"/>
      <c r="D12" s="382" t="str">
        <f t="shared" si="0"/>
        <v/>
      </c>
      <c r="E12" s="157" t="str">
        <f t="shared" si="1"/>
        <v/>
      </c>
      <c r="F12" s="1"/>
      <c r="G12" s="1"/>
      <c r="H12" s="1"/>
      <c r="I12" s="381" t="s">
        <v>281</v>
      </c>
      <c r="J12" s="381">
        <v>4987813</v>
      </c>
      <c r="K12" s="153" t="s">
        <v>743</v>
      </c>
    </row>
    <row r="13" spans="1:11" ht="15.75" customHeight="1">
      <c r="A13" s="142">
        <f t="shared" ref="A13:A44" si="2">A12+1</f>
        <v>8</v>
      </c>
      <c r="B13" s="149" t="s">
        <v>17</v>
      </c>
      <c r="C13" s="298" t="s">
        <v>301</v>
      </c>
      <c r="D13" s="382">
        <f t="shared" si="0"/>
        <v>3031057</v>
      </c>
      <c r="E13" s="157" t="str">
        <f t="shared" si="1"/>
        <v>Grab TT 75997268 2103520455557121 Ca Phe Muoi Chu Long Classic CKN 167598 - CONG TY TNHH GRAB - Ngan hang TMCP Cong Thuong Viet Nam</v>
      </c>
      <c r="F13" s="1"/>
      <c r="G13" s="1"/>
      <c r="H13" s="1"/>
      <c r="I13" s="381" t="s">
        <v>288</v>
      </c>
      <c r="J13" s="381">
        <v>1726214</v>
      </c>
      <c r="K13" s="153" t="s">
        <v>744</v>
      </c>
    </row>
    <row r="14" spans="1:11" ht="15.75" customHeight="1">
      <c r="A14" s="142">
        <f t="shared" si="2"/>
        <v>9</v>
      </c>
      <c r="B14" s="149" t="s">
        <v>19</v>
      </c>
      <c r="C14" s="298" t="s">
        <v>300</v>
      </c>
      <c r="D14" s="382">
        <f t="shared" si="0"/>
        <v>2677870</v>
      </c>
      <c r="E14" s="157" t="str">
        <f t="shared" si="1"/>
        <v>Grab TT 75997366 2103520455604225 Ca Phe Muoi Chu Long Huynh Tan Phat CKN 167665 - CONG TY TNHH GRAB - Ngan hang TMCP Cong Thuong Viet Nam</v>
      </c>
      <c r="F14" s="1"/>
      <c r="G14" s="1"/>
      <c r="H14" s="1"/>
      <c r="I14" s="381" t="s">
        <v>280</v>
      </c>
      <c r="J14" s="381">
        <v>2577242</v>
      </c>
      <c r="K14" s="153" t="s">
        <v>745</v>
      </c>
    </row>
    <row r="15" spans="1:11" ht="15.75" customHeight="1">
      <c r="A15" s="142">
        <f t="shared" si="2"/>
        <v>10</v>
      </c>
      <c r="B15" s="149" t="s">
        <v>21</v>
      </c>
      <c r="C15" s="298" t="s">
        <v>299</v>
      </c>
      <c r="D15" s="382">
        <f t="shared" si="0"/>
        <v>1247554</v>
      </c>
      <c r="E15" s="157" t="str">
        <f t="shared" si="1"/>
        <v>Grab TT 76003568 2200645688182785 Ca Phe Muoi Chu Long Lac Long Quan CKN 174481 - CONG TY TNHH GRAB - Ngan hang TMCP Cong Thuong Viet Nam</v>
      </c>
      <c r="F15" s="1"/>
      <c r="G15" s="1"/>
      <c r="H15" s="1"/>
      <c r="I15" s="381" t="s">
        <v>307</v>
      </c>
      <c r="J15" s="381">
        <v>3913748</v>
      </c>
      <c r="K15" s="153" t="s">
        <v>746</v>
      </c>
    </row>
    <row r="16" spans="1:11" ht="15.75" customHeight="1">
      <c r="A16" s="142">
        <f t="shared" si="2"/>
        <v>11</v>
      </c>
      <c r="B16" s="475" t="s">
        <v>23</v>
      </c>
      <c r="C16" s="298" t="s">
        <v>298</v>
      </c>
      <c r="D16" s="382">
        <f t="shared" si="0"/>
        <v>2793850</v>
      </c>
      <c r="E16" s="157" t="str">
        <f t="shared" si="1"/>
        <v>Grab TT 76003516 2200645688172545 Ca Phe Muoi Chu Long Ngo Tat To CKN 175253 - CONG TY TNHH GRAB - Ngan hang TMCP Cong Thuong Viet Nam</v>
      </c>
      <c r="F16" s="1"/>
      <c r="G16" s="1"/>
      <c r="H16" s="1"/>
      <c r="I16" s="381" t="s">
        <v>267</v>
      </c>
      <c r="J16" s="381">
        <v>789974</v>
      </c>
      <c r="K16" s="153" t="s">
        <v>747</v>
      </c>
    </row>
    <row r="17" spans="1:11" ht="15.75" customHeight="1">
      <c r="A17" s="142">
        <f t="shared" si="2"/>
        <v>12</v>
      </c>
      <c r="B17" s="476"/>
      <c r="C17" s="298" t="s">
        <v>297</v>
      </c>
      <c r="D17" s="382">
        <f t="shared" si="0"/>
        <v>2452572</v>
      </c>
      <c r="E17" s="157" t="str">
        <f t="shared" si="1"/>
        <v>Grab TT 76003527 2200645696653313 Ca Phe Muoi Chu Long 17A Ngo Tat To CKN 174462 - CONG TY TNHH GRAB - Ngan hang TMCP Cong Thuong Viet Nam</v>
      </c>
      <c r="F17" s="1"/>
      <c r="G17" s="1"/>
      <c r="H17" s="1"/>
      <c r="I17" s="381" t="s">
        <v>278</v>
      </c>
      <c r="J17" s="381">
        <v>264727</v>
      </c>
      <c r="K17" s="153" t="s">
        <v>748</v>
      </c>
    </row>
    <row r="18" spans="1:11" ht="15.75" customHeight="1">
      <c r="A18" s="142">
        <f t="shared" si="2"/>
        <v>13</v>
      </c>
      <c r="B18" s="466"/>
      <c r="C18" s="298" t="s">
        <v>296</v>
      </c>
      <c r="D18" s="382">
        <f t="shared" si="0"/>
        <v>4256864</v>
      </c>
      <c r="E18" s="157" t="str">
        <f t="shared" si="1"/>
        <v>Grab TT 75997365 2103520463898625 Ca Phe Muoi Chu Long Nguyen Huu Canh CKN 168262 - CONG TY TNHH GRAB - Ngan hang TMCP Cong Thuong Viet Nam</v>
      </c>
      <c r="F18" s="1"/>
      <c r="G18" s="1"/>
      <c r="H18" s="1"/>
      <c r="I18" s="381" t="s">
        <v>269</v>
      </c>
      <c r="J18" s="381">
        <v>933936</v>
      </c>
      <c r="K18" s="153" t="s">
        <v>749</v>
      </c>
    </row>
    <row r="19" spans="1:11" ht="15.75" customHeight="1">
      <c r="A19" s="142">
        <f t="shared" si="2"/>
        <v>14</v>
      </c>
      <c r="B19" s="149" t="s">
        <v>27</v>
      </c>
      <c r="C19" s="298" t="s">
        <v>295</v>
      </c>
      <c r="D19" s="382">
        <f t="shared" si="0"/>
        <v>2605955</v>
      </c>
      <c r="E19" s="157" t="str">
        <f t="shared" si="1"/>
        <v>Grab TT 76003276 2200645696647169 Ca Phe Muoi Chu Long Binh Long CKN 175100 - CONG TY TNHH GRAB - Ngan hang TMCP Cong Thuong Viet Nam</v>
      </c>
      <c r="F19" s="1"/>
      <c r="G19" s="1"/>
      <c r="H19" s="1"/>
      <c r="I19" s="381" t="s">
        <v>276</v>
      </c>
      <c r="J19" s="381">
        <v>76387</v>
      </c>
      <c r="K19" s="153" t="s">
        <v>750</v>
      </c>
    </row>
    <row r="20" spans="1:11" ht="15.75" customHeight="1">
      <c r="A20" s="142">
        <f t="shared" si="2"/>
        <v>15</v>
      </c>
      <c r="B20" s="149" t="s">
        <v>29</v>
      </c>
      <c r="C20" s="298" t="s">
        <v>294</v>
      </c>
      <c r="D20" s="382">
        <f t="shared" si="0"/>
        <v>2428174</v>
      </c>
      <c r="E20" s="157" t="str">
        <f t="shared" si="1"/>
        <v>Grab TT 76003550 2200645688193025 Ca Phe Muoi Chu Long Huynh Van Banh CKN 175271 - CONG TY TNHH GRAB - Ngan hang TMCP Cong Thuong Viet Nam</v>
      </c>
      <c r="F20" s="1"/>
      <c r="G20" s="1"/>
      <c r="H20" s="1"/>
      <c r="I20" s="381" t="s">
        <v>260</v>
      </c>
      <c r="J20" s="381">
        <v>86980</v>
      </c>
      <c r="K20" s="153" t="s">
        <v>751</v>
      </c>
    </row>
    <row r="21" spans="1:11" ht="15.75" customHeight="1">
      <c r="A21" s="142">
        <f t="shared" si="2"/>
        <v>16</v>
      </c>
      <c r="B21" s="149" t="s">
        <v>31</v>
      </c>
      <c r="C21" s="298" t="s">
        <v>293</v>
      </c>
      <c r="D21" s="382">
        <f t="shared" si="0"/>
        <v>2125513</v>
      </c>
      <c r="E21" s="157" t="str">
        <f t="shared" si="1"/>
        <v>Grab TT 75997303 2103520463962113 Ca Phe Muoi Chu Long Kha Van Can Thu Duc CKN 167623 - CONG TY TNHH GRAB - Ngan hang TMCP Cong Thuong Viet Nam</v>
      </c>
      <c r="F21" s="1"/>
      <c r="G21" s="1"/>
      <c r="H21" s="1"/>
      <c r="I21" s="381" t="s">
        <v>255</v>
      </c>
      <c r="J21" s="381">
        <v>87222</v>
      </c>
      <c r="K21" s="153" t="s">
        <v>752</v>
      </c>
    </row>
    <row r="22" spans="1:11" ht="15.75" customHeight="1">
      <c r="A22" s="142">
        <f t="shared" si="2"/>
        <v>17</v>
      </c>
      <c r="B22" s="149" t="s">
        <v>33</v>
      </c>
      <c r="C22" s="298" t="s">
        <v>292</v>
      </c>
      <c r="D22" s="382">
        <f t="shared" si="0"/>
        <v>1935801</v>
      </c>
      <c r="E22" s="157" t="str">
        <f t="shared" si="1"/>
        <v>Grab TT 76003566 2200645688203265 Ca Phe Muoi Chu Long Cong Hoa CKN 175278 - CONG TY TNHH GRAB - Ngan hang TMCP Cong Thuong Viet Nam</v>
      </c>
      <c r="F22" s="1"/>
      <c r="G22" s="1"/>
      <c r="H22" s="1"/>
      <c r="I22" s="381" t="s">
        <v>263</v>
      </c>
      <c r="J22" s="381">
        <v>134550</v>
      </c>
      <c r="K22" s="153" t="s">
        <v>753</v>
      </c>
    </row>
    <row r="23" spans="1:11" ht="15.75" customHeight="1">
      <c r="A23" s="142">
        <f t="shared" si="2"/>
        <v>18</v>
      </c>
      <c r="B23" s="475" t="s">
        <v>291</v>
      </c>
      <c r="C23" s="298" t="s">
        <v>290</v>
      </c>
      <c r="D23" s="382">
        <f t="shared" si="0"/>
        <v>312790</v>
      </c>
      <c r="E23" s="157" t="str">
        <f t="shared" si="1"/>
        <v>Grab TT 75997444 2103520463915009 Ca Phe Muoi Chu Long Cu Chi CKN 168310 - CONG TY TNHH GRAB - Ngan hang TMCP Cong Thuong Viet Nam</v>
      </c>
      <c r="F23" s="1"/>
      <c r="G23" s="1"/>
      <c r="H23" s="1"/>
      <c r="I23" s="381" t="s">
        <v>268</v>
      </c>
      <c r="J23" s="381">
        <v>1479908</v>
      </c>
      <c r="K23" s="153" t="s">
        <v>754</v>
      </c>
    </row>
    <row r="24" spans="1:11" ht="15.75" customHeight="1">
      <c r="A24" s="142">
        <f t="shared" si="2"/>
        <v>19</v>
      </c>
      <c r="B24" s="466"/>
      <c r="C24" s="298" t="s">
        <v>289</v>
      </c>
      <c r="D24" s="382" t="str">
        <f t="shared" si="0"/>
        <v/>
      </c>
      <c r="E24" s="157" t="str">
        <f t="shared" si="1"/>
        <v/>
      </c>
      <c r="F24" s="1"/>
      <c r="G24" s="1"/>
      <c r="H24" s="1"/>
      <c r="I24" s="381" t="s">
        <v>258</v>
      </c>
      <c r="J24" s="381">
        <v>206617</v>
      </c>
      <c r="K24" s="153" t="s">
        <v>755</v>
      </c>
    </row>
    <row r="25" spans="1:11" ht="15.75" customHeight="1">
      <c r="A25" s="142">
        <f t="shared" si="2"/>
        <v>20</v>
      </c>
      <c r="B25" s="475" t="s">
        <v>37</v>
      </c>
      <c r="C25" s="298" t="s">
        <v>288</v>
      </c>
      <c r="D25" s="382">
        <f t="shared" si="0"/>
        <v>1726214</v>
      </c>
      <c r="E25" s="157" t="str">
        <f t="shared" si="1"/>
        <v>Grab TT 76001514 2184010105686017 Ca Phe Muoi Chu Long Tay Ninh CKN 172363 - CONG TY TNHH GRAB - Ngan hang TMCP Cong Thuong Viet Nam</v>
      </c>
      <c r="F25" s="1"/>
      <c r="G25" s="1"/>
      <c r="H25" s="1"/>
      <c r="I25" s="381" t="s">
        <v>261</v>
      </c>
      <c r="J25" s="381">
        <v>420283</v>
      </c>
      <c r="K25" s="153" t="s">
        <v>756</v>
      </c>
    </row>
    <row r="26" spans="1:11" ht="15.75" customHeight="1">
      <c r="A26" s="142">
        <f t="shared" si="2"/>
        <v>21</v>
      </c>
      <c r="B26" s="466"/>
      <c r="C26" s="298" t="s">
        <v>287</v>
      </c>
      <c r="D26" s="382">
        <f t="shared" si="0"/>
        <v>268394</v>
      </c>
      <c r="E26" s="157" t="str">
        <f t="shared" si="1"/>
        <v>Grab TT 76003241 2194195989940225 Ca Phe Muoi Chu Long Pham Van Dong Tay Ninh CKN 175082 - CONG TY TNHH GRAB - Ngan hang TMCP Cong Thuong Viet Nam</v>
      </c>
      <c r="F26" s="1"/>
      <c r="G26" s="1"/>
      <c r="H26" s="1"/>
      <c r="I26" s="381" t="s">
        <v>275</v>
      </c>
      <c r="J26" s="381">
        <v>1377163</v>
      </c>
      <c r="K26" s="153" t="s">
        <v>757</v>
      </c>
    </row>
    <row r="27" spans="1:11" ht="15.75" customHeight="1">
      <c r="A27" s="142">
        <f t="shared" si="2"/>
        <v>22</v>
      </c>
      <c r="B27" s="475" t="s">
        <v>40</v>
      </c>
      <c r="C27" s="298" t="s">
        <v>286</v>
      </c>
      <c r="D27" s="382">
        <f t="shared" si="0"/>
        <v>1806190</v>
      </c>
      <c r="E27" s="157" t="str">
        <f t="shared" si="1"/>
        <v>Grab TT 76002334 2188237116483585 Ca Phe Muoi Chu Long 101 Thich Quang Duc CKN 172774 - CONG TY TNHH GRAB - Ngan hang TMCP Cong Thuong Viet Nam</v>
      </c>
      <c r="F27" s="1"/>
      <c r="G27" s="1"/>
      <c r="H27" s="1"/>
      <c r="I27" s="381" t="s">
        <v>262</v>
      </c>
      <c r="J27" s="381">
        <v>124027</v>
      </c>
      <c r="K27" s="153" t="s">
        <v>758</v>
      </c>
    </row>
    <row r="28" spans="1:11" ht="15.75" customHeight="1">
      <c r="A28" s="142">
        <f t="shared" si="2"/>
        <v>23</v>
      </c>
      <c r="B28" s="476"/>
      <c r="C28" s="298" t="s">
        <v>285</v>
      </c>
      <c r="D28" s="382">
        <f t="shared" si="0"/>
        <v>1780060</v>
      </c>
      <c r="E28" s="157" t="str">
        <f t="shared" si="1"/>
        <v>Grab TT 76002120 2188237116440577 Ca Phe Muoi Chu Long Binh Duong CKN 172658 - CONG TY TNHH GRAB - Ngan hang TMCP Cong Thuong Viet Nam</v>
      </c>
      <c r="F28" s="1"/>
      <c r="G28" s="1"/>
      <c r="H28" s="1"/>
      <c r="I28" s="381" t="s">
        <v>277</v>
      </c>
      <c r="J28" s="381">
        <v>65097</v>
      </c>
      <c r="K28" s="153" t="s">
        <v>759</v>
      </c>
    </row>
    <row r="29" spans="1:11" ht="15.75" customHeight="1">
      <c r="A29" s="142">
        <f t="shared" si="2"/>
        <v>24</v>
      </c>
      <c r="B29" s="466"/>
      <c r="C29" s="298" t="s">
        <v>284</v>
      </c>
      <c r="D29" s="382">
        <f t="shared" si="0"/>
        <v>1032083</v>
      </c>
      <c r="E29" s="157" t="str">
        <f t="shared" si="1"/>
        <v>Grab TT 76002487 2188237116413953 Ca Phe Muoi Chu Long CMT8 Binh Duong CKN 172866 - CONG TY TNHH GRAB - Ngan hang TMCP Cong Thuong Viet Nam</v>
      </c>
      <c r="F29" s="1"/>
      <c r="G29" s="1"/>
      <c r="H29" s="1"/>
      <c r="I29" s="381" t="s">
        <v>259</v>
      </c>
      <c r="J29" s="381">
        <v>950439</v>
      </c>
      <c r="K29" s="153" t="s">
        <v>760</v>
      </c>
    </row>
    <row r="30" spans="1:11" ht="15.75" customHeight="1">
      <c r="A30" s="142">
        <f t="shared" si="2"/>
        <v>25</v>
      </c>
      <c r="B30" s="474" t="s">
        <v>44</v>
      </c>
      <c r="C30" s="298" t="s">
        <v>283</v>
      </c>
      <c r="D30" s="382">
        <f t="shared" si="0"/>
        <v>1266391</v>
      </c>
      <c r="E30" s="157" t="str">
        <f t="shared" si="1"/>
        <v>Grab TT 75997223 2099024312444929 Ca Phe Muoi Chu Long Nguyen An Ninh CKN 168188 - CONG TY TNHH GRAB - Ngan hang TMCP Cong Thuong Viet Nam</v>
      </c>
      <c r="F30" s="1"/>
      <c r="G30" s="1"/>
      <c r="H30" s="1"/>
      <c r="I30" s="381" t="s">
        <v>285</v>
      </c>
      <c r="J30" s="381">
        <v>1780060</v>
      </c>
      <c r="K30" s="153" t="s">
        <v>761</v>
      </c>
    </row>
    <row r="31" spans="1:11" ht="15.75" customHeight="1">
      <c r="A31" s="142">
        <f t="shared" si="2"/>
        <v>26</v>
      </c>
      <c r="B31" s="467"/>
      <c r="C31" s="298" t="s">
        <v>282</v>
      </c>
      <c r="D31" s="382">
        <f t="shared" si="0"/>
        <v>3706200</v>
      </c>
      <c r="E31" s="157" t="str">
        <f t="shared" si="1"/>
        <v>Grab TT 75996826 2099024379518977 Ca Phe Muoi Chu Long Tran Hung Dao CKN 166979 - CONG TY TNHH GRAB - Ngan hang TMCP Cong Thuong Viet Nam</v>
      </c>
      <c r="F31" s="1"/>
      <c r="G31" s="1"/>
      <c r="H31" s="1"/>
      <c r="I31" s="381" t="s">
        <v>279</v>
      </c>
      <c r="J31" s="381">
        <v>1044669</v>
      </c>
      <c r="K31" s="153" t="s">
        <v>762</v>
      </c>
    </row>
    <row r="32" spans="1:11" ht="15.75" customHeight="1">
      <c r="A32" s="142">
        <f t="shared" si="2"/>
        <v>27</v>
      </c>
      <c r="B32" s="151" t="s">
        <v>47</v>
      </c>
      <c r="C32" s="298" t="s">
        <v>281</v>
      </c>
      <c r="D32" s="382">
        <f t="shared" si="0"/>
        <v>4987813</v>
      </c>
      <c r="E32" s="157" t="str">
        <f t="shared" si="1"/>
        <v>Grab TT 76001089 2174484220129281 Ca Phe Muoi Chu Long Thuan An CKN 171854 - CONG TY TNHH GRAB - Ngan hang TMCP Cong Thuong Viet Nam</v>
      </c>
      <c r="F32" s="1"/>
      <c r="G32" s="1"/>
      <c r="H32" s="1"/>
      <c r="I32" s="381" t="s">
        <v>286</v>
      </c>
      <c r="J32" s="381">
        <v>1806190</v>
      </c>
      <c r="K32" s="153" t="s">
        <v>763</v>
      </c>
    </row>
    <row r="33" spans="1:11" ht="15.75" customHeight="1">
      <c r="A33" s="142">
        <f t="shared" si="2"/>
        <v>28</v>
      </c>
      <c r="B33" s="475" t="s">
        <v>49</v>
      </c>
      <c r="C33" s="342" t="s">
        <v>50</v>
      </c>
      <c r="D33" s="382">
        <v>755083</v>
      </c>
      <c r="E33" s="157" t="str">
        <f t="shared" si="1"/>
        <v>Grab TT 76002369 2188237116418049 TRAM DUNG CHAN CHU LONG TRANG BOM CKN 172795 - CONG TY TNHH GRAB - Ngan hang TMCP Cong Thuong Viet Nam</v>
      </c>
      <c r="F33" s="1"/>
      <c r="G33" s="1"/>
      <c r="H33" s="1"/>
      <c r="I33" s="381" t="e">
        <v>#VALUE!</v>
      </c>
      <c r="J33" s="381">
        <v>755083</v>
      </c>
      <c r="K33" s="153" t="s">
        <v>764</v>
      </c>
    </row>
    <row r="34" spans="1:11" ht="15.75" customHeight="1">
      <c r="A34" s="142">
        <f t="shared" si="2"/>
        <v>29</v>
      </c>
      <c r="B34" s="476"/>
      <c r="C34" s="298" t="s">
        <v>280</v>
      </c>
      <c r="D34" s="382">
        <f t="shared" ref="D34:D61" si="3">IFERROR(VLOOKUP(C34,$I$1:$J$55,2,FALSE),"")</f>
        <v>2577242</v>
      </c>
      <c r="E34" s="157" t="str">
        <f t="shared" si="1"/>
        <v>Grab TT 76001525 2184010105673729 Ca Phe Muoi Chu Long Long Thanh CKN 172369 - CONG TY TNHH GRAB - Ngan hang TMCP Cong Thuong Viet Nam</v>
      </c>
      <c r="F34" s="1"/>
      <c r="G34" s="1"/>
      <c r="H34" s="1"/>
      <c r="I34" s="381" t="s">
        <v>284</v>
      </c>
      <c r="J34" s="381">
        <v>1032083</v>
      </c>
      <c r="K34" s="153" t="s">
        <v>765</v>
      </c>
    </row>
    <row r="35" spans="1:11" ht="15.75" customHeight="1">
      <c r="A35" s="142">
        <f t="shared" si="2"/>
        <v>30</v>
      </c>
      <c r="B35" s="466"/>
      <c r="C35" s="298" t="s">
        <v>279</v>
      </c>
      <c r="D35" s="382">
        <f t="shared" si="3"/>
        <v>1044669</v>
      </c>
      <c r="E35" s="157" t="str">
        <f t="shared" si="1"/>
        <v>Grab TT 76002290 2184010097293313 Ca Phe Muoi Chu Long Bien Hoa CKN 172744 - CONG TY TNHH GRAB - Ngan hang TMCP Cong Thuong Viet Nam</v>
      </c>
      <c r="F35" s="1"/>
      <c r="G35" s="1"/>
      <c r="H35" s="1"/>
      <c r="I35" s="381" t="s">
        <v>304</v>
      </c>
      <c r="J35" s="381">
        <v>5729571</v>
      </c>
      <c r="K35" s="153" t="s">
        <v>766</v>
      </c>
    </row>
    <row r="36" spans="1:11" ht="15.75" customHeight="1">
      <c r="A36" s="142">
        <f t="shared" si="2"/>
        <v>31</v>
      </c>
      <c r="B36" s="149" t="s">
        <v>53</v>
      </c>
      <c r="C36" s="298" t="s">
        <v>278</v>
      </c>
      <c r="D36" s="382">
        <f t="shared" si="3"/>
        <v>264727</v>
      </c>
      <c r="E36" s="157" t="str">
        <f t="shared" si="1"/>
        <v>Grab TT 76001705 2184010097295361 Ca Phe Muoi Chu Long Phan Thiet CKN 173228 - CONG TY TNHH GRAB - Ngan hang TMCP Cong Thuong Viet Nam</v>
      </c>
      <c r="F36" s="1"/>
      <c r="G36" s="1"/>
      <c r="H36" s="1"/>
      <c r="I36" s="381" t="s">
        <v>287</v>
      </c>
      <c r="J36" s="381">
        <v>268394</v>
      </c>
      <c r="K36" s="153" t="s">
        <v>767</v>
      </c>
    </row>
    <row r="37" spans="1:11" ht="15.75" customHeight="1">
      <c r="A37" s="142">
        <f t="shared" si="2"/>
        <v>32</v>
      </c>
      <c r="B37" s="149" t="s">
        <v>55</v>
      </c>
      <c r="C37" s="298" t="s">
        <v>277</v>
      </c>
      <c r="D37" s="382">
        <f t="shared" si="3"/>
        <v>65097</v>
      </c>
      <c r="E37" s="157" t="str">
        <f t="shared" si="1"/>
        <v>Grab TT 76001993 2184010097436673 Ca Phe Muoi Chu Long Binh Phuoc CKN 173397 - CONG TY TNHH GRAB - Ngan hang TMCP Cong Thuong Viet Nam</v>
      </c>
      <c r="F37" s="1"/>
      <c r="G37" s="1"/>
      <c r="H37" s="1"/>
      <c r="I37" s="381" t="s">
        <v>295</v>
      </c>
      <c r="J37" s="381">
        <v>2605955</v>
      </c>
      <c r="K37" s="153" t="s">
        <v>768</v>
      </c>
    </row>
    <row r="38" spans="1:11" ht="15.75" customHeight="1">
      <c r="A38" s="142">
        <f t="shared" si="2"/>
        <v>33</v>
      </c>
      <c r="B38" s="475" t="s">
        <v>57</v>
      </c>
      <c r="C38" s="343" t="s">
        <v>276</v>
      </c>
      <c r="D38" s="382">
        <f t="shared" si="3"/>
        <v>76387</v>
      </c>
      <c r="E38" s="157" t="str">
        <f t="shared" si="1"/>
        <v>Grab TT 76001774 2184010097305601 Ca Phe Muoi Chu Long Ba Ria CKN 172510 - CONG TY TNHH GRAB - Ngan hang TMCP Cong Thuong Viet Nam</v>
      </c>
      <c r="F38" s="1"/>
      <c r="G38" s="1"/>
      <c r="H38" s="1"/>
      <c r="I38" s="381" t="s">
        <v>305</v>
      </c>
      <c r="J38" s="381">
        <v>5424143</v>
      </c>
      <c r="K38" s="153" t="s">
        <v>769</v>
      </c>
    </row>
    <row r="39" spans="1:11" ht="15.75" customHeight="1">
      <c r="A39" s="142">
        <f t="shared" si="2"/>
        <v>34</v>
      </c>
      <c r="B39" s="466"/>
      <c r="C39" s="344" t="s">
        <v>275</v>
      </c>
      <c r="D39" s="382">
        <f t="shared" si="3"/>
        <v>1377163</v>
      </c>
      <c r="E39" s="157" t="str">
        <f t="shared" si="1"/>
        <v>Grab TT 76001959 2184010097321985 Ca Phe Muoi Chu Long Vung Tau CKN 173381 - CONG TY TNHH GRAB - Ngan hang TMCP Cong Thuong Viet Nam</v>
      </c>
      <c r="F39" s="1"/>
      <c r="G39" s="1"/>
      <c r="H39" s="1"/>
      <c r="I39" s="381" t="s">
        <v>306</v>
      </c>
      <c r="J39" s="381">
        <v>1786539</v>
      </c>
      <c r="K39" s="153" t="s">
        <v>770</v>
      </c>
    </row>
    <row r="40" spans="1:11" ht="15.75" customHeight="1">
      <c r="A40" s="142">
        <f t="shared" si="2"/>
        <v>35</v>
      </c>
      <c r="B40" s="149" t="s">
        <v>60</v>
      </c>
      <c r="C40" s="298" t="s">
        <v>274</v>
      </c>
      <c r="D40" s="382">
        <f t="shared" si="3"/>
        <v>5194292</v>
      </c>
      <c r="E40" s="157" t="str">
        <f t="shared" si="1"/>
        <v>Grab TT 75997136 2103520463896577 Ca Phe Muoi Chu Long TRUONG DINH CKN 168141 - CONG TY TNHH GRAB - Ngan hang TMCP Cong Thuong Viet Nam</v>
      </c>
      <c r="F40" s="1"/>
      <c r="G40" s="1"/>
      <c r="H40" s="1"/>
      <c r="I40" s="381" t="s">
        <v>308</v>
      </c>
      <c r="J40" s="381">
        <v>3599528</v>
      </c>
      <c r="K40" s="153" t="s">
        <v>771</v>
      </c>
    </row>
    <row r="41" spans="1:11" ht="15.75" customHeight="1">
      <c r="A41" s="142">
        <f t="shared" si="2"/>
        <v>36</v>
      </c>
      <c r="B41" s="149" t="s">
        <v>62</v>
      </c>
      <c r="C41" s="298" t="s">
        <v>273</v>
      </c>
      <c r="D41" s="382">
        <f t="shared" si="3"/>
        <v>5259658</v>
      </c>
      <c r="E41" s="157" t="str">
        <f t="shared" si="1"/>
        <v>Grab TT 75997123 2103520463947777 Ca Phe Muoi Chu Long Ton Duc Thang CKN 167499 - CONG TY TNHH GRAB - Ngan hang TMCP Cong Thuong Viet Nam</v>
      </c>
      <c r="F41" s="1"/>
      <c r="G41" s="1"/>
      <c r="H41" s="1"/>
      <c r="I41" s="381" t="s">
        <v>298</v>
      </c>
      <c r="J41" s="381">
        <v>2793850</v>
      </c>
      <c r="K41" s="153" t="s">
        <v>772</v>
      </c>
    </row>
    <row r="42" spans="1:11" ht="15.75" customHeight="1">
      <c r="A42" s="142">
        <f t="shared" si="2"/>
        <v>37</v>
      </c>
      <c r="B42" s="149" t="s">
        <v>64</v>
      </c>
      <c r="C42" s="298" t="s">
        <v>272</v>
      </c>
      <c r="D42" s="382">
        <f t="shared" si="3"/>
        <v>3813183</v>
      </c>
      <c r="E42" s="157" t="str">
        <f t="shared" si="1"/>
        <v>Grab TT 75997336 2103520463994881 Ca Phe Muoi Chu Long Thanh Nhan CKN 168250 - CONG TY TNHH GRAB - Ngan hang TMCP Cong Thuong Viet Nam</v>
      </c>
      <c r="F42" s="1"/>
      <c r="G42" s="1"/>
      <c r="H42" s="1"/>
      <c r="I42" s="381" t="s">
        <v>297</v>
      </c>
      <c r="J42" s="381">
        <v>2452572</v>
      </c>
      <c r="K42" s="153" t="s">
        <v>773</v>
      </c>
    </row>
    <row r="43" spans="1:11" ht="15.75" customHeight="1">
      <c r="A43" s="142">
        <f t="shared" si="2"/>
        <v>38</v>
      </c>
      <c r="B43" s="149" t="s">
        <v>66</v>
      </c>
      <c r="C43" s="298" t="s">
        <v>271</v>
      </c>
      <c r="D43" s="382">
        <f t="shared" si="3"/>
        <v>4895777</v>
      </c>
      <c r="E43" s="157" t="str">
        <f t="shared" si="1"/>
        <v>Grab TT 75997621 2103520463855617 Ca Phe Muoi Chu Long Doi Can CKN 167828 - CONG TY TNHH GRAB - Ngan hang TMCP Cong Thuong Viet Nam</v>
      </c>
      <c r="F43" s="1"/>
      <c r="G43" s="1"/>
      <c r="H43" s="1"/>
      <c r="I43" s="381" t="s">
        <v>294</v>
      </c>
      <c r="J43" s="381">
        <v>2428174</v>
      </c>
      <c r="K43" s="153" t="s">
        <v>774</v>
      </c>
    </row>
    <row r="44" spans="1:11" ht="15.75" customHeight="1">
      <c r="A44" s="142">
        <f t="shared" si="2"/>
        <v>39</v>
      </c>
      <c r="B44" s="149" t="s">
        <v>68</v>
      </c>
      <c r="C44" s="298" t="s">
        <v>270</v>
      </c>
      <c r="D44" s="382">
        <f t="shared" si="3"/>
        <v>8484006</v>
      </c>
      <c r="E44" s="157" t="str">
        <f t="shared" si="1"/>
        <v>Grab TT 76004571 2212874047410177 Ca Phe Muoi Chu Long Duong Lang CKN 175901 - CONG TY TNHH GRAB - Ngan hang TMCP Cong Thuong Viet Nam</v>
      </c>
      <c r="F44" s="1"/>
      <c r="G44" s="1"/>
      <c r="H44" s="1"/>
      <c r="I44" s="381" t="s">
        <v>292</v>
      </c>
      <c r="J44" s="381">
        <v>1935801</v>
      </c>
      <c r="K44" s="153" t="s">
        <v>775</v>
      </c>
    </row>
    <row r="45" spans="1:11" ht="15.75" customHeight="1">
      <c r="A45" s="142">
        <f t="shared" ref="A45:A61" si="4">A44+1</f>
        <v>40</v>
      </c>
      <c r="B45" s="149" t="s">
        <v>70</v>
      </c>
      <c r="C45" s="298" t="s">
        <v>269</v>
      </c>
      <c r="D45" s="382">
        <f t="shared" si="3"/>
        <v>933936</v>
      </c>
      <c r="E45" s="157" t="str">
        <f t="shared" si="1"/>
        <v>Grab TT 76001725 2184010097307649 Ca Phe Muoi Chu Long Le Duan CKN 172486 - CONG TY TNHH GRAB - Ngan hang TMCP Cong Thuong Viet Nam</v>
      </c>
      <c r="F45" s="1"/>
      <c r="G45" s="1"/>
      <c r="H45" s="1"/>
      <c r="I45" s="381" t="s">
        <v>302</v>
      </c>
      <c r="J45" s="381">
        <v>2521042</v>
      </c>
      <c r="K45" s="153" t="s">
        <v>776</v>
      </c>
    </row>
    <row r="46" spans="1:11" ht="15.75" customHeight="1">
      <c r="A46" s="142">
        <f t="shared" si="4"/>
        <v>41</v>
      </c>
      <c r="B46" s="149" t="s">
        <v>72</v>
      </c>
      <c r="C46" s="298" t="s">
        <v>268</v>
      </c>
      <c r="D46" s="382">
        <f t="shared" si="3"/>
        <v>1479908</v>
      </c>
      <c r="E46" s="157" t="str">
        <f t="shared" si="1"/>
        <v>Grab TT 76001906 2184010097313793 Ca Phe Muoi Chu Long Hoang Dieu CKN 173346 - CONG TY TNHH GRAB - Ngan hang TMCP Cong Thuong Viet Nam</v>
      </c>
      <c r="F46" s="1"/>
      <c r="G46" s="1"/>
      <c r="H46" s="1"/>
      <c r="I46" s="381" t="s">
        <v>299</v>
      </c>
      <c r="J46" s="381">
        <v>1247554</v>
      </c>
      <c r="K46" s="153" t="s">
        <v>777</v>
      </c>
    </row>
    <row r="47" spans="1:11" ht="18" customHeight="1">
      <c r="A47" s="142">
        <f t="shared" si="4"/>
        <v>42</v>
      </c>
      <c r="B47" s="146" t="s">
        <v>74</v>
      </c>
      <c r="C47" s="298" t="s">
        <v>267</v>
      </c>
      <c r="D47" s="382">
        <f t="shared" si="3"/>
        <v>789974</v>
      </c>
      <c r="E47" s="157" t="str">
        <f t="shared" si="1"/>
        <v>Grab TT 76001679 2184010105679873 Ca Phe Muoi Chu Long Quang Ngai CKN 172461 - CONG TY TNHH GRAB - Ngan hang TMCP Cong Thuong Viet Nam</v>
      </c>
      <c r="F47" s="1"/>
      <c r="G47" s="1"/>
      <c r="H47" s="1"/>
      <c r="I47" s="381" t="s">
        <v>303</v>
      </c>
      <c r="J47" s="381">
        <v>2163947</v>
      </c>
      <c r="K47" s="153" t="s">
        <v>778</v>
      </c>
    </row>
    <row r="48" spans="1:11" ht="18" customHeight="1">
      <c r="A48" s="142">
        <f t="shared" si="4"/>
        <v>43</v>
      </c>
      <c r="B48" s="474" t="s">
        <v>76</v>
      </c>
      <c r="C48" s="298" t="s">
        <v>266</v>
      </c>
      <c r="D48" s="382">
        <f t="shared" si="3"/>
        <v>159595</v>
      </c>
      <c r="E48" s="157" t="str">
        <f t="shared" si="1"/>
        <v>Grab TT 76008926 2245664218095617 Ca Phe Muoi Chu Long Hung Vuong CKN 180482 - CONG TY TNHH GRAB - Ngan hang TMCP Cong Thuong Viet Nam</v>
      </c>
      <c r="F48" s="1"/>
      <c r="G48" s="1"/>
      <c r="H48" s="1"/>
      <c r="I48" s="381" t="s">
        <v>270</v>
      </c>
      <c r="J48" s="381">
        <v>8484006</v>
      </c>
      <c r="K48" s="153" t="s">
        <v>779</v>
      </c>
    </row>
    <row r="49" spans="1:20" ht="18" customHeight="1">
      <c r="A49" s="142">
        <f t="shared" si="4"/>
        <v>44</v>
      </c>
      <c r="B49" s="478"/>
      <c r="C49" s="298" t="s">
        <v>265</v>
      </c>
      <c r="D49" s="382">
        <f t="shared" si="3"/>
        <v>218993</v>
      </c>
      <c r="E49" s="157" t="str">
        <f t="shared" si="1"/>
        <v>Grab TT 76008067 2245665325414401 Ca Phe Muoi Chu Long Ba Trieu CKN 179736 - CONG TY TNHH GRAB - Ngan hang TMCP Cong Thuong Viet Nam</v>
      </c>
      <c r="F49" s="1"/>
      <c r="G49" s="1"/>
      <c r="H49" s="1"/>
      <c r="I49" s="381" t="s">
        <v>257</v>
      </c>
      <c r="J49" s="381">
        <v>58451</v>
      </c>
      <c r="K49" s="153" t="s">
        <v>780</v>
      </c>
    </row>
    <row r="50" spans="1:20" ht="18" customHeight="1">
      <c r="A50" s="142">
        <f t="shared" si="4"/>
        <v>45</v>
      </c>
      <c r="B50" s="467"/>
      <c r="C50" s="145" t="s">
        <v>264</v>
      </c>
      <c r="D50" s="382">
        <f t="shared" si="3"/>
        <v>295602</v>
      </c>
      <c r="E50" s="157" t="str">
        <f t="shared" si="1"/>
        <v>Grab TT 76008060 2245664234874881 Ca Phe Muoi Chu Long Doan Thi Diem CKN 178955 - CONG TY TNHH GRAB - Ngan hang TMCP Cong Thuong Viet Nam</v>
      </c>
      <c r="F50" s="1"/>
      <c r="G50" s="1"/>
      <c r="H50" s="1"/>
      <c r="I50" s="381" t="s">
        <v>256</v>
      </c>
      <c r="J50" s="381">
        <v>472518</v>
      </c>
      <c r="K50" s="153" t="s">
        <v>781</v>
      </c>
    </row>
    <row r="51" spans="1:20" ht="15.75" customHeight="1">
      <c r="A51" s="142">
        <f t="shared" si="4"/>
        <v>46</v>
      </c>
      <c r="B51" s="149" t="s">
        <v>80</v>
      </c>
      <c r="C51" s="145" t="s">
        <v>263</v>
      </c>
      <c r="D51" s="382">
        <f t="shared" si="3"/>
        <v>134550</v>
      </c>
      <c r="E51" s="157" t="str">
        <f t="shared" si="1"/>
        <v>Grab TT 76001853 2184010097289217 Ca Phe Muoi Chu Long Long An CKN 172539 - CONG TY TNHH GRAB - Ngan hang TMCP Cong Thuong Viet Nam</v>
      </c>
      <c r="F51" s="1"/>
      <c r="G51" s="1"/>
      <c r="H51" s="1"/>
      <c r="I51" s="381" t="s">
        <v>264</v>
      </c>
      <c r="J51" s="381">
        <v>295602</v>
      </c>
      <c r="K51" s="153" t="s">
        <v>782</v>
      </c>
    </row>
    <row r="52" spans="1:20" ht="15.75" customHeight="1">
      <c r="A52" s="142">
        <f t="shared" si="4"/>
        <v>47</v>
      </c>
      <c r="B52" s="146" t="s">
        <v>82</v>
      </c>
      <c r="C52" s="145" t="s">
        <v>262</v>
      </c>
      <c r="D52" s="382">
        <f t="shared" si="3"/>
        <v>124027</v>
      </c>
      <c r="E52" s="157" t="str">
        <f t="shared" si="1"/>
        <v>Grab TT 76001988 2184010097360897 Ca Phe Muoi Chu Long My Tho CKN 173393 - CONG TY TNHH GRAB - Ngan hang TMCP Cong Thuong Viet Nam</v>
      </c>
      <c r="F52" s="1"/>
      <c r="G52" s="1"/>
      <c r="H52" s="1"/>
      <c r="I52" s="381" t="s">
        <v>265</v>
      </c>
      <c r="J52" s="381">
        <v>218993</v>
      </c>
      <c r="K52" s="153" t="s">
        <v>783</v>
      </c>
    </row>
    <row r="53" spans="1:20" ht="15.75" customHeight="1">
      <c r="A53" s="142">
        <f t="shared" si="4"/>
        <v>48</v>
      </c>
      <c r="B53" s="146" t="s">
        <v>84</v>
      </c>
      <c r="C53" s="145" t="s">
        <v>261</v>
      </c>
      <c r="D53" s="382">
        <f t="shared" si="3"/>
        <v>420283</v>
      </c>
      <c r="E53" s="157" t="str">
        <f t="shared" si="1"/>
        <v>Grab TT 76001932 2184010097319937 Ca Phe Muoi Chu Long Ben Tre CKN 172573 - CONG TY TNHH GRAB - Ngan hang TMCP Cong Thuong Viet Nam</v>
      </c>
      <c r="F53" s="1"/>
      <c r="G53" s="1"/>
      <c r="H53" s="1"/>
      <c r="I53" s="381" t="s">
        <v>266</v>
      </c>
      <c r="J53" s="381">
        <v>159595</v>
      </c>
      <c r="K53" s="153" t="s">
        <v>784</v>
      </c>
      <c r="R53" s="139"/>
      <c r="S53" s="139"/>
      <c r="T53" s="139"/>
    </row>
    <row r="54" spans="1:20" ht="15.75" customHeight="1">
      <c r="A54" s="142">
        <f t="shared" si="4"/>
        <v>49</v>
      </c>
      <c r="B54" s="149" t="s">
        <v>86</v>
      </c>
      <c r="C54" s="145" t="s">
        <v>260</v>
      </c>
      <c r="D54" s="382">
        <f t="shared" si="3"/>
        <v>86980</v>
      </c>
      <c r="E54" s="157" t="str">
        <f t="shared" si="1"/>
        <v>Grab TT 76001791 2184010097317889 Ca Phe Muoi Chu Long Long Xuyen CKN 172513 - CONG TY TNHH GRAB - Ngan hang TMCP Cong Thuong Viet Nam</v>
      </c>
      <c r="F54" s="1"/>
      <c r="G54" s="1"/>
      <c r="H54" s="1"/>
      <c r="I54" s="381" t="e">
        <v>#VALUE!</v>
      </c>
      <c r="J54" s="381">
        <v>438900</v>
      </c>
      <c r="K54" s="153" t="s">
        <v>785</v>
      </c>
      <c r="R54" s="139"/>
      <c r="S54" s="139"/>
      <c r="T54" s="139"/>
    </row>
    <row r="55" spans="1:20" ht="15.75" customHeight="1">
      <c r="A55" s="142">
        <f t="shared" si="4"/>
        <v>50</v>
      </c>
      <c r="B55" s="149" t="s">
        <v>88</v>
      </c>
      <c r="C55" s="145" t="s">
        <v>259</v>
      </c>
      <c r="D55" s="382">
        <f t="shared" si="3"/>
        <v>950439</v>
      </c>
      <c r="E55" s="157" t="str">
        <f t="shared" si="1"/>
        <v>Grab TT 76002010 2184010097315841 Ca Phe Muoi Chu Long Can Tho CKN 172613 - CONG TY TNHH GRAB - Ngan hang TMCP Cong Thuong Viet Nam</v>
      </c>
      <c r="F55" s="1"/>
      <c r="G55" s="1"/>
      <c r="H55" s="1"/>
      <c r="I55" s="381" t="e">
        <v>#VALUE!</v>
      </c>
      <c r="J55" s="381">
        <v>1137000</v>
      </c>
      <c r="K55" s="153" t="s">
        <v>786</v>
      </c>
      <c r="R55" s="139"/>
      <c r="S55" s="139"/>
      <c r="T55" s="139"/>
    </row>
    <row r="56" spans="1:20" ht="15.75" customHeight="1">
      <c r="A56" s="142">
        <f t="shared" si="4"/>
        <v>51</v>
      </c>
      <c r="B56" s="149" t="s">
        <v>90</v>
      </c>
      <c r="C56" s="148" t="s">
        <v>91</v>
      </c>
      <c r="D56" s="382" t="str">
        <f t="shared" si="3"/>
        <v/>
      </c>
      <c r="E56" s="157" t="str">
        <f t="shared" si="1"/>
        <v/>
      </c>
      <c r="F56" s="1"/>
      <c r="G56" s="1"/>
      <c r="H56" s="1"/>
      <c r="I56" s="381" t="e">
        <v>#VALUE!</v>
      </c>
      <c r="J56" s="381">
        <v>1598940</v>
      </c>
      <c r="K56" s="153" t="s">
        <v>787</v>
      </c>
      <c r="R56" s="139"/>
      <c r="S56" s="139"/>
      <c r="T56" s="139"/>
    </row>
    <row r="57" spans="1:20" ht="15.75" customHeight="1">
      <c r="A57" s="142">
        <f t="shared" si="4"/>
        <v>52</v>
      </c>
      <c r="B57" s="146" t="s">
        <v>92</v>
      </c>
      <c r="C57" s="148" t="s">
        <v>93</v>
      </c>
      <c r="D57" s="382" t="str">
        <f t="shared" si="3"/>
        <v/>
      </c>
      <c r="E57" s="157" t="str">
        <f t="shared" si="1"/>
        <v/>
      </c>
      <c r="F57" s="1"/>
      <c r="G57" s="1"/>
      <c r="H57" s="1"/>
      <c r="I57" s="381" t="e">
        <v>#VALUE!</v>
      </c>
      <c r="J57" s="381">
        <v>793000</v>
      </c>
      <c r="K57" s="153" t="s">
        <v>788</v>
      </c>
      <c r="R57" s="139"/>
      <c r="S57" s="139"/>
      <c r="T57" s="139"/>
    </row>
    <row r="58" spans="1:20" ht="15.75" customHeight="1">
      <c r="A58" s="142">
        <f t="shared" si="4"/>
        <v>53</v>
      </c>
      <c r="B58" s="474" t="s">
        <v>94</v>
      </c>
      <c r="C58" s="145" t="s">
        <v>258</v>
      </c>
      <c r="D58" s="382">
        <f t="shared" si="3"/>
        <v>206617</v>
      </c>
      <c r="E58" s="157" t="str">
        <f t="shared" si="1"/>
        <v>Grab TT 76001922 2184010097283073 Ca Phe Muoi Chu Long Kien Giang CKN 173357 - CONG TY TNHH GRAB - Ngan hang TMCP Cong Thuong Viet Nam</v>
      </c>
      <c r="F58" s="1"/>
      <c r="G58" s="1"/>
      <c r="H58" s="1"/>
      <c r="I58" s="381" t="e">
        <v>#VALUE!</v>
      </c>
      <c r="J58" s="381">
        <v>202020</v>
      </c>
      <c r="K58" s="153" t="s">
        <v>789</v>
      </c>
      <c r="R58" s="139"/>
      <c r="S58" s="139"/>
      <c r="T58" s="139"/>
    </row>
    <row r="59" spans="1:20" ht="15.75" customHeight="1">
      <c r="A59" s="142">
        <f t="shared" si="4"/>
        <v>54</v>
      </c>
      <c r="B59" s="478"/>
      <c r="C59" s="298" t="s">
        <v>257</v>
      </c>
      <c r="D59" s="382">
        <f t="shared" si="3"/>
        <v>58451</v>
      </c>
      <c r="E59" s="157" t="str">
        <f t="shared" si="1"/>
        <v>Grab TT 76005111 2218832668186625 Ca Phe Muoi Chu Long Nguyen Van Cu Phu Quoc CKN 177243 - CONG TY TNHH GRAB - Ngan hang TMCP Cong Thuong Viet Nam</v>
      </c>
      <c r="F59" s="1"/>
      <c r="G59" s="1"/>
      <c r="H59" s="1"/>
      <c r="I59" s="381" t="e">
        <v>#VALUE!</v>
      </c>
      <c r="J59" s="381">
        <v>714000</v>
      </c>
      <c r="K59" s="153" t="s">
        <v>790</v>
      </c>
      <c r="R59" s="139"/>
      <c r="S59" s="139"/>
      <c r="T59" s="139"/>
    </row>
    <row r="60" spans="1:20" ht="15.75" customHeight="1">
      <c r="A60" s="142">
        <f t="shared" si="4"/>
        <v>55</v>
      </c>
      <c r="B60" s="467"/>
      <c r="C60" s="145" t="s">
        <v>256</v>
      </c>
      <c r="D60" s="382">
        <f t="shared" si="3"/>
        <v>472518</v>
      </c>
      <c r="E60" s="157" t="str">
        <f t="shared" si="1"/>
        <v>Grab TT 76005344 2218832668170241 Ca Phe Muoi Chu Long Nguyen Trung Truc Phu Quoc CKN 177398 - CONG TY TNHH GRAB - Ngan hang TMCP Cong Thuong Viet Nam</v>
      </c>
      <c r="F60" s="1"/>
      <c r="G60" s="1"/>
      <c r="H60" s="1"/>
      <c r="I60" s="381" t="e">
        <v>#VALUE!</v>
      </c>
      <c r="J60" s="381">
        <v>71400</v>
      </c>
      <c r="K60" s="153" t="s">
        <v>791</v>
      </c>
      <c r="R60" s="139"/>
      <c r="S60" s="139"/>
      <c r="T60" s="139"/>
    </row>
    <row r="61" spans="1:20" ht="15.75" customHeight="1">
      <c r="A61" s="142">
        <f t="shared" si="4"/>
        <v>56</v>
      </c>
      <c r="B61" s="146" t="s">
        <v>98</v>
      </c>
      <c r="C61" s="145" t="s">
        <v>255</v>
      </c>
      <c r="D61" s="382">
        <f t="shared" si="3"/>
        <v>87222</v>
      </c>
      <c r="E61" s="157" t="str">
        <f t="shared" si="1"/>
        <v>Grab TT 76001802 2184010105675777 Ca Phe Muoi Chu Long Ca Mau CKN 173279 - CONG TY TNHH GRAB - Ngan hang TMCP Cong Thuong Viet Nam</v>
      </c>
      <c r="F61" s="1"/>
      <c r="G61" s="1"/>
      <c r="H61" s="1"/>
      <c r="I61" s="381" t="e">
        <v>#VALUE!</v>
      </c>
      <c r="J61" s="381">
        <v>279000</v>
      </c>
      <c r="K61" s="153" t="s">
        <v>792</v>
      </c>
      <c r="R61" s="139"/>
      <c r="S61" s="139"/>
      <c r="T61" s="139"/>
    </row>
    <row r="62" spans="1:20" ht="15.75" customHeight="1">
      <c r="A62" s="468" t="s">
        <v>254</v>
      </c>
      <c r="B62" s="469"/>
      <c r="C62" s="470"/>
      <c r="D62" s="383">
        <f>SUM(D5:D61)</f>
        <v>107806242</v>
      </c>
      <c r="E62" s="157" t="str">
        <f t="shared" si="1"/>
        <v/>
      </c>
      <c r="F62" s="1"/>
      <c r="G62" s="1"/>
      <c r="H62" s="1"/>
      <c r="I62" s="381" t="e">
        <v>#VALUE!</v>
      </c>
      <c r="J62" s="381">
        <v>122220</v>
      </c>
      <c r="K62" s="153" t="s">
        <v>793</v>
      </c>
      <c r="R62" s="139"/>
      <c r="S62" s="139"/>
      <c r="T62" s="139"/>
    </row>
    <row r="63" spans="1:20" ht="15.75" customHeight="1">
      <c r="A63" s="141"/>
      <c r="B63" s="141"/>
      <c r="C63" s="141"/>
      <c r="D63" s="182"/>
      <c r="E63" s="141"/>
      <c r="F63" s="1"/>
      <c r="G63" s="1"/>
      <c r="H63" s="1"/>
      <c r="I63" s="381" t="e">
        <v>#VALUE!</v>
      </c>
      <c r="J63" s="381">
        <v>235200</v>
      </c>
      <c r="K63" s="153" t="s">
        <v>794</v>
      </c>
      <c r="R63" s="139"/>
      <c r="S63" s="139"/>
      <c r="T63" s="139"/>
    </row>
    <row r="64" spans="1:20" ht="15.75" customHeight="1">
      <c r="A64" s="141"/>
      <c r="B64" s="141"/>
      <c r="C64" s="141"/>
      <c r="D64" s="182"/>
      <c r="E64" s="141"/>
      <c r="F64" s="1"/>
      <c r="G64" s="1"/>
      <c r="H64" s="1"/>
      <c r="I64" s="381" t="e">
        <v>#VALUE!</v>
      </c>
      <c r="J64" s="381">
        <v>55860</v>
      </c>
      <c r="K64" s="153" t="s">
        <v>795</v>
      </c>
      <c r="R64" s="139"/>
      <c r="S64" s="139"/>
      <c r="T64" s="139"/>
    </row>
    <row r="65" spans="1:20" ht="15.75" customHeight="1">
      <c r="A65" s="141"/>
      <c r="B65" s="479" t="s">
        <v>253</v>
      </c>
      <c r="C65" s="144" t="s">
        <v>252</v>
      </c>
      <c r="D65" s="182"/>
      <c r="E65" s="141"/>
      <c r="F65" s="1"/>
      <c r="G65" s="1"/>
      <c r="H65" s="1"/>
      <c r="I65" s="381" t="e">
        <v>#VALUE!</v>
      </c>
      <c r="J65" s="381">
        <v>7154250</v>
      </c>
      <c r="K65" s="153" t="s">
        <v>796</v>
      </c>
      <c r="R65" s="139"/>
      <c r="S65" s="139"/>
      <c r="T65" s="139"/>
    </row>
    <row r="66" spans="1:20" ht="15.75" customHeight="1">
      <c r="A66" s="141"/>
      <c r="B66" s="466"/>
      <c r="C66" s="143" t="s">
        <v>540</v>
      </c>
      <c r="D66" s="182"/>
      <c r="E66" s="141"/>
      <c r="F66" s="1"/>
      <c r="G66" s="1"/>
      <c r="H66" s="1"/>
      <c r="I66" s="381" t="e">
        <v>#VALUE!</v>
      </c>
      <c r="J66" s="381">
        <v>5162250</v>
      </c>
      <c r="K66" s="153" t="s">
        <v>797</v>
      </c>
      <c r="R66" s="139"/>
      <c r="S66" s="139"/>
      <c r="T66" s="139"/>
    </row>
    <row r="67" spans="1:20" ht="15.75" customHeight="1">
      <c r="A67" s="141"/>
      <c r="B67" s="141"/>
      <c r="C67" s="141"/>
      <c r="D67" s="182"/>
      <c r="E67" s="141"/>
      <c r="F67" s="1"/>
      <c r="G67" s="1"/>
      <c r="H67" s="1"/>
      <c r="I67" s="381" t="e">
        <v>#VALUE!</v>
      </c>
      <c r="J67" s="381">
        <v>2070620</v>
      </c>
      <c r="K67" s="153" t="s">
        <v>798</v>
      </c>
      <c r="R67" s="139"/>
      <c r="S67" s="139"/>
      <c r="T67" s="139"/>
    </row>
    <row r="68" spans="1:20" ht="15.75" customHeight="1">
      <c r="A68" s="141"/>
      <c r="B68" s="141"/>
      <c r="C68" s="141"/>
      <c r="D68" s="182"/>
      <c r="E68" s="141"/>
      <c r="F68" s="1"/>
      <c r="G68" s="1"/>
      <c r="H68" s="1"/>
      <c r="I68" s="381" t="e">
        <v>#VALUE!</v>
      </c>
      <c r="J68" s="381">
        <v>354850</v>
      </c>
      <c r="K68" s="153" t="s">
        <v>798</v>
      </c>
      <c r="R68" s="139"/>
      <c r="S68" s="139"/>
      <c r="T68" s="139"/>
    </row>
    <row r="69" spans="1:20" ht="15.75" customHeight="1">
      <c r="A69" s="141"/>
      <c r="B69" s="141"/>
      <c r="C69" s="141"/>
      <c r="D69" s="182"/>
      <c r="E69" s="141"/>
      <c r="F69" s="1"/>
      <c r="G69" s="1"/>
      <c r="H69" s="1"/>
      <c r="I69" s="381" t="e">
        <v>#VALUE!</v>
      </c>
      <c r="J69" s="381">
        <v>106254424</v>
      </c>
      <c r="K69" s="153" t="s">
        <v>799</v>
      </c>
      <c r="R69" s="139"/>
      <c r="S69" s="139"/>
      <c r="T69" s="139"/>
    </row>
    <row r="70" spans="1:20" ht="15.75" customHeight="1">
      <c r="A70" s="141"/>
      <c r="B70" s="141"/>
      <c r="C70" s="141"/>
      <c r="D70" s="182"/>
      <c r="E70" s="141"/>
      <c r="F70" s="1"/>
      <c r="G70" s="1"/>
      <c r="H70" s="1"/>
      <c r="I70" s="381" t="e">
        <v>#VALUE!</v>
      </c>
      <c r="K70" s="153" t="s">
        <v>800</v>
      </c>
      <c r="R70" s="139"/>
      <c r="S70" s="139"/>
      <c r="T70" s="139"/>
    </row>
    <row r="71" spans="1:20" ht="15.75" customHeight="1">
      <c r="A71" s="141"/>
      <c r="B71" s="141"/>
      <c r="C71" s="141"/>
      <c r="D71" s="182"/>
      <c r="E71" s="141"/>
      <c r="F71" s="1"/>
      <c r="G71" s="1"/>
      <c r="H71" s="1"/>
      <c r="I71" s="381" t="e">
        <v>#VALUE!</v>
      </c>
      <c r="K71" s="153" t="s">
        <v>801</v>
      </c>
      <c r="R71" s="139"/>
      <c r="S71" s="139"/>
      <c r="T71" s="139"/>
    </row>
    <row r="72" spans="1:20" ht="15.75" customHeight="1">
      <c r="A72" s="141"/>
      <c r="B72" s="141"/>
      <c r="C72" s="141"/>
      <c r="D72" s="182"/>
      <c r="E72" s="141"/>
      <c r="F72" s="1"/>
      <c r="G72" s="1"/>
      <c r="H72" s="1"/>
      <c r="I72" s="381" t="e">
        <v>#VALUE!</v>
      </c>
      <c r="J72" s="381">
        <v>49450</v>
      </c>
      <c r="K72" s="153" t="s">
        <v>802</v>
      </c>
      <c r="R72" s="139"/>
      <c r="S72" s="139"/>
      <c r="T72" s="139"/>
    </row>
    <row r="73" spans="1:20" ht="15.75" customHeight="1">
      <c r="A73" s="141"/>
      <c r="B73" s="479" t="s">
        <v>251</v>
      </c>
      <c r="C73" s="142" t="s">
        <v>250</v>
      </c>
      <c r="D73" s="182"/>
      <c r="E73" s="141"/>
      <c r="F73" s="1"/>
      <c r="G73" s="1"/>
      <c r="H73" s="1"/>
      <c r="I73" s="381" t="e">
        <v>#VALUE!</v>
      </c>
      <c r="J73" s="381">
        <v>22940748</v>
      </c>
      <c r="K73" s="153" t="s">
        <v>803</v>
      </c>
      <c r="R73" s="139"/>
      <c r="S73" s="139"/>
      <c r="T73" s="139"/>
    </row>
    <row r="74" spans="1:20" ht="15.75" customHeight="1">
      <c r="A74" s="141"/>
      <c r="B74" s="473"/>
      <c r="C74" s="89"/>
      <c r="D74" s="182"/>
      <c r="E74" s="141"/>
      <c r="F74" s="1"/>
      <c r="G74" s="1"/>
      <c r="H74" s="1"/>
      <c r="I74" s="381" t="e">
        <v>#VALUE!</v>
      </c>
      <c r="J74" s="381">
        <v>93602966</v>
      </c>
      <c r="K74" s="153" t="s">
        <v>804</v>
      </c>
      <c r="R74" s="139"/>
      <c r="S74" s="139"/>
      <c r="T74" s="139"/>
    </row>
    <row r="75" spans="1:20" ht="15.75" customHeight="1">
      <c r="A75" s="141"/>
      <c r="B75" s="141"/>
      <c r="C75" s="141"/>
      <c r="D75" s="182"/>
      <c r="E75" s="141"/>
      <c r="F75" s="1"/>
      <c r="G75" s="1"/>
      <c r="H75" s="1"/>
      <c r="I75" s="381" t="e">
        <v>#VALUE!</v>
      </c>
      <c r="J75" s="381">
        <v>83160</v>
      </c>
      <c r="K75" s="153" t="s">
        <v>805</v>
      </c>
      <c r="R75" s="139"/>
      <c r="S75" s="139"/>
      <c r="T75" s="139"/>
    </row>
    <row r="76" spans="1:20" ht="15.75" customHeight="1">
      <c r="A76" s="141"/>
      <c r="B76" s="141"/>
      <c r="C76" s="141"/>
      <c r="D76" s="182"/>
      <c r="E76" s="141"/>
      <c r="F76" s="1"/>
      <c r="G76" s="1"/>
      <c r="H76" s="1"/>
      <c r="I76" s="381" t="e">
        <v>#VALUE!</v>
      </c>
      <c r="J76" s="381">
        <v>60060</v>
      </c>
      <c r="K76" s="153" t="s">
        <v>806</v>
      </c>
      <c r="R76" s="139"/>
      <c r="S76" s="139"/>
      <c r="T76" s="139"/>
    </row>
    <row r="77" spans="1:20" ht="15.75" customHeight="1">
      <c r="A77" s="141"/>
      <c r="B77" s="141"/>
      <c r="C77" s="141"/>
      <c r="D77" s="182"/>
      <c r="E77" s="141"/>
      <c r="F77" s="1"/>
      <c r="G77" s="1"/>
      <c r="H77" s="1"/>
      <c r="I77" s="381" t="e">
        <v>#VALUE!</v>
      </c>
      <c r="J77" s="381">
        <v>91560</v>
      </c>
      <c r="K77" s="153" t="s">
        <v>807</v>
      </c>
      <c r="R77" s="139"/>
      <c r="S77" s="139"/>
      <c r="T77" s="139"/>
    </row>
    <row r="78" spans="1:20" ht="15.75" customHeight="1">
      <c r="A78" s="141"/>
      <c r="B78" s="141"/>
      <c r="C78" s="141"/>
      <c r="D78" s="182"/>
      <c r="E78" s="141"/>
      <c r="F78" s="1"/>
      <c r="G78" s="1"/>
      <c r="H78" s="1"/>
      <c r="I78" s="381" t="e">
        <v>#VALUE!</v>
      </c>
      <c r="J78" s="381">
        <v>18480</v>
      </c>
      <c r="K78" s="153" t="s">
        <v>808</v>
      </c>
      <c r="R78" s="139"/>
      <c r="S78" s="139"/>
      <c r="T78" s="139"/>
    </row>
    <row r="79" spans="1:20" ht="15.75" customHeight="1">
      <c r="A79" s="141"/>
      <c r="B79" s="141"/>
      <c r="C79" s="141"/>
      <c r="D79" s="182"/>
      <c r="E79" s="141"/>
      <c r="F79" s="1"/>
      <c r="G79" s="1"/>
      <c r="H79" s="1"/>
      <c r="I79" s="381" t="e">
        <v>#VALUE!</v>
      </c>
      <c r="J79" s="381">
        <v>618240</v>
      </c>
      <c r="K79" s="153" t="s">
        <v>809</v>
      </c>
      <c r="R79" s="139"/>
      <c r="S79" s="139"/>
      <c r="T79" s="139"/>
    </row>
    <row r="80" spans="1:20" ht="15.75" customHeight="1">
      <c r="A80" s="141"/>
      <c r="B80" s="141"/>
      <c r="C80" s="141"/>
      <c r="D80" s="182"/>
      <c r="E80" s="141"/>
      <c r="F80" s="1"/>
      <c r="G80" s="1"/>
      <c r="H80" s="1"/>
      <c r="I80" s="381" t="e">
        <v>#VALUE!</v>
      </c>
      <c r="J80" s="381">
        <v>1591380</v>
      </c>
      <c r="K80" s="153" t="s">
        <v>810</v>
      </c>
      <c r="R80" s="139"/>
      <c r="S80" s="139"/>
      <c r="T80" s="139"/>
    </row>
    <row r="81" spans="1:20" ht="15.75" customHeight="1">
      <c r="A81" s="141"/>
      <c r="B81" s="141"/>
      <c r="C81" s="141"/>
      <c r="D81" s="182"/>
      <c r="E81" s="141"/>
      <c r="F81" s="1"/>
      <c r="G81" s="1"/>
      <c r="H81" s="1"/>
      <c r="I81" s="381" t="e">
        <v>#VALUE!</v>
      </c>
      <c r="J81" s="381">
        <v>75600</v>
      </c>
      <c r="K81" s="153" t="s">
        <v>811</v>
      </c>
      <c r="R81" s="139"/>
      <c r="S81" s="139"/>
      <c r="T81" s="139"/>
    </row>
    <row r="82" spans="1:20" ht="15.75" customHeight="1">
      <c r="A82" s="141"/>
      <c r="B82" s="141"/>
      <c r="C82" s="141"/>
      <c r="D82" s="182"/>
      <c r="E82" s="141"/>
      <c r="F82" s="1"/>
      <c r="G82" s="1"/>
      <c r="H82" s="1"/>
      <c r="I82" s="381" t="e">
        <v>#VALUE!</v>
      </c>
      <c r="J82" s="381">
        <v>724500</v>
      </c>
      <c r="K82" s="153" t="s">
        <v>812</v>
      </c>
      <c r="R82" s="139"/>
      <c r="S82" s="139"/>
      <c r="T82" s="139"/>
    </row>
    <row r="83" spans="1:20" ht="15.75" customHeight="1">
      <c r="A83" s="141"/>
      <c r="B83" s="141"/>
      <c r="C83" s="141"/>
      <c r="D83" s="182"/>
      <c r="E83" s="141"/>
      <c r="F83" s="1"/>
      <c r="G83" s="1"/>
      <c r="H83" s="1"/>
      <c r="I83" s="381" t="e">
        <v>#VALUE!</v>
      </c>
      <c r="J83" s="381">
        <v>1067500</v>
      </c>
      <c r="K83" s="153" t="s">
        <v>813</v>
      </c>
      <c r="R83" s="139"/>
      <c r="S83" s="139"/>
      <c r="T83" s="139"/>
    </row>
    <row r="84" spans="1:20" ht="15.75" customHeight="1">
      <c r="A84" s="141"/>
      <c r="B84" s="141"/>
      <c r="C84" s="141"/>
      <c r="D84" s="182"/>
      <c r="E84" s="141"/>
      <c r="F84" s="1"/>
      <c r="G84" s="1"/>
      <c r="H84" s="1"/>
      <c r="I84" s="381" t="e">
        <v>#VALUE!</v>
      </c>
      <c r="J84" s="381">
        <v>706500</v>
      </c>
      <c r="K84" s="153" t="s">
        <v>814</v>
      </c>
      <c r="R84" s="139"/>
      <c r="S84" s="139"/>
      <c r="T84" s="139"/>
    </row>
    <row r="85" spans="1:20" ht="15.75" customHeight="1">
      <c r="A85" s="141"/>
      <c r="B85" s="141"/>
      <c r="C85" s="141"/>
      <c r="D85" s="182"/>
      <c r="E85" s="141"/>
      <c r="F85" s="1"/>
      <c r="G85" s="1"/>
      <c r="H85" s="1"/>
      <c r="I85" s="381" t="e">
        <v>#VALUE!</v>
      </c>
      <c r="J85" s="381">
        <v>838500</v>
      </c>
      <c r="K85" s="153" t="s">
        <v>815</v>
      </c>
      <c r="R85" s="139"/>
      <c r="S85" s="139"/>
      <c r="T85" s="139"/>
    </row>
    <row r="86" spans="1:20" ht="15.75" customHeight="1">
      <c r="A86" s="141"/>
      <c r="B86" s="141"/>
      <c r="C86" s="141"/>
      <c r="D86" s="182"/>
      <c r="E86" s="141"/>
      <c r="F86" s="1"/>
      <c r="G86" s="1"/>
      <c r="H86" s="1"/>
      <c r="I86" s="381" t="s">
        <v>282</v>
      </c>
      <c r="J86" s="381">
        <v>3569594</v>
      </c>
      <c r="K86" s="153" t="s">
        <v>816</v>
      </c>
      <c r="R86" s="139"/>
      <c r="S86" s="139"/>
      <c r="T86" s="139"/>
    </row>
    <row r="87" spans="1:20" ht="15.75" customHeight="1">
      <c r="A87" s="141"/>
      <c r="B87" s="141"/>
      <c r="C87" s="141"/>
      <c r="D87" s="182"/>
      <c r="E87" s="141"/>
      <c r="F87" s="1"/>
      <c r="G87" s="1"/>
      <c r="H87" s="1"/>
      <c r="I87" s="381" t="s">
        <v>301</v>
      </c>
      <c r="J87" s="381">
        <v>2903273</v>
      </c>
      <c r="K87" s="153" t="s">
        <v>817</v>
      </c>
      <c r="R87" s="139"/>
      <c r="S87" s="139"/>
      <c r="T87" s="139"/>
    </row>
    <row r="88" spans="1:20" ht="15.75" customHeight="1">
      <c r="A88" s="141"/>
      <c r="B88" s="141"/>
      <c r="C88" s="141"/>
      <c r="D88" s="182"/>
      <c r="E88" s="141"/>
      <c r="F88" s="1"/>
      <c r="G88" s="1"/>
      <c r="H88" s="1"/>
      <c r="I88" s="381" t="s">
        <v>283</v>
      </c>
      <c r="J88" s="381">
        <v>1361082</v>
      </c>
      <c r="K88" s="153" t="s">
        <v>818</v>
      </c>
      <c r="R88" s="139"/>
      <c r="S88" s="139"/>
      <c r="T88" s="139"/>
    </row>
    <row r="89" spans="1:20" ht="15.75" customHeight="1">
      <c r="A89" s="141"/>
      <c r="B89" s="141"/>
      <c r="C89" s="141"/>
      <c r="D89" s="182"/>
      <c r="E89" s="141"/>
      <c r="F89" s="1"/>
      <c r="G89" s="1"/>
      <c r="H89" s="1"/>
      <c r="I89" s="381" t="s">
        <v>273</v>
      </c>
      <c r="J89" s="381">
        <v>5939441</v>
      </c>
      <c r="K89" s="153" t="s">
        <v>819</v>
      </c>
      <c r="R89" s="139"/>
      <c r="S89" s="139"/>
      <c r="T89" s="139"/>
    </row>
    <row r="90" spans="1:20" ht="15.75" customHeight="1">
      <c r="A90" s="141"/>
      <c r="B90" s="141"/>
      <c r="C90" s="141"/>
      <c r="D90" s="182"/>
      <c r="E90" s="141"/>
      <c r="F90" s="1"/>
      <c r="G90" s="1"/>
      <c r="H90" s="1"/>
      <c r="I90" s="381" t="s">
        <v>293</v>
      </c>
      <c r="J90" s="381">
        <v>3478074</v>
      </c>
      <c r="K90" s="153" t="s">
        <v>820</v>
      </c>
      <c r="R90" s="139"/>
      <c r="S90" s="139"/>
      <c r="T90" s="139"/>
    </row>
    <row r="91" spans="1:20" ht="15.75" customHeight="1">
      <c r="A91" s="141"/>
      <c r="B91" s="141"/>
      <c r="C91" s="141"/>
      <c r="D91" s="182"/>
      <c r="E91" s="141"/>
      <c r="F91" s="1"/>
      <c r="G91" s="1"/>
      <c r="H91" s="1"/>
      <c r="I91" s="381" t="s">
        <v>272</v>
      </c>
      <c r="J91" s="381">
        <v>5451695</v>
      </c>
      <c r="K91" s="153" t="s">
        <v>821</v>
      </c>
      <c r="R91" s="139"/>
      <c r="S91" s="139"/>
      <c r="T91" s="139"/>
    </row>
    <row r="92" spans="1:20" ht="15.75" customHeight="1">
      <c r="A92" s="141"/>
      <c r="B92" s="141"/>
      <c r="C92" s="141"/>
      <c r="D92" s="182"/>
      <c r="E92" s="141"/>
      <c r="F92" s="1"/>
      <c r="G92" s="1"/>
      <c r="H92" s="1"/>
      <c r="I92" s="381" t="s">
        <v>290</v>
      </c>
      <c r="J92" s="381">
        <v>584771</v>
      </c>
      <c r="K92" s="153" t="s">
        <v>822</v>
      </c>
      <c r="R92" s="139"/>
      <c r="S92" s="139"/>
      <c r="T92" s="139"/>
    </row>
    <row r="93" spans="1:20" ht="15.75" customHeight="1">
      <c r="A93" s="141"/>
      <c r="B93" s="141"/>
      <c r="C93" s="141"/>
      <c r="D93" s="182"/>
      <c r="E93" s="141"/>
      <c r="F93" s="1"/>
      <c r="G93" s="1"/>
      <c r="H93" s="1"/>
      <c r="I93" s="381" t="s">
        <v>296</v>
      </c>
      <c r="J93" s="381">
        <v>4305066</v>
      </c>
      <c r="K93" s="153" t="s">
        <v>823</v>
      </c>
      <c r="R93" s="139"/>
      <c r="S93" s="139"/>
      <c r="T93" s="139"/>
    </row>
    <row r="94" spans="1:20" ht="15.75" customHeight="1">
      <c r="A94" s="141"/>
      <c r="B94" s="141"/>
      <c r="C94" s="141"/>
      <c r="D94" s="182"/>
      <c r="E94" s="141"/>
      <c r="F94" s="1"/>
      <c r="G94" s="1"/>
      <c r="H94" s="1"/>
      <c r="I94" s="381" t="s">
        <v>274</v>
      </c>
      <c r="J94" s="381">
        <v>5000149</v>
      </c>
      <c r="K94" s="153" t="s">
        <v>824</v>
      </c>
      <c r="R94" s="139"/>
      <c r="S94" s="139"/>
      <c r="T94" s="139"/>
    </row>
    <row r="95" spans="1:20" ht="15.75" customHeight="1">
      <c r="A95" s="141"/>
      <c r="B95" s="141"/>
      <c r="C95" s="141"/>
      <c r="D95" s="182"/>
      <c r="E95" s="141"/>
      <c r="F95" s="1"/>
      <c r="G95" s="1"/>
      <c r="H95" s="1"/>
      <c r="I95" s="381" t="s">
        <v>271</v>
      </c>
      <c r="J95" s="381">
        <v>4853099</v>
      </c>
      <c r="K95" s="153" t="s">
        <v>825</v>
      </c>
      <c r="R95" s="139"/>
      <c r="S95" s="139"/>
      <c r="T95" s="139"/>
    </row>
    <row r="96" spans="1:20" ht="15.75" customHeight="1">
      <c r="A96" s="141"/>
      <c r="B96" s="141"/>
      <c r="C96" s="141"/>
      <c r="D96" s="182"/>
      <c r="E96" s="141"/>
      <c r="F96" s="1"/>
      <c r="G96" s="1"/>
      <c r="H96" s="1"/>
      <c r="I96" s="381" t="s">
        <v>300</v>
      </c>
      <c r="J96" s="381">
        <v>2540845</v>
      </c>
      <c r="K96" s="153" t="s">
        <v>826</v>
      </c>
      <c r="R96" s="139"/>
      <c r="S96" s="139"/>
      <c r="T96" s="139"/>
    </row>
    <row r="97" spans="1:20" ht="15.75" customHeight="1">
      <c r="A97" s="141"/>
      <c r="B97" s="141"/>
      <c r="C97" s="141"/>
      <c r="D97" s="182"/>
      <c r="E97" s="141"/>
      <c r="F97" s="1"/>
      <c r="G97" s="1"/>
      <c r="H97" s="1"/>
      <c r="I97" s="381" t="s">
        <v>289</v>
      </c>
      <c r="J97" s="381">
        <v>381281</v>
      </c>
      <c r="K97" s="153" t="s">
        <v>827</v>
      </c>
      <c r="R97" s="139"/>
      <c r="S97" s="139"/>
      <c r="T97" s="139"/>
    </row>
    <row r="98" spans="1:20" ht="15.75" customHeight="1">
      <c r="A98" s="141"/>
      <c r="B98" s="141"/>
      <c r="C98" s="141"/>
      <c r="D98" s="182"/>
      <c r="E98" s="141"/>
      <c r="F98" s="1"/>
      <c r="G98" s="1"/>
      <c r="H98" s="1"/>
      <c r="I98" s="381" t="s">
        <v>278</v>
      </c>
      <c r="J98" s="381">
        <v>319297</v>
      </c>
      <c r="K98" s="153" t="s">
        <v>828</v>
      </c>
      <c r="R98" s="139"/>
      <c r="S98" s="139"/>
      <c r="T98" s="139"/>
    </row>
    <row r="99" spans="1:20" ht="15.75" customHeight="1">
      <c r="A99" s="141"/>
      <c r="B99" s="141"/>
      <c r="C99" s="141"/>
      <c r="D99" s="182"/>
      <c r="E99" s="141"/>
      <c r="F99" s="1"/>
      <c r="G99" s="1"/>
      <c r="H99" s="1"/>
      <c r="I99" s="381" t="s">
        <v>262</v>
      </c>
      <c r="J99" s="381">
        <v>67693</v>
      </c>
      <c r="K99" s="153" t="s">
        <v>829</v>
      </c>
      <c r="R99" s="139"/>
      <c r="S99" s="139"/>
      <c r="T99" s="139"/>
    </row>
    <row r="100" spans="1:20" ht="15.75" customHeight="1">
      <c r="A100" s="141"/>
      <c r="B100" s="141"/>
      <c r="C100" s="141"/>
      <c r="D100" s="182"/>
      <c r="E100" s="141"/>
      <c r="F100" s="1"/>
      <c r="G100" s="1"/>
      <c r="H100" s="1"/>
      <c r="I100" s="381" t="s">
        <v>279</v>
      </c>
      <c r="J100" s="381">
        <v>1312800</v>
      </c>
      <c r="K100" s="153" t="s">
        <v>830</v>
      </c>
      <c r="R100" s="139"/>
      <c r="S100" s="139"/>
      <c r="T100" s="139"/>
    </row>
    <row r="101" spans="1:20" ht="15.75" customHeight="1">
      <c r="A101" s="141"/>
      <c r="B101" s="141"/>
      <c r="C101" s="141"/>
      <c r="D101" s="182"/>
      <c r="E101" s="141"/>
      <c r="F101" s="1"/>
      <c r="G101" s="1"/>
      <c r="H101" s="1"/>
      <c r="I101" s="381" t="s">
        <v>288</v>
      </c>
      <c r="J101" s="381">
        <v>1286688</v>
      </c>
      <c r="K101" s="153" t="s">
        <v>831</v>
      </c>
      <c r="R101" s="139"/>
      <c r="S101" s="139"/>
      <c r="T101" s="139"/>
    </row>
    <row r="102" spans="1:20" ht="15.75" customHeight="1">
      <c r="A102" s="141"/>
      <c r="B102" s="141"/>
      <c r="C102" s="141"/>
      <c r="D102" s="182"/>
      <c r="E102" s="141"/>
      <c r="F102" s="1"/>
      <c r="G102" s="1"/>
      <c r="H102" s="1"/>
      <c r="I102" s="381" t="s">
        <v>255</v>
      </c>
      <c r="J102" s="381">
        <v>144442</v>
      </c>
      <c r="K102" s="153" t="s">
        <v>832</v>
      </c>
      <c r="R102" s="139"/>
      <c r="S102" s="139"/>
      <c r="T102" s="139"/>
    </row>
    <row r="103" spans="1:20" ht="15.75" customHeight="1">
      <c r="A103" s="141"/>
      <c r="B103" s="141"/>
      <c r="C103" s="141"/>
      <c r="D103" s="182"/>
      <c r="E103" s="141"/>
      <c r="F103" s="1"/>
      <c r="G103" s="1"/>
      <c r="H103" s="1"/>
      <c r="I103" s="381" t="s">
        <v>280</v>
      </c>
      <c r="J103" s="381">
        <v>1102617</v>
      </c>
      <c r="K103" s="153" t="s">
        <v>833</v>
      </c>
      <c r="R103" s="139"/>
      <c r="S103" s="139"/>
      <c r="T103" s="139"/>
    </row>
    <row r="104" spans="1:20" ht="15.75" customHeight="1">
      <c r="A104" s="141"/>
      <c r="B104" s="141"/>
      <c r="C104" s="141"/>
      <c r="D104" s="182"/>
      <c r="E104" s="141"/>
      <c r="F104" s="1"/>
      <c r="G104" s="1"/>
      <c r="H104" s="1"/>
      <c r="I104" s="381" t="s">
        <v>281</v>
      </c>
      <c r="J104" s="381">
        <v>4958257</v>
      </c>
      <c r="K104" s="153" t="s">
        <v>834</v>
      </c>
      <c r="R104" s="139"/>
      <c r="S104" s="139"/>
      <c r="T104" s="139"/>
    </row>
    <row r="105" spans="1:20" ht="15.75" customHeight="1">
      <c r="A105" s="141"/>
      <c r="B105" s="141"/>
      <c r="C105" s="141"/>
      <c r="D105" s="182"/>
      <c r="E105" s="141"/>
      <c r="F105" s="1"/>
      <c r="G105" s="1"/>
      <c r="H105" s="1"/>
      <c r="I105" s="381" t="s">
        <v>260</v>
      </c>
      <c r="J105" s="381">
        <v>130379</v>
      </c>
      <c r="K105" s="153" t="s">
        <v>835</v>
      </c>
      <c r="R105" s="139"/>
      <c r="S105" s="139"/>
      <c r="T105" s="139"/>
    </row>
    <row r="106" spans="1:20" ht="15.75" customHeight="1">
      <c r="A106" s="141"/>
      <c r="B106" s="141"/>
      <c r="C106" s="141"/>
      <c r="D106" s="182"/>
      <c r="E106" s="141"/>
      <c r="F106" s="1"/>
      <c r="G106" s="1"/>
      <c r="H106" s="1"/>
      <c r="I106" s="381" t="s">
        <v>258</v>
      </c>
      <c r="J106" s="381">
        <v>134180</v>
      </c>
      <c r="K106" s="153" t="s">
        <v>836</v>
      </c>
      <c r="R106" s="139"/>
      <c r="S106" s="139"/>
      <c r="T106" s="139"/>
    </row>
    <row r="107" spans="1:20" ht="15.75" customHeight="1">
      <c r="A107" s="141"/>
      <c r="B107" s="141"/>
      <c r="C107" s="141"/>
      <c r="D107" s="182"/>
      <c r="E107" s="141"/>
      <c r="F107" s="1"/>
      <c r="G107" s="1"/>
      <c r="H107" s="1"/>
      <c r="I107" s="381" t="s">
        <v>268</v>
      </c>
      <c r="J107" s="381">
        <v>2273059</v>
      </c>
      <c r="K107" s="153" t="s">
        <v>837</v>
      </c>
      <c r="R107" s="139"/>
      <c r="S107" s="139"/>
      <c r="T107" s="139"/>
    </row>
    <row r="108" spans="1:20" ht="15.75" customHeight="1">
      <c r="A108" s="141"/>
      <c r="B108" s="141"/>
      <c r="C108" s="141"/>
      <c r="D108" s="182"/>
      <c r="E108" s="141"/>
      <c r="F108" s="1"/>
      <c r="G108" s="1"/>
      <c r="H108" s="1"/>
      <c r="I108" s="381" t="s">
        <v>307</v>
      </c>
      <c r="J108" s="381">
        <v>2955175</v>
      </c>
      <c r="K108" s="153" t="s">
        <v>838</v>
      </c>
      <c r="R108" s="139"/>
      <c r="S108" s="139"/>
      <c r="T108" s="139"/>
    </row>
    <row r="109" spans="1:20" ht="15.75" customHeight="1">
      <c r="A109" s="141"/>
      <c r="B109" s="141"/>
      <c r="C109" s="141"/>
      <c r="D109" s="182"/>
      <c r="E109" s="141"/>
      <c r="F109" s="1"/>
      <c r="G109" s="1"/>
      <c r="H109" s="1"/>
      <c r="I109" s="381" t="s">
        <v>267</v>
      </c>
      <c r="J109" s="381">
        <v>616070</v>
      </c>
      <c r="K109" s="153" t="s">
        <v>839</v>
      </c>
      <c r="R109" s="139"/>
      <c r="S109" s="139"/>
      <c r="T109" s="139"/>
    </row>
    <row r="110" spans="1:20" ht="15.75" customHeight="1">
      <c r="A110" s="141"/>
      <c r="B110" s="141"/>
      <c r="C110" s="141"/>
      <c r="D110" s="182"/>
      <c r="E110" s="141"/>
      <c r="F110" s="1"/>
      <c r="G110" s="1"/>
      <c r="H110" s="1"/>
      <c r="I110" s="381" t="s">
        <v>261</v>
      </c>
      <c r="J110" s="381">
        <v>111757</v>
      </c>
      <c r="K110" s="153" t="s">
        <v>840</v>
      </c>
      <c r="R110" s="139"/>
      <c r="S110" s="139"/>
      <c r="T110" s="139"/>
    </row>
    <row r="111" spans="1:20" ht="15.75" customHeight="1">
      <c r="A111" s="141"/>
      <c r="B111" s="141"/>
      <c r="C111" s="141"/>
      <c r="D111" s="182"/>
      <c r="E111" s="141"/>
      <c r="F111" s="1"/>
      <c r="G111" s="1"/>
      <c r="H111" s="1"/>
      <c r="I111" s="381" t="s">
        <v>276</v>
      </c>
      <c r="J111" s="381">
        <v>156148</v>
      </c>
      <c r="K111" s="153" t="s">
        <v>841</v>
      </c>
      <c r="R111" s="139"/>
      <c r="S111" s="139"/>
      <c r="T111" s="139"/>
    </row>
    <row r="112" spans="1:20" ht="15.75" customHeight="1">
      <c r="A112" s="141"/>
      <c r="B112" s="141"/>
      <c r="C112" s="141"/>
      <c r="D112" s="182"/>
      <c r="E112" s="141"/>
      <c r="F112" s="1"/>
      <c r="G112" s="1"/>
      <c r="H112" s="1"/>
      <c r="I112" s="381" t="s">
        <v>284</v>
      </c>
      <c r="J112" s="381">
        <v>1130422</v>
      </c>
      <c r="K112" s="153" t="s">
        <v>842</v>
      </c>
      <c r="R112" s="139"/>
      <c r="S112" s="139"/>
      <c r="T112" s="139"/>
    </row>
    <row r="113" spans="1:20" ht="15.75" customHeight="1">
      <c r="A113" s="141"/>
      <c r="B113" s="141"/>
      <c r="C113" s="141"/>
      <c r="D113" s="182"/>
      <c r="E113" s="141"/>
      <c r="F113" s="1"/>
      <c r="G113" s="1"/>
      <c r="H113" s="1"/>
      <c r="I113" s="381" t="s">
        <v>259</v>
      </c>
      <c r="J113" s="381">
        <v>1225285</v>
      </c>
      <c r="K113" s="153" t="s">
        <v>843</v>
      </c>
      <c r="R113" s="139"/>
      <c r="S113" s="139"/>
      <c r="T113" s="139"/>
    </row>
    <row r="114" spans="1:20" ht="15.75" customHeight="1">
      <c r="A114" s="141"/>
      <c r="B114" s="141"/>
      <c r="C114" s="141"/>
      <c r="D114" s="182"/>
      <c r="E114" s="141"/>
      <c r="F114" s="1"/>
      <c r="G114" s="1"/>
      <c r="H114" s="1"/>
      <c r="I114" s="381" t="s">
        <v>263</v>
      </c>
      <c r="J114" s="381">
        <v>89334</v>
      </c>
      <c r="K114" s="153" t="s">
        <v>844</v>
      </c>
      <c r="R114" s="139"/>
      <c r="S114" s="139"/>
      <c r="T114" s="139"/>
    </row>
    <row r="115" spans="1:20" ht="15.75" customHeight="1">
      <c r="A115" s="141"/>
      <c r="B115" s="141"/>
      <c r="C115" s="141"/>
      <c r="D115" s="182"/>
      <c r="E115" s="141"/>
      <c r="F115" s="1"/>
      <c r="G115" s="1"/>
      <c r="H115" s="1"/>
      <c r="I115" s="381" t="s">
        <v>308</v>
      </c>
      <c r="J115" s="381">
        <v>3733461</v>
      </c>
      <c r="K115" s="153" t="s">
        <v>845</v>
      </c>
    </row>
    <row r="116" spans="1:20" ht="15.75" customHeight="1">
      <c r="A116" s="141"/>
      <c r="B116" s="141"/>
      <c r="C116" s="141"/>
      <c r="D116" s="182"/>
      <c r="E116" s="141"/>
      <c r="F116" s="1"/>
      <c r="G116" s="1"/>
      <c r="H116" s="1"/>
      <c r="I116" s="381" t="s">
        <v>286</v>
      </c>
      <c r="J116" s="381">
        <v>1847575</v>
      </c>
      <c r="K116" s="153" t="s">
        <v>846</v>
      </c>
    </row>
    <row r="117" spans="1:20" ht="15.75" customHeight="1">
      <c r="A117" s="141"/>
      <c r="B117" s="141"/>
      <c r="C117" s="141"/>
      <c r="D117" s="182"/>
      <c r="E117" s="141"/>
      <c r="F117" s="1"/>
      <c r="G117" s="1"/>
      <c r="H117" s="1"/>
      <c r="I117" s="381" t="s">
        <v>275</v>
      </c>
      <c r="J117" s="381">
        <v>1541370</v>
      </c>
      <c r="K117" s="153" t="s">
        <v>847</v>
      </c>
    </row>
    <row r="118" spans="1:20" ht="15.75" customHeight="1">
      <c r="A118" s="141"/>
      <c r="B118" s="141"/>
      <c r="C118" s="141"/>
      <c r="D118" s="182"/>
      <c r="E118" s="141"/>
      <c r="F118" s="1"/>
      <c r="G118" s="1"/>
      <c r="H118" s="1"/>
      <c r="I118" s="381" t="s">
        <v>292</v>
      </c>
      <c r="J118" s="381">
        <v>2925057</v>
      </c>
      <c r="K118" s="153" t="s">
        <v>848</v>
      </c>
    </row>
    <row r="119" spans="1:20" ht="15.75" customHeight="1">
      <c r="A119" s="141"/>
      <c r="B119" s="141"/>
      <c r="C119" s="141"/>
      <c r="D119" s="182"/>
      <c r="E119" s="141"/>
      <c r="F119" s="1"/>
      <c r="G119" s="1"/>
      <c r="H119" s="1"/>
      <c r="I119" s="381" t="s">
        <v>269</v>
      </c>
      <c r="J119" s="381">
        <v>1584064</v>
      </c>
      <c r="K119" s="153" t="s">
        <v>849</v>
      </c>
    </row>
    <row r="120" spans="1:20" ht="15.75" customHeight="1">
      <c r="A120" s="141"/>
      <c r="B120" s="141"/>
      <c r="C120" s="141"/>
      <c r="D120" s="182"/>
      <c r="E120" s="141"/>
      <c r="F120" s="1"/>
      <c r="G120" s="1"/>
      <c r="H120" s="1"/>
      <c r="I120" s="381" t="s">
        <v>285</v>
      </c>
      <c r="J120" s="381">
        <v>1105656</v>
      </c>
      <c r="K120" s="153" t="s">
        <v>850</v>
      </c>
    </row>
    <row r="121" spans="1:20" ht="15.75" customHeight="1">
      <c r="A121" s="141"/>
      <c r="B121" s="141"/>
      <c r="C121" s="141"/>
      <c r="D121" s="182"/>
      <c r="E121" s="141"/>
      <c r="F121" s="1"/>
      <c r="G121" s="1"/>
      <c r="H121" s="1"/>
      <c r="I121" s="381" t="e">
        <v>#VALUE!</v>
      </c>
      <c r="J121" s="381">
        <v>730278</v>
      </c>
      <c r="K121" s="153" t="s">
        <v>851</v>
      </c>
    </row>
    <row r="122" spans="1:20" ht="15.75" customHeight="1">
      <c r="A122" s="141"/>
      <c r="B122" s="141"/>
      <c r="C122" s="141"/>
      <c r="D122" s="182"/>
      <c r="E122" s="141"/>
      <c r="F122" s="1"/>
      <c r="G122" s="1"/>
      <c r="H122" s="1"/>
      <c r="I122" s="381" t="s">
        <v>298</v>
      </c>
      <c r="J122" s="381">
        <v>1982502</v>
      </c>
      <c r="K122" s="153" t="s">
        <v>852</v>
      </c>
    </row>
    <row r="123" spans="1:20" ht="15.75" customHeight="1">
      <c r="A123" s="141"/>
      <c r="B123" s="141"/>
      <c r="C123" s="141"/>
      <c r="D123" s="182"/>
      <c r="E123" s="141"/>
      <c r="F123" s="1"/>
      <c r="G123" s="1"/>
      <c r="H123" s="1"/>
      <c r="I123" s="381" t="s">
        <v>304</v>
      </c>
      <c r="J123" s="381">
        <v>5193298</v>
      </c>
      <c r="K123" s="153" t="s">
        <v>853</v>
      </c>
    </row>
    <row r="124" spans="1:20" ht="15.75" customHeight="1">
      <c r="A124" s="141"/>
      <c r="B124" s="141"/>
      <c r="C124" s="141"/>
      <c r="D124" s="182"/>
      <c r="E124" s="141"/>
      <c r="F124" s="1"/>
      <c r="G124" s="1"/>
      <c r="H124" s="1"/>
      <c r="I124" s="381" t="s">
        <v>303</v>
      </c>
      <c r="J124" s="381">
        <v>2437461</v>
      </c>
      <c r="K124" s="153" t="s">
        <v>854</v>
      </c>
    </row>
    <row r="125" spans="1:20" ht="15.75" customHeight="1">
      <c r="A125" s="141"/>
      <c r="B125" s="141"/>
      <c r="C125" s="141"/>
      <c r="D125" s="182"/>
      <c r="E125" s="141"/>
      <c r="F125" s="1"/>
      <c r="G125" s="1"/>
      <c r="H125" s="1"/>
      <c r="I125" s="381" t="s">
        <v>302</v>
      </c>
      <c r="J125" s="381">
        <v>4207142</v>
      </c>
      <c r="K125" s="153" t="s">
        <v>855</v>
      </c>
    </row>
    <row r="126" spans="1:20" ht="15.75" customHeight="1">
      <c r="A126" s="141"/>
      <c r="B126" s="141"/>
      <c r="C126" s="141"/>
      <c r="D126" s="182"/>
      <c r="E126" s="141"/>
      <c r="F126" s="1"/>
      <c r="G126" s="1"/>
      <c r="H126" s="1"/>
      <c r="I126" s="381" t="s">
        <v>299</v>
      </c>
      <c r="J126" s="381">
        <v>1320867</v>
      </c>
      <c r="K126" s="153" t="s">
        <v>856</v>
      </c>
    </row>
    <row r="127" spans="1:20" ht="15.75" customHeight="1">
      <c r="A127" s="141"/>
      <c r="B127" s="141"/>
      <c r="C127" s="141"/>
      <c r="D127" s="182"/>
      <c r="E127" s="141"/>
      <c r="F127" s="1"/>
      <c r="G127" s="1"/>
      <c r="H127" s="1"/>
      <c r="I127" s="381" t="s">
        <v>297</v>
      </c>
      <c r="J127" s="381">
        <v>2779269</v>
      </c>
      <c r="K127" s="153" t="s">
        <v>857</v>
      </c>
    </row>
    <row r="128" spans="1:20" ht="15.75" customHeight="1">
      <c r="A128" s="141"/>
      <c r="B128" s="141"/>
      <c r="C128" s="141"/>
      <c r="D128" s="182"/>
      <c r="E128" s="141"/>
      <c r="F128" s="1"/>
      <c r="G128" s="1"/>
      <c r="H128" s="1"/>
      <c r="I128" s="381" t="s">
        <v>287</v>
      </c>
      <c r="J128" s="381">
        <v>784053</v>
      </c>
      <c r="K128" s="153" t="s">
        <v>858</v>
      </c>
    </row>
    <row r="129" spans="1:11" ht="15.75" customHeight="1">
      <c r="A129" s="141"/>
      <c r="B129" s="141"/>
      <c r="C129" s="141"/>
      <c r="D129" s="182"/>
      <c r="E129" s="141"/>
      <c r="F129" s="1"/>
      <c r="G129" s="1"/>
      <c r="H129" s="1"/>
      <c r="I129" s="381" t="s">
        <v>306</v>
      </c>
      <c r="J129" s="381">
        <v>2070121</v>
      </c>
      <c r="K129" s="153" t="s">
        <v>859</v>
      </c>
    </row>
    <row r="130" spans="1:11" ht="15.75" customHeight="1">
      <c r="A130" s="141"/>
      <c r="B130" s="141"/>
      <c r="C130" s="141"/>
      <c r="D130" s="182"/>
      <c r="E130" s="141"/>
      <c r="F130" s="1"/>
      <c r="G130" s="1"/>
      <c r="H130" s="1"/>
      <c r="I130" s="381" t="s">
        <v>305</v>
      </c>
      <c r="J130" s="381">
        <v>4086532</v>
      </c>
      <c r="K130" s="153" t="s">
        <v>860</v>
      </c>
    </row>
    <row r="131" spans="1:11" ht="15.75" customHeight="1">
      <c r="A131" s="141"/>
      <c r="B131" s="141"/>
      <c r="C131" s="141"/>
      <c r="D131" s="182"/>
      <c r="E131" s="141"/>
      <c r="F131" s="1"/>
      <c r="G131" s="1"/>
      <c r="H131" s="1"/>
      <c r="I131" s="381" t="s">
        <v>295</v>
      </c>
      <c r="J131" s="381">
        <v>3277511</v>
      </c>
      <c r="K131" s="153" t="s">
        <v>861</v>
      </c>
    </row>
    <row r="132" spans="1:11" ht="15.75" customHeight="1">
      <c r="A132" s="141"/>
      <c r="B132" s="141"/>
      <c r="C132" s="141"/>
      <c r="D132" s="182"/>
      <c r="E132" s="141"/>
      <c r="F132" s="1"/>
      <c r="G132" s="1"/>
      <c r="H132" s="1"/>
      <c r="I132" s="381" t="s">
        <v>294</v>
      </c>
      <c r="J132" s="381">
        <v>3057628</v>
      </c>
      <c r="K132" s="153" t="s">
        <v>862</v>
      </c>
    </row>
    <row r="133" spans="1:11" ht="15.75" customHeight="1">
      <c r="A133" s="141"/>
      <c r="B133" s="141"/>
      <c r="C133" s="141"/>
      <c r="D133" s="182"/>
      <c r="E133" s="141"/>
      <c r="F133" s="1"/>
      <c r="G133" s="1"/>
      <c r="H133" s="1"/>
      <c r="I133" s="381" t="s">
        <v>270</v>
      </c>
      <c r="J133" s="381">
        <v>8335750</v>
      </c>
      <c r="K133" s="153" t="s">
        <v>863</v>
      </c>
    </row>
    <row r="134" spans="1:11" ht="15.75" customHeight="1">
      <c r="A134" s="141"/>
      <c r="B134" s="141"/>
      <c r="C134" s="141"/>
      <c r="D134" s="182"/>
      <c r="E134" s="141"/>
      <c r="F134" s="1"/>
      <c r="G134" s="1"/>
      <c r="H134" s="1"/>
      <c r="I134" s="381" t="s">
        <v>257</v>
      </c>
      <c r="J134" s="381">
        <v>87599</v>
      </c>
      <c r="K134" s="153" t="s">
        <v>864</v>
      </c>
    </row>
    <row r="135" spans="1:11" ht="15.75" customHeight="1">
      <c r="A135" s="141"/>
      <c r="B135" s="141"/>
      <c r="C135" s="141"/>
      <c r="D135" s="182"/>
      <c r="E135" s="141"/>
      <c r="F135" s="1"/>
      <c r="G135" s="1"/>
      <c r="H135" s="1"/>
      <c r="I135" s="381" t="s">
        <v>256</v>
      </c>
      <c r="J135" s="381">
        <v>525453</v>
      </c>
      <c r="K135" s="153" t="s">
        <v>865</v>
      </c>
    </row>
    <row r="136" spans="1:11" ht="15.75" customHeight="1">
      <c r="A136" s="141"/>
      <c r="B136" s="141"/>
      <c r="C136" s="141"/>
      <c r="D136" s="182"/>
      <c r="E136" s="141"/>
      <c r="F136" s="1"/>
      <c r="G136" s="1"/>
      <c r="H136" s="1"/>
      <c r="I136" s="381" t="s">
        <v>265</v>
      </c>
      <c r="J136" s="381">
        <v>1489340</v>
      </c>
      <c r="K136" s="153" t="s">
        <v>866</v>
      </c>
    </row>
    <row r="137" spans="1:11" ht="15.75" customHeight="1">
      <c r="A137" s="141"/>
      <c r="B137" s="141"/>
      <c r="C137" s="141"/>
      <c r="D137" s="182"/>
      <c r="E137" s="141"/>
      <c r="F137" s="1"/>
      <c r="G137" s="1"/>
      <c r="H137" s="1"/>
      <c r="I137" s="381" t="s">
        <v>266</v>
      </c>
      <c r="J137" s="381">
        <v>449286</v>
      </c>
      <c r="K137" s="153" t="s">
        <v>867</v>
      </c>
    </row>
    <row r="138" spans="1:11" ht="15.75" customHeight="1">
      <c r="A138" s="141"/>
      <c r="B138" s="141"/>
      <c r="C138" s="141"/>
      <c r="D138" s="182"/>
      <c r="E138" s="141"/>
      <c r="F138" s="1"/>
      <c r="G138" s="1"/>
      <c r="H138" s="1"/>
      <c r="I138" s="381" t="e">
        <v>#VALUE!</v>
      </c>
      <c r="J138" s="381">
        <v>15478500</v>
      </c>
      <c r="K138" s="153" t="s">
        <v>868</v>
      </c>
    </row>
    <row r="139" spans="1:11" ht="15.75" customHeight="1">
      <c r="A139" s="141"/>
      <c r="B139" s="141"/>
      <c r="C139" s="141"/>
      <c r="D139" s="182"/>
      <c r="E139" s="141"/>
      <c r="F139" s="1"/>
      <c r="G139" s="1"/>
      <c r="H139" s="1"/>
      <c r="I139" s="381" t="e">
        <v>#VALUE!</v>
      </c>
      <c r="J139" s="381">
        <v>7815750</v>
      </c>
      <c r="K139" s="153" t="s">
        <v>869</v>
      </c>
    </row>
    <row r="140" spans="1:11" ht="15.75" customHeight="1">
      <c r="A140" s="141"/>
      <c r="B140" s="141"/>
      <c r="C140" s="141"/>
      <c r="D140" s="182"/>
      <c r="E140" s="141"/>
      <c r="F140" s="1"/>
      <c r="G140" s="1"/>
      <c r="H140" s="1"/>
    </row>
    <row r="141" spans="1:11" ht="15.75" customHeight="1">
      <c r="A141" s="141"/>
      <c r="B141" s="141"/>
      <c r="C141" s="141"/>
      <c r="D141" s="182"/>
      <c r="E141" s="141"/>
      <c r="F141" s="1"/>
      <c r="G141" s="1"/>
      <c r="H141" s="1"/>
    </row>
    <row r="142" spans="1:11" ht="15.75" customHeight="1">
      <c r="A142" s="141"/>
      <c r="B142" s="141"/>
      <c r="C142" s="141"/>
      <c r="D142" s="182"/>
      <c r="E142" s="141"/>
      <c r="F142" s="1"/>
      <c r="G142" s="1"/>
      <c r="H142" s="1"/>
    </row>
    <row r="143" spans="1:11" ht="15.75" customHeight="1">
      <c r="A143" s="141"/>
      <c r="B143" s="141"/>
      <c r="C143" s="141"/>
      <c r="D143" s="182"/>
      <c r="E143" s="141"/>
      <c r="F143" s="1"/>
      <c r="G143" s="1"/>
      <c r="H143" s="1"/>
    </row>
    <row r="144" spans="1:11" ht="15.75" customHeight="1">
      <c r="A144" s="141"/>
      <c r="B144" s="141"/>
      <c r="C144" s="141"/>
      <c r="D144" s="182"/>
      <c r="E144" s="141"/>
      <c r="F144" s="1"/>
      <c r="G144" s="1"/>
      <c r="H144" s="1"/>
    </row>
    <row r="145" spans="1:8" ht="15.75" customHeight="1">
      <c r="A145" s="141"/>
      <c r="B145" s="141"/>
      <c r="C145" s="141"/>
      <c r="D145" s="182"/>
      <c r="E145" s="141"/>
      <c r="F145" s="1"/>
      <c r="G145" s="1"/>
      <c r="H145" s="1"/>
    </row>
    <row r="146" spans="1:8" ht="15.75" customHeight="1">
      <c r="A146" s="141"/>
      <c r="B146" s="141"/>
      <c r="C146" s="141"/>
      <c r="D146" s="182"/>
      <c r="E146" s="141"/>
      <c r="F146" s="1"/>
      <c r="G146" s="1"/>
      <c r="H146" s="1"/>
    </row>
    <row r="147" spans="1:8" ht="15.75" customHeight="1">
      <c r="A147" s="141"/>
      <c r="B147" s="141"/>
      <c r="C147" s="141"/>
      <c r="D147" s="182"/>
      <c r="E147" s="141"/>
      <c r="F147" s="1"/>
      <c r="G147" s="1"/>
      <c r="H147" s="1"/>
    </row>
    <row r="148" spans="1:8" ht="15.75" customHeight="1">
      <c r="A148" s="141"/>
      <c r="B148" s="141"/>
      <c r="C148" s="141"/>
      <c r="D148" s="182"/>
      <c r="E148" s="141"/>
      <c r="F148" s="1"/>
      <c r="G148" s="1"/>
      <c r="H148" s="1"/>
    </row>
    <row r="149" spans="1:8" ht="15.75" customHeight="1">
      <c r="A149" s="141"/>
      <c r="B149" s="141"/>
      <c r="C149" s="141"/>
      <c r="D149" s="182"/>
      <c r="E149" s="141"/>
      <c r="F149" s="1"/>
      <c r="G149" s="1"/>
      <c r="H149" s="1"/>
    </row>
    <row r="150" spans="1:8" ht="15.75" customHeight="1">
      <c r="A150" s="141"/>
      <c r="B150" s="141"/>
      <c r="C150" s="141"/>
      <c r="D150" s="182"/>
      <c r="E150" s="141"/>
      <c r="F150" s="1"/>
      <c r="G150" s="1"/>
      <c r="H150" s="1"/>
    </row>
    <row r="151" spans="1:8" ht="15.75" customHeight="1">
      <c r="A151" s="141"/>
      <c r="B151" s="141"/>
      <c r="C151" s="141"/>
      <c r="D151" s="182"/>
      <c r="E151" s="141"/>
      <c r="F151" s="1"/>
      <c r="G151" s="1"/>
      <c r="H151" s="1"/>
    </row>
    <row r="152" spans="1:8" ht="15.75" customHeight="1">
      <c r="A152" s="141"/>
      <c r="B152" s="141"/>
      <c r="C152" s="141"/>
      <c r="D152" s="182"/>
      <c r="E152" s="141"/>
      <c r="F152" s="1"/>
      <c r="G152" s="1"/>
      <c r="H152" s="1"/>
    </row>
    <row r="153" spans="1:8" ht="15.75" customHeight="1">
      <c r="A153" s="141"/>
      <c r="B153" s="141"/>
      <c r="C153" s="141"/>
      <c r="D153" s="182"/>
      <c r="E153" s="141"/>
      <c r="F153" s="1"/>
      <c r="G153" s="1"/>
      <c r="H153" s="1"/>
    </row>
    <row r="154" spans="1:8" ht="15.75" customHeight="1">
      <c r="A154" s="141"/>
      <c r="B154" s="141"/>
      <c r="C154" s="141"/>
      <c r="D154" s="182"/>
      <c r="E154" s="141"/>
      <c r="F154" s="1"/>
      <c r="G154" s="1"/>
      <c r="H154" s="1"/>
    </row>
    <row r="155" spans="1:8" ht="15.75" customHeight="1">
      <c r="A155" s="141"/>
      <c r="B155" s="141"/>
      <c r="C155" s="141"/>
      <c r="D155" s="182"/>
      <c r="E155" s="141"/>
      <c r="F155" s="1"/>
      <c r="G155" s="1"/>
      <c r="H155" s="1"/>
    </row>
    <row r="156" spans="1:8" ht="15.75" customHeight="1">
      <c r="A156" s="141"/>
      <c r="B156" s="141"/>
      <c r="C156" s="141"/>
      <c r="D156" s="182"/>
      <c r="E156" s="141"/>
      <c r="F156" s="1"/>
      <c r="G156" s="1"/>
      <c r="H156" s="1"/>
    </row>
    <row r="157" spans="1:8" ht="15.75" customHeight="1">
      <c r="A157" s="141"/>
      <c r="B157" s="141"/>
      <c r="C157" s="141"/>
      <c r="D157" s="182"/>
      <c r="E157" s="141"/>
      <c r="F157" s="1"/>
      <c r="G157" s="1"/>
      <c r="H157" s="1"/>
    </row>
    <row r="158" spans="1:8" ht="15.75" customHeight="1">
      <c r="A158" s="141"/>
      <c r="B158" s="141"/>
      <c r="C158" s="141"/>
      <c r="D158" s="182"/>
      <c r="E158" s="141"/>
      <c r="F158" s="1"/>
      <c r="G158" s="1"/>
      <c r="H158" s="1"/>
    </row>
    <row r="159" spans="1:8" ht="15.75" customHeight="1">
      <c r="A159" s="141"/>
      <c r="B159" s="141"/>
      <c r="C159" s="141"/>
      <c r="D159" s="182"/>
      <c r="E159" s="141"/>
      <c r="F159" s="1"/>
      <c r="G159" s="1"/>
      <c r="H159" s="1"/>
    </row>
    <row r="160" spans="1:8" ht="15.75" customHeight="1">
      <c r="A160" s="141"/>
      <c r="B160" s="141"/>
      <c r="C160" s="141"/>
      <c r="D160" s="182"/>
      <c r="E160" s="141"/>
      <c r="F160" s="1"/>
      <c r="G160" s="1"/>
      <c r="H160" s="1"/>
    </row>
    <row r="161" spans="1:8" ht="15.75" customHeight="1">
      <c r="A161" s="141"/>
      <c r="B161" s="141"/>
      <c r="C161" s="141"/>
      <c r="D161" s="182"/>
      <c r="E161" s="141"/>
      <c r="F161" s="1"/>
      <c r="G161" s="1"/>
      <c r="H161" s="1"/>
    </row>
    <row r="162" spans="1:8" ht="15.75" customHeight="1">
      <c r="A162" s="141"/>
      <c r="B162" s="141"/>
      <c r="C162" s="141"/>
      <c r="D162" s="182"/>
      <c r="E162" s="141"/>
      <c r="F162" s="1"/>
      <c r="G162" s="1"/>
      <c r="H162" s="1"/>
    </row>
    <row r="163" spans="1:8" ht="15.75" customHeight="1">
      <c r="A163" s="141"/>
      <c r="B163" s="141"/>
      <c r="C163" s="141"/>
      <c r="D163" s="182"/>
      <c r="E163" s="141"/>
      <c r="F163" s="1"/>
      <c r="G163" s="1"/>
      <c r="H163" s="1"/>
    </row>
    <row r="164" spans="1:8" ht="15.75" customHeight="1">
      <c r="A164" s="141"/>
      <c r="B164" s="141"/>
      <c r="C164" s="141"/>
      <c r="D164" s="182"/>
      <c r="E164" s="141"/>
      <c r="F164" s="1"/>
      <c r="G164" s="1"/>
      <c r="H164" s="1"/>
    </row>
    <row r="165" spans="1:8" ht="15.75" customHeight="1">
      <c r="A165" s="141"/>
      <c r="B165" s="141"/>
      <c r="C165" s="141"/>
      <c r="D165" s="182"/>
      <c r="E165" s="141"/>
      <c r="F165" s="1"/>
      <c r="G165" s="1"/>
      <c r="H165" s="1"/>
    </row>
    <row r="166" spans="1:8" ht="15.75" customHeight="1">
      <c r="A166" s="141"/>
      <c r="B166" s="141"/>
      <c r="C166" s="141"/>
      <c r="D166" s="182"/>
      <c r="E166" s="141"/>
      <c r="F166" s="1"/>
      <c r="G166" s="1"/>
      <c r="H166" s="1"/>
    </row>
    <row r="167" spans="1:8" ht="15.75" customHeight="1">
      <c r="A167" s="141"/>
      <c r="B167" s="141"/>
      <c r="C167" s="141"/>
      <c r="D167" s="182"/>
      <c r="E167" s="141"/>
      <c r="F167" s="1"/>
      <c r="G167" s="1"/>
      <c r="H167" s="1"/>
    </row>
    <row r="168" spans="1:8" ht="15.75" customHeight="1">
      <c r="A168" s="141"/>
      <c r="B168" s="141"/>
      <c r="C168" s="141"/>
      <c r="D168" s="182"/>
      <c r="E168" s="141"/>
      <c r="F168" s="1"/>
      <c r="G168" s="1"/>
      <c r="H168" s="1"/>
    </row>
    <row r="169" spans="1:8" ht="15.75" customHeight="1">
      <c r="A169" s="141"/>
      <c r="B169" s="141"/>
      <c r="C169" s="141"/>
      <c r="D169" s="182"/>
      <c r="E169" s="141"/>
      <c r="F169" s="1"/>
      <c r="G169" s="1"/>
      <c r="H169" s="1"/>
    </row>
    <row r="170" spans="1:8" ht="15.75" customHeight="1">
      <c r="A170" s="141"/>
      <c r="B170" s="141"/>
      <c r="C170" s="141"/>
      <c r="D170" s="182"/>
      <c r="E170" s="141"/>
      <c r="F170" s="1"/>
      <c r="G170" s="1"/>
      <c r="H170" s="1"/>
    </row>
    <row r="171" spans="1:8" ht="15.75" customHeight="1">
      <c r="A171" s="141"/>
      <c r="B171" s="141"/>
      <c r="C171" s="141"/>
      <c r="D171" s="182"/>
      <c r="E171" s="141"/>
      <c r="F171" s="1"/>
      <c r="G171" s="1"/>
      <c r="H171" s="1"/>
    </row>
    <row r="172" spans="1:8" ht="15.75" customHeight="1">
      <c r="A172" s="141"/>
      <c r="B172" s="141"/>
      <c r="C172" s="141"/>
      <c r="D172" s="182"/>
      <c r="E172" s="141"/>
      <c r="F172" s="1"/>
      <c r="G172" s="1"/>
      <c r="H172" s="1"/>
    </row>
    <row r="173" spans="1:8" ht="15.75" customHeight="1">
      <c r="A173" s="141"/>
      <c r="B173" s="141"/>
      <c r="C173" s="141"/>
      <c r="D173" s="182"/>
      <c r="E173" s="141"/>
      <c r="F173" s="1"/>
      <c r="G173" s="1"/>
      <c r="H173" s="1"/>
    </row>
    <row r="174" spans="1:8" ht="15.75" customHeight="1">
      <c r="A174" s="141"/>
      <c r="B174" s="141"/>
      <c r="C174" s="141"/>
      <c r="D174" s="182"/>
      <c r="E174" s="141"/>
      <c r="F174" s="1"/>
      <c r="G174" s="1"/>
      <c r="H174" s="1"/>
    </row>
    <row r="175" spans="1:8" ht="15.75" customHeight="1">
      <c r="A175" s="141"/>
      <c r="B175" s="141"/>
      <c r="C175" s="141"/>
      <c r="D175" s="182"/>
      <c r="E175" s="141"/>
      <c r="F175" s="1"/>
      <c r="G175" s="1"/>
      <c r="H175" s="1"/>
    </row>
    <row r="176" spans="1:8" ht="15.75" customHeight="1">
      <c r="A176" s="141"/>
      <c r="B176" s="141"/>
      <c r="C176" s="141"/>
      <c r="D176" s="182"/>
      <c r="E176" s="141"/>
      <c r="F176" s="1"/>
      <c r="G176" s="1"/>
      <c r="H176" s="1"/>
    </row>
    <row r="177" spans="1:8" ht="15.75" customHeight="1">
      <c r="A177" s="141"/>
      <c r="B177" s="141"/>
      <c r="C177" s="141"/>
      <c r="D177" s="182"/>
      <c r="E177" s="141"/>
      <c r="F177" s="1"/>
      <c r="G177" s="1"/>
      <c r="H177" s="1"/>
    </row>
    <row r="178" spans="1:8" ht="15.75" customHeight="1">
      <c r="A178" s="141"/>
      <c r="B178" s="141"/>
      <c r="C178" s="141"/>
      <c r="D178" s="182"/>
      <c r="E178" s="141"/>
      <c r="F178" s="1"/>
      <c r="G178" s="1"/>
      <c r="H178" s="1"/>
    </row>
    <row r="179" spans="1:8" ht="15.75" customHeight="1">
      <c r="A179" s="141"/>
      <c r="B179" s="141"/>
      <c r="C179" s="141"/>
      <c r="D179" s="182"/>
      <c r="E179" s="141"/>
      <c r="F179" s="1"/>
      <c r="G179" s="1"/>
      <c r="H179" s="1"/>
    </row>
    <row r="180" spans="1:8" ht="15.75" customHeight="1">
      <c r="A180" s="141"/>
      <c r="B180" s="141"/>
      <c r="C180" s="141"/>
      <c r="D180" s="182"/>
      <c r="E180" s="141"/>
      <c r="F180" s="1"/>
      <c r="G180" s="1"/>
      <c r="H180" s="1"/>
    </row>
    <row r="181" spans="1:8" ht="15.75" customHeight="1">
      <c r="A181" s="141"/>
      <c r="B181" s="141"/>
      <c r="C181" s="141"/>
      <c r="D181" s="182"/>
      <c r="E181" s="141"/>
      <c r="F181" s="1"/>
      <c r="G181" s="1"/>
      <c r="H181" s="1"/>
    </row>
    <row r="182" spans="1:8" ht="15.75" customHeight="1">
      <c r="A182" s="141"/>
      <c r="B182" s="141"/>
      <c r="C182" s="141"/>
      <c r="D182" s="182"/>
      <c r="E182" s="141"/>
      <c r="F182" s="1"/>
      <c r="G182" s="1"/>
      <c r="H182" s="1"/>
    </row>
    <row r="183" spans="1:8" ht="15.75" customHeight="1">
      <c r="A183" s="141"/>
      <c r="B183" s="141"/>
      <c r="C183" s="141"/>
      <c r="D183" s="182"/>
      <c r="E183" s="141"/>
      <c r="F183" s="1"/>
      <c r="G183" s="1"/>
      <c r="H183" s="1"/>
    </row>
    <row r="184" spans="1:8" ht="15.75" customHeight="1">
      <c r="A184" s="141"/>
      <c r="B184" s="141"/>
      <c r="C184" s="141"/>
      <c r="D184" s="182"/>
      <c r="E184" s="141"/>
      <c r="F184" s="1"/>
      <c r="G184" s="1"/>
      <c r="H184" s="1"/>
    </row>
    <row r="185" spans="1:8" ht="15.75" customHeight="1">
      <c r="A185" s="141"/>
      <c r="B185" s="141"/>
      <c r="C185" s="141"/>
      <c r="D185" s="182"/>
      <c r="E185" s="141"/>
      <c r="F185" s="1"/>
      <c r="G185" s="1"/>
      <c r="H185" s="1"/>
    </row>
    <row r="186" spans="1:8" ht="15.75" customHeight="1">
      <c r="A186" s="141"/>
      <c r="B186" s="141"/>
      <c r="C186" s="141"/>
      <c r="D186" s="182"/>
      <c r="E186" s="141"/>
      <c r="F186" s="1"/>
      <c r="G186" s="1"/>
      <c r="H186" s="1"/>
    </row>
    <row r="187" spans="1:8" ht="15.75" customHeight="1">
      <c r="A187" s="141"/>
      <c r="B187" s="141"/>
      <c r="C187" s="141"/>
      <c r="D187" s="182"/>
      <c r="E187" s="141"/>
      <c r="F187" s="1"/>
      <c r="G187" s="1"/>
      <c r="H187" s="1"/>
    </row>
    <row r="188" spans="1:8" ht="15.75" customHeight="1">
      <c r="A188" s="141"/>
      <c r="B188" s="141"/>
      <c r="C188" s="141"/>
      <c r="D188" s="182"/>
      <c r="E188" s="141"/>
      <c r="F188" s="1"/>
      <c r="G188" s="1"/>
      <c r="H188" s="1"/>
    </row>
    <row r="189" spans="1:8" ht="15.75" customHeight="1">
      <c r="A189" s="141"/>
      <c r="B189" s="141"/>
      <c r="C189" s="141"/>
      <c r="D189" s="182"/>
      <c r="E189" s="141"/>
      <c r="F189" s="1"/>
      <c r="G189" s="1"/>
      <c r="H189" s="1"/>
    </row>
    <row r="190" spans="1:8" ht="15.75" customHeight="1">
      <c r="A190" s="141"/>
      <c r="B190" s="141"/>
      <c r="C190" s="141"/>
      <c r="D190" s="182"/>
      <c r="E190" s="141"/>
      <c r="F190" s="1"/>
      <c r="G190" s="1"/>
      <c r="H190" s="1"/>
    </row>
    <row r="191" spans="1:8" ht="15.75" customHeight="1">
      <c r="A191" s="141"/>
      <c r="B191" s="141"/>
      <c r="C191" s="141"/>
      <c r="D191" s="182"/>
      <c r="E191" s="141"/>
      <c r="F191" s="1"/>
      <c r="G191" s="1"/>
      <c r="H191" s="1"/>
    </row>
    <row r="192" spans="1:8" ht="15.75" customHeight="1">
      <c r="A192" s="141"/>
      <c r="B192" s="141"/>
      <c r="C192" s="141"/>
      <c r="D192" s="182"/>
      <c r="E192" s="141"/>
      <c r="F192" s="1"/>
      <c r="G192" s="1"/>
      <c r="H192" s="1"/>
    </row>
    <row r="193" spans="1:8" ht="15.75" customHeight="1">
      <c r="A193" s="141"/>
      <c r="B193" s="141"/>
      <c r="C193" s="141"/>
      <c r="D193" s="182"/>
      <c r="E193" s="141"/>
      <c r="F193" s="1"/>
      <c r="G193" s="1"/>
      <c r="H193" s="1"/>
    </row>
    <row r="194" spans="1:8" ht="15.75" customHeight="1">
      <c r="A194" s="141"/>
      <c r="B194" s="141"/>
      <c r="C194" s="141"/>
      <c r="D194" s="182"/>
      <c r="E194" s="141"/>
      <c r="F194" s="1"/>
      <c r="G194" s="1"/>
      <c r="H194" s="1"/>
    </row>
    <row r="195" spans="1:8" ht="15.75" customHeight="1">
      <c r="A195" s="141"/>
      <c r="B195" s="141"/>
      <c r="C195" s="141"/>
      <c r="D195" s="182"/>
      <c r="E195" s="141"/>
      <c r="F195" s="1"/>
      <c r="G195" s="1"/>
      <c r="H195" s="1"/>
    </row>
    <row r="196" spans="1:8" ht="15.75" customHeight="1">
      <c r="A196" s="141"/>
      <c r="B196" s="141"/>
      <c r="C196" s="141"/>
      <c r="D196" s="182"/>
      <c r="E196" s="141"/>
      <c r="F196" s="1"/>
      <c r="G196" s="1"/>
      <c r="H196" s="1"/>
    </row>
    <row r="197" spans="1:8" ht="15.75" customHeight="1">
      <c r="A197" s="141"/>
      <c r="B197" s="141"/>
      <c r="C197" s="141"/>
      <c r="D197" s="182"/>
      <c r="E197" s="141"/>
      <c r="F197" s="1"/>
      <c r="G197" s="1"/>
      <c r="H197" s="1"/>
    </row>
    <row r="198" spans="1:8" ht="15.75" customHeight="1">
      <c r="A198" s="141"/>
      <c r="B198" s="141"/>
      <c r="C198" s="141"/>
      <c r="D198" s="182"/>
      <c r="E198" s="141"/>
      <c r="F198" s="1"/>
      <c r="G198" s="1"/>
      <c r="H198" s="1"/>
    </row>
    <row r="199" spans="1:8" ht="15.75" customHeight="1">
      <c r="A199" s="141"/>
      <c r="B199" s="141"/>
      <c r="C199" s="141"/>
      <c r="D199" s="182"/>
      <c r="E199" s="141"/>
      <c r="F199" s="1"/>
      <c r="G199" s="1"/>
      <c r="H199" s="1"/>
    </row>
    <row r="200" spans="1:8" ht="15.75" customHeight="1">
      <c r="A200" s="141"/>
      <c r="B200" s="141"/>
      <c r="C200" s="141"/>
      <c r="D200" s="182"/>
      <c r="E200" s="141"/>
      <c r="F200" s="1"/>
      <c r="G200" s="1"/>
      <c r="H200" s="1"/>
    </row>
    <row r="201" spans="1:8" ht="15.75" customHeight="1">
      <c r="A201" s="141"/>
      <c r="B201" s="141"/>
      <c r="C201" s="141"/>
      <c r="D201" s="182"/>
      <c r="E201" s="141"/>
      <c r="F201" s="1"/>
      <c r="G201" s="1"/>
      <c r="H201" s="1"/>
    </row>
    <row r="202" spans="1:8" ht="15.75" customHeight="1">
      <c r="A202" s="141"/>
      <c r="B202" s="141"/>
      <c r="C202" s="141"/>
      <c r="D202" s="182"/>
      <c r="E202" s="141"/>
      <c r="F202" s="1"/>
      <c r="G202" s="1"/>
      <c r="H202" s="1"/>
    </row>
    <row r="203" spans="1:8" ht="15.75" customHeight="1">
      <c r="A203" s="141"/>
      <c r="B203" s="141"/>
      <c r="C203" s="141"/>
      <c r="D203" s="182"/>
      <c r="E203" s="141"/>
      <c r="F203" s="1"/>
      <c r="G203" s="1"/>
      <c r="H203" s="1"/>
    </row>
    <row r="204" spans="1:8" ht="15.75" customHeight="1">
      <c r="A204" s="141"/>
      <c r="B204" s="141"/>
      <c r="C204" s="141"/>
      <c r="D204" s="182"/>
      <c r="E204" s="141"/>
      <c r="F204" s="1"/>
      <c r="G204" s="1"/>
      <c r="H204" s="1"/>
    </row>
    <row r="205" spans="1:8" ht="15.75" customHeight="1">
      <c r="A205" s="141"/>
      <c r="B205" s="141"/>
      <c r="C205" s="141"/>
      <c r="D205" s="182"/>
      <c r="E205" s="141"/>
      <c r="F205" s="1"/>
      <c r="G205" s="1"/>
      <c r="H205" s="1"/>
    </row>
    <row r="206" spans="1:8" ht="15.75" customHeight="1">
      <c r="A206" s="141"/>
      <c r="B206" s="141"/>
      <c r="C206" s="141"/>
      <c r="D206" s="182"/>
      <c r="E206" s="141"/>
      <c r="F206" s="1"/>
      <c r="G206" s="1"/>
      <c r="H206" s="1"/>
    </row>
    <row r="207" spans="1:8" ht="15.75" customHeight="1">
      <c r="A207" s="141"/>
      <c r="B207" s="141"/>
      <c r="C207" s="141"/>
      <c r="D207" s="182"/>
      <c r="E207" s="141"/>
      <c r="F207" s="1"/>
      <c r="G207" s="1"/>
      <c r="H207" s="1"/>
    </row>
    <row r="208" spans="1:8" ht="15.75" customHeight="1">
      <c r="A208" s="141"/>
      <c r="B208" s="141"/>
      <c r="C208" s="141"/>
      <c r="D208" s="182"/>
      <c r="E208" s="141"/>
      <c r="F208" s="1"/>
      <c r="G208" s="1"/>
      <c r="H208" s="1"/>
    </row>
    <row r="209" spans="1:8" ht="15.75" customHeight="1">
      <c r="A209" s="141"/>
      <c r="B209" s="141"/>
      <c r="C209" s="141"/>
      <c r="D209" s="182"/>
      <c r="E209" s="141"/>
      <c r="F209" s="1"/>
      <c r="G209" s="1"/>
      <c r="H209" s="1"/>
    </row>
    <row r="210" spans="1:8" ht="15.75" customHeight="1">
      <c r="A210" s="141"/>
      <c r="B210" s="141"/>
      <c r="C210" s="141"/>
      <c r="D210" s="182"/>
      <c r="E210" s="141"/>
      <c r="F210" s="1"/>
      <c r="G210" s="1"/>
      <c r="H210" s="1"/>
    </row>
    <row r="211" spans="1:8" ht="15.75" customHeight="1">
      <c r="A211" s="141"/>
      <c r="B211" s="141"/>
      <c r="C211" s="141"/>
      <c r="D211" s="182"/>
      <c r="E211" s="141"/>
      <c r="F211" s="1"/>
      <c r="G211" s="1"/>
      <c r="H211" s="1"/>
    </row>
    <row r="212" spans="1:8" ht="15.75" customHeight="1">
      <c r="A212" s="141"/>
      <c r="B212" s="141"/>
      <c r="C212" s="141"/>
      <c r="D212" s="182"/>
      <c r="E212" s="141"/>
      <c r="F212" s="1"/>
      <c r="G212" s="1"/>
      <c r="H212" s="1"/>
    </row>
    <row r="213" spans="1:8" ht="15.75" customHeight="1">
      <c r="A213" s="141"/>
      <c r="B213" s="141"/>
      <c r="C213" s="141"/>
      <c r="D213" s="182"/>
      <c r="E213" s="141"/>
      <c r="F213" s="1"/>
      <c r="G213" s="1"/>
      <c r="H213" s="1"/>
    </row>
    <row r="214" spans="1:8" ht="15.75" customHeight="1">
      <c r="A214" s="141"/>
      <c r="B214" s="141"/>
      <c r="C214" s="141"/>
      <c r="D214" s="182"/>
      <c r="E214" s="141"/>
      <c r="F214" s="1"/>
      <c r="G214" s="1"/>
      <c r="H214" s="1"/>
    </row>
    <row r="215" spans="1:8" ht="15.75" customHeight="1">
      <c r="A215" s="141"/>
      <c r="B215" s="141"/>
      <c r="C215" s="141"/>
      <c r="D215" s="182"/>
      <c r="E215" s="141"/>
      <c r="F215" s="1"/>
      <c r="G215" s="1"/>
      <c r="H215" s="1"/>
    </row>
    <row r="216" spans="1:8" ht="15.75" customHeight="1">
      <c r="A216" s="141"/>
      <c r="B216" s="141"/>
      <c r="C216" s="141"/>
      <c r="D216" s="182"/>
      <c r="E216" s="141"/>
      <c r="F216" s="1"/>
      <c r="G216" s="1"/>
      <c r="H216" s="1"/>
    </row>
    <row r="217" spans="1:8" ht="15.75" customHeight="1">
      <c r="A217" s="141"/>
      <c r="B217" s="141"/>
      <c r="C217" s="141"/>
      <c r="D217" s="182"/>
      <c r="E217" s="141"/>
      <c r="F217" s="1"/>
      <c r="G217" s="1"/>
      <c r="H217" s="1"/>
    </row>
    <row r="218" spans="1:8" ht="15.75" customHeight="1">
      <c r="A218" s="141"/>
      <c r="B218" s="141"/>
      <c r="C218" s="141"/>
      <c r="D218" s="182"/>
      <c r="E218" s="141"/>
      <c r="F218" s="1"/>
      <c r="G218" s="1"/>
      <c r="H218" s="1"/>
    </row>
    <row r="219" spans="1:8" ht="15.75" customHeight="1">
      <c r="A219" s="141"/>
      <c r="B219" s="141"/>
      <c r="C219" s="141"/>
      <c r="D219" s="182"/>
      <c r="E219" s="141"/>
      <c r="F219" s="1"/>
      <c r="G219" s="1"/>
      <c r="H219" s="1"/>
    </row>
    <row r="220" spans="1:8" ht="15.75" customHeight="1">
      <c r="A220" s="141"/>
      <c r="B220" s="141"/>
      <c r="C220" s="141"/>
      <c r="D220" s="182"/>
      <c r="E220" s="141"/>
      <c r="F220" s="1"/>
      <c r="G220" s="1"/>
      <c r="H220" s="1"/>
    </row>
    <row r="221" spans="1:8" ht="15.75" customHeight="1">
      <c r="A221" s="141"/>
      <c r="B221" s="141"/>
      <c r="C221" s="141"/>
      <c r="D221" s="182"/>
      <c r="E221" s="141"/>
      <c r="F221" s="1"/>
      <c r="G221" s="1"/>
      <c r="H221" s="1"/>
    </row>
    <row r="222" spans="1:8" ht="15.75" customHeight="1">
      <c r="A222" s="141"/>
      <c r="B222" s="141"/>
      <c r="C222" s="141"/>
      <c r="D222" s="182"/>
      <c r="E222" s="141"/>
      <c r="F222" s="1"/>
      <c r="G222" s="1"/>
      <c r="H222" s="1"/>
    </row>
    <row r="223" spans="1:8" ht="15.75" customHeight="1">
      <c r="A223" s="141"/>
      <c r="B223" s="141"/>
      <c r="C223" s="141"/>
      <c r="D223" s="182"/>
      <c r="E223" s="141"/>
      <c r="F223" s="1"/>
      <c r="G223" s="1"/>
      <c r="H223" s="1"/>
    </row>
    <row r="224" spans="1:8" ht="15.75" customHeight="1">
      <c r="A224" s="141"/>
      <c r="B224" s="141"/>
      <c r="C224" s="141"/>
      <c r="D224" s="182"/>
      <c r="E224" s="141"/>
      <c r="F224" s="1"/>
      <c r="G224" s="1"/>
      <c r="H224" s="1"/>
    </row>
    <row r="225" spans="1:8" ht="15.75" customHeight="1">
      <c r="A225" s="141"/>
      <c r="B225" s="141"/>
      <c r="C225" s="141"/>
      <c r="D225" s="182"/>
      <c r="E225" s="141"/>
      <c r="F225" s="1"/>
      <c r="G225" s="1"/>
      <c r="H225" s="1"/>
    </row>
    <row r="226" spans="1:8" ht="15.75" customHeight="1">
      <c r="A226" s="141"/>
      <c r="B226" s="141"/>
      <c r="C226" s="141"/>
      <c r="D226" s="182"/>
      <c r="E226" s="141"/>
      <c r="F226" s="1"/>
      <c r="G226" s="1"/>
      <c r="H226" s="1"/>
    </row>
    <row r="227" spans="1:8" ht="15.75" customHeight="1">
      <c r="A227" s="141"/>
      <c r="B227" s="141"/>
      <c r="C227" s="141"/>
      <c r="D227" s="182"/>
      <c r="E227" s="141"/>
      <c r="F227" s="1"/>
      <c r="G227" s="1"/>
      <c r="H227" s="1"/>
    </row>
    <row r="228" spans="1:8" ht="15.75" customHeight="1">
      <c r="A228" s="141"/>
      <c r="B228" s="141"/>
      <c r="C228" s="141"/>
      <c r="D228" s="182"/>
      <c r="E228" s="141"/>
      <c r="F228" s="1"/>
      <c r="G228" s="1"/>
      <c r="H228" s="1"/>
    </row>
    <row r="229" spans="1:8" ht="15.75" customHeight="1">
      <c r="A229" s="141"/>
      <c r="B229" s="141"/>
      <c r="C229" s="141"/>
      <c r="D229" s="182"/>
      <c r="E229" s="141"/>
      <c r="F229" s="1"/>
      <c r="G229" s="1"/>
      <c r="H229" s="1"/>
    </row>
    <row r="230" spans="1:8" ht="15.75" customHeight="1">
      <c r="A230" s="141"/>
      <c r="B230" s="141"/>
      <c r="C230" s="141"/>
      <c r="D230" s="182"/>
      <c r="E230" s="141"/>
      <c r="F230" s="1"/>
      <c r="G230" s="1"/>
      <c r="H230" s="1"/>
    </row>
    <row r="231" spans="1:8" ht="15.75" customHeight="1">
      <c r="A231" s="141"/>
      <c r="B231" s="141"/>
      <c r="C231" s="141"/>
      <c r="D231" s="182"/>
      <c r="E231" s="141"/>
      <c r="F231" s="1"/>
      <c r="G231" s="1"/>
      <c r="H231" s="1"/>
    </row>
    <row r="232" spans="1:8" ht="15.75" customHeight="1">
      <c r="A232" s="141"/>
      <c r="B232" s="141"/>
      <c r="C232" s="141"/>
      <c r="D232" s="182"/>
      <c r="E232" s="141"/>
      <c r="F232" s="1"/>
      <c r="G232" s="1"/>
      <c r="H232" s="1"/>
    </row>
    <row r="233" spans="1:8" ht="15.75" customHeight="1">
      <c r="A233" s="141"/>
      <c r="B233" s="141"/>
      <c r="C233" s="141"/>
      <c r="D233" s="182"/>
      <c r="E233" s="141"/>
      <c r="F233" s="1"/>
      <c r="G233" s="1"/>
      <c r="H233" s="1"/>
    </row>
    <row r="234" spans="1:8" ht="15.75" customHeight="1">
      <c r="A234" s="141"/>
      <c r="B234" s="141"/>
      <c r="C234" s="141"/>
      <c r="D234" s="182"/>
      <c r="E234" s="141"/>
      <c r="F234" s="1"/>
      <c r="G234" s="1"/>
      <c r="H234" s="1"/>
    </row>
    <row r="235" spans="1:8" ht="15.75" customHeight="1">
      <c r="A235" s="141"/>
      <c r="B235" s="141"/>
      <c r="C235" s="141"/>
      <c r="D235" s="182"/>
      <c r="E235" s="141"/>
      <c r="F235" s="1"/>
      <c r="G235" s="1"/>
      <c r="H235" s="1"/>
    </row>
    <row r="236" spans="1:8" ht="15.75" customHeight="1">
      <c r="A236" s="141"/>
      <c r="B236" s="141"/>
      <c r="C236" s="141"/>
      <c r="D236" s="182"/>
      <c r="E236" s="141"/>
      <c r="F236" s="1"/>
      <c r="G236" s="1"/>
      <c r="H236" s="1"/>
    </row>
    <row r="237" spans="1:8" ht="15.75" customHeight="1">
      <c r="A237" s="141"/>
      <c r="B237" s="141"/>
      <c r="C237" s="141"/>
      <c r="D237" s="182"/>
      <c r="E237" s="141"/>
      <c r="F237" s="1"/>
      <c r="G237" s="1"/>
      <c r="H237" s="1"/>
    </row>
    <row r="238" spans="1:8" ht="15.75" customHeight="1">
      <c r="A238" s="141"/>
      <c r="B238" s="141"/>
      <c r="C238" s="141"/>
      <c r="D238" s="182"/>
      <c r="E238" s="141"/>
      <c r="F238" s="1"/>
      <c r="G238" s="1"/>
      <c r="H238" s="1"/>
    </row>
    <row r="239" spans="1:8" ht="15.75" customHeight="1">
      <c r="A239" s="141"/>
      <c r="B239" s="141"/>
      <c r="C239" s="141"/>
      <c r="D239" s="182"/>
      <c r="E239" s="141"/>
      <c r="F239" s="1"/>
      <c r="G239" s="1"/>
      <c r="H239" s="1"/>
    </row>
    <row r="240" spans="1:8" ht="15.75" customHeight="1">
      <c r="A240" s="141"/>
      <c r="B240" s="141"/>
      <c r="C240" s="141"/>
      <c r="D240" s="182"/>
      <c r="E240" s="141"/>
      <c r="F240" s="1"/>
      <c r="G240" s="1"/>
      <c r="H240" s="1"/>
    </row>
    <row r="241" spans="1:8" ht="15.75" customHeight="1">
      <c r="A241" s="141"/>
      <c r="B241" s="141"/>
      <c r="C241" s="141"/>
      <c r="D241" s="182"/>
      <c r="E241" s="141"/>
      <c r="F241" s="1"/>
      <c r="G241" s="1"/>
      <c r="H241" s="1"/>
    </row>
    <row r="242" spans="1:8" ht="15.75" customHeight="1">
      <c r="A242" s="141"/>
      <c r="B242" s="141"/>
      <c r="C242" s="141"/>
      <c r="D242" s="182"/>
      <c r="E242" s="141"/>
      <c r="F242" s="1"/>
      <c r="G242" s="1"/>
      <c r="H242" s="1"/>
    </row>
    <row r="243" spans="1:8" ht="15.75" customHeight="1">
      <c r="A243" s="141"/>
      <c r="B243" s="141"/>
      <c r="C243" s="141"/>
      <c r="D243" s="182"/>
      <c r="E243" s="141"/>
      <c r="F243" s="1"/>
      <c r="G243" s="1"/>
      <c r="H243" s="1"/>
    </row>
    <row r="244" spans="1:8" ht="15.75" customHeight="1">
      <c r="A244" s="141"/>
      <c r="B244" s="141"/>
      <c r="C244" s="141"/>
      <c r="D244" s="182"/>
      <c r="E244" s="141"/>
      <c r="F244" s="1"/>
      <c r="G244" s="1"/>
      <c r="H244" s="1"/>
    </row>
    <row r="245" spans="1:8" ht="15.75" customHeight="1">
      <c r="A245" s="141"/>
      <c r="B245" s="141"/>
      <c r="C245" s="141"/>
      <c r="D245" s="182"/>
      <c r="E245" s="141"/>
      <c r="F245" s="1"/>
      <c r="G245" s="1"/>
      <c r="H245" s="1"/>
    </row>
    <row r="246" spans="1:8" ht="15.75" customHeight="1">
      <c r="A246" s="141"/>
      <c r="B246" s="141"/>
      <c r="C246" s="141"/>
      <c r="D246" s="182"/>
      <c r="E246" s="141"/>
      <c r="F246" s="1"/>
      <c r="G246" s="1"/>
      <c r="H246" s="1"/>
    </row>
    <row r="247" spans="1:8" ht="15.75" customHeight="1">
      <c r="A247" s="141"/>
      <c r="B247" s="141"/>
      <c r="C247" s="141"/>
      <c r="D247" s="182"/>
      <c r="E247" s="141"/>
      <c r="F247" s="1"/>
      <c r="G247" s="1"/>
      <c r="H247" s="1"/>
    </row>
    <row r="248" spans="1:8" ht="15.75" customHeight="1">
      <c r="A248" s="141"/>
      <c r="B248" s="141"/>
      <c r="C248" s="141"/>
      <c r="D248" s="182"/>
      <c r="E248" s="141"/>
      <c r="F248" s="1"/>
      <c r="G248" s="1"/>
      <c r="H248" s="1"/>
    </row>
    <row r="249" spans="1:8" ht="15.75" customHeight="1">
      <c r="A249" s="141"/>
      <c r="B249" s="141"/>
      <c r="C249" s="141"/>
      <c r="D249" s="182"/>
      <c r="E249" s="141"/>
      <c r="F249" s="1"/>
      <c r="G249" s="1"/>
      <c r="H249" s="1"/>
    </row>
    <row r="250" spans="1:8" ht="15.75" customHeight="1">
      <c r="A250" s="141"/>
      <c r="B250" s="141"/>
      <c r="C250" s="141"/>
      <c r="D250" s="182"/>
      <c r="E250" s="141"/>
      <c r="F250" s="1"/>
      <c r="G250" s="1"/>
      <c r="H250" s="1"/>
    </row>
    <row r="251" spans="1:8" ht="15.75" customHeight="1">
      <c r="A251" s="141"/>
      <c r="B251" s="141"/>
      <c r="C251" s="141"/>
      <c r="D251" s="182"/>
      <c r="E251" s="141"/>
      <c r="F251" s="1"/>
      <c r="G251" s="1"/>
      <c r="H251" s="1"/>
    </row>
    <row r="252" spans="1:8" ht="15.75" customHeight="1">
      <c r="A252" s="141"/>
      <c r="B252" s="141"/>
      <c r="C252" s="141"/>
      <c r="D252" s="182"/>
      <c r="E252" s="141"/>
      <c r="F252" s="1"/>
      <c r="G252" s="1"/>
      <c r="H252" s="1"/>
    </row>
    <row r="253" spans="1:8" ht="15.75" customHeight="1">
      <c r="A253" s="141"/>
      <c r="B253" s="141"/>
      <c r="C253" s="141"/>
      <c r="D253" s="182"/>
      <c r="E253" s="141"/>
      <c r="F253" s="1"/>
      <c r="G253" s="1"/>
      <c r="H253" s="1"/>
    </row>
    <row r="254" spans="1:8" ht="15.75" customHeight="1">
      <c r="A254" s="141"/>
      <c r="B254" s="141"/>
      <c r="C254" s="141"/>
      <c r="D254" s="182"/>
      <c r="E254" s="141"/>
      <c r="F254" s="1"/>
      <c r="G254" s="1"/>
      <c r="H254" s="1"/>
    </row>
    <row r="255" spans="1:8" ht="15.75" customHeight="1">
      <c r="A255" s="141"/>
      <c r="B255" s="141"/>
      <c r="C255" s="141"/>
      <c r="D255" s="182"/>
      <c r="E255" s="141"/>
      <c r="F255" s="1"/>
      <c r="G255" s="1"/>
      <c r="H255" s="1"/>
    </row>
    <row r="256" spans="1:8" ht="15.75" customHeight="1">
      <c r="A256" s="141"/>
      <c r="B256" s="141"/>
      <c r="C256" s="141"/>
      <c r="D256" s="182"/>
      <c r="E256" s="141"/>
      <c r="F256" s="1"/>
      <c r="G256" s="1"/>
      <c r="H256" s="1"/>
    </row>
    <row r="257" spans="1:8" ht="15.75" customHeight="1">
      <c r="A257" s="141"/>
      <c r="B257" s="141"/>
      <c r="C257" s="141"/>
      <c r="D257" s="182"/>
      <c r="E257" s="141"/>
      <c r="F257" s="1"/>
      <c r="G257" s="1"/>
      <c r="H257" s="1"/>
    </row>
    <row r="258" spans="1:8" ht="15.75" customHeight="1">
      <c r="A258" s="141"/>
      <c r="B258" s="141"/>
      <c r="C258" s="141"/>
      <c r="D258" s="182"/>
      <c r="E258" s="141"/>
    </row>
    <row r="259" spans="1:8" ht="15.75" customHeight="1">
      <c r="A259" s="141"/>
      <c r="B259" s="141"/>
      <c r="C259" s="141"/>
      <c r="D259" s="182"/>
      <c r="E259" s="141"/>
    </row>
    <row r="260" spans="1:8" ht="15.75" customHeight="1">
      <c r="A260" s="141"/>
      <c r="B260" s="141"/>
      <c r="C260" s="141"/>
      <c r="D260" s="182"/>
      <c r="E260" s="141"/>
    </row>
    <row r="261" spans="1:8" ht="15.75" customHeight="1">
      <c r="A261" s="141"/>
      <c r="B261" s="141"/>
      <c r="C261" s="141"/>
      <c r="D261" s="182"/>
      <c r="E261" s="141"/>
    </row>
    <row r="262" spans="1:8" ht="15.75" customHeight="1">
      <c r="A262" s="141"/>
      <c r="B262" s="141"/>
      <c r="C262" s="141"/>
      <c r="D262" s="182"/>
      <c r="E262" s="141"/>
    </row>
    <row r="263" spans="1:8" ht="15.75" customHeight="1">
      <c r="A263" s="141"/>
      <c r="B263" s="141"/>
      <c r="C263" s="141"/>
      <c r="D263" s="182"/>
      <c r="E263" s="141"/>
    </row>
    <row r="264" spans="1:8" ht="15.75" customHeight="1">
      <c r="A264" s="141"/>
      <c r="B264" s="141"/>
      <c r="C264" s="141"/>
      <c r="D264" s="182"/>
      <c r="E264" s="141"/>
    </row>
    <row r="265" spans="1:8" ht="15.75" customHeight="1">
      <c r="A265" s="141"/>
      <c r="B265" s="141"/>
      <c r="C265" s="141"/>
      <c r="D265" s="182"/>
      <c r="E265" s="141"/>
    </row>
    <row r="266" spans="1:8" ht="15.75" customHeight="1">
      <c r="A266" s="141"/>
      <c r="B266" s="141"/>
      <c r="C266" s="141"/>
      <c r="D266" s="182"/>
      <c r="E266" s="141"/>
    </row>
    <row r="267" spans="1:8" ht="15.75" customHeight="1">
      <c r="A267" s="141"/>
      <c r="B267" s="141"/>
      <c r="C267" s="141"/>
      <c r="D267" s="182"/>
      <c r="E267" s="141"/>
    </row>
    <row r="268" spans="1:8" ht="15.75" customHeight="1">
      <c r="A268" s="141"/>
      <c r="B268" s="141"/>
      <c r="C268" s="141"/>
      <c r="D268" s="182"/>
      <c r="E268" s="141"/>
    </row>
    <row r="269" spans="1:8" ht="15.75" customHeight="1">
      <c r="A269" s="140"/>
      <c r="B269" s="140"/>
      <c r="C269" s="140"/>
      <c r="D269" s="182"/>
      <c r="E269" s="140"/>
    </row>
    <row r="270" spans="1:8" ht="15.75" customHeight="1">
      <c r="A270" s="140"/>
      <c r="B270" s="140"/>
      <c r="C270" s="140"/>
      <c r="D270" s="182"/>
      <c r="E270" s="140"/>
    </row>
    <row r="271" spans="1:8" ht="15.75" customHeight="1">
      <c r="A271" s="140"/>
      <c r="B271" s="140"/>
      <c r="C271" s="140"/>
      <c r="D271" s="182"/>
      <c r="E271" s="140"/>
    </row>
    <row r="272" spans="1:8" ht="15.75" customHeight="1">
      <c r="A272" s="140"/>
      <c r="B272" s="140"/>
      <c r="C272" s="140"/>
      <c r="D272" s="182"/>
      <c r="E272" s="140"/>
    </row>
    <row r="273" spans="1:5" ht="15.75" customHeight="1">
      <c r="A273" s="140"/>
      <c r="B273" s="140"/>
      <c r="C273" s="140"/>
      <c r="D273" s="182"/>
      <c r="E273" s="140"/>
    </row>
    <row r="274" spans="1:5" ht="15.75" customHeight="1">
      <c r="A274" s="140"/>
      <c r="B274" s="140"/>
      <c r="C274" s="140"/>
      <c r="D274" s="182"/>
      <c r="E274" s="140"/>
    </row>
    <row r="275" spans="1:5" ht="15.75" customHeight="1">
      <c r="A275" s="140"/>
      <c r="B275" s="140"/>
      <c r="C275" s="140"/>
      <c r="D275" s="182"/>
      <c r="E275" s="140"/>
    </row>
    <row r="276" spans="1:5" ht="15.75" customHeight="1">
      <c r="A276" s="140"/>
      <c r="B276" s="140"/>
      <c r="C276" s="140"/>
      <c r="D276" s="182"/>
      <c r="E276" s="140"/>
    </row>
    <row r="277" spans="1:5" ht="15.75" customHeight="1">
      <c r="A277" s="140"/>
      <c r="B277" s="140"/>
      <c r="C277" s="140"/>
      <c r="D277" s="182"/>
      <c r="E277" s="140"/>
    </row>
    <row r="278" spans="1:5" ht="15.75" customHeight="1">
      <c r="A278" s="140"/>
      <c r="B278" s="140"/>
      <c r="C278" s="140"/>
      <c r="D278" s="182"/>
      <c r="E278" s="140"/>
    </row>
    <row r="279" spans="1:5" ht="15.75" customHeight="1">
      <c r="A279" s="140"/>
      <c r="B279" s="140"/>
      <c r="C279" s="140"/>
      <c r="D279" s="182"/>
      <c r="E279" s="140"/>
    </row>
    <row r="280" spans="1:5" ht="15.75" customHeight="1">
      <c r="A280" s="140"/>
      <c r="B280" s="140"/>
      <c r="C280" s="140"/>
      <c r="D280" s="182"/>
      <c r="E280" s="140"/>
    </row>
    <row r="281" spans="1:5" ht="15.75" customHeight="1">
      <c r="A281" s="140"/>
      <c r="B281" s="140"/>
      <c r="C281" s="140"/>
      <c r="D281" s="182"/>
      <c r="E281" s="140"/>
    </row>
    <row r="282" spans="1:5" ht="15.75" customHeight="1">
      <c r="A282" s="140"/>
      <c r="B282" s="140"/>
      <c r="C282" s="140"/>
      <c r="D282" s="182"/>
      <c r="E282" s="140"/>
    </row>
    <row r="283" spans="1:5" ht="15.75" customHeight="1">
      <c r="A283" s="140"/>
      <c r="B283" s="140"/>
      <c r="C283" s="140"/>
      <c r="D283" s="182"/>
      <c r="E283" s="140"/>
    </row>
    <row r="284" spans="1:5" ht="15.75" customHeight="1">
      <c r="A284" s="140"/>
      <c r="B284" s="140"/>
      <c r="C284" s="140"/>
      <c r="D284" s="182"/>
      <c r="E284" s="140"/>
    </row>
    <row r="285" spans="1:5" ht="15.75" customHeight="1">
      <c r="A285" s="140"/>
      <c r="B285" s="140"/>
      <c r="C285" s="140"/>
      <c r="D285" s="182"/>
      <c r="E285" s="140"/>
    </row>
    <row r="286" spans="1:5" ht="15.75" customHeight="1">
      <c r="A286" s="140"/>
      <c r="B286" s="140"/>
      <c r="C286" s="140"/>
      <c r="D286" s="182"/>
      <c r="E286" s="140"/>
    </row>
    <row r="287" spans="1:5" ht="15.75" customHeight="1">
      <c r="A287" s="140"/>
      <c r="B287" s="140"/>
      <c r="C287" s="140"/>
      <c r="D287" s="182"/>
      <c r="E287" s="140"/>
    </row>
    <row r="288" spans="1:5" ht="15.75" customHeight="1">
      <c r="A288" s="140"/>
      <c r="B288" s="140"/>
      <c r="C288" s="140"/>
      <c r="D288" s="182"/>
      <c r="E288" s="140"/>
    </row>
    <row r="289" spans="1:5" ht="15.75" customHeight="1">
      <c r="A289" s="140"/>
      <c r="B289" s="140"/>
      <c r="C289" s="140"/>
      <c r="D289" s="182"/>
      <c r="E289" s="140"/>
    </row>
    <row r="290" spans="1:5" ht="15.75" customHeight="1">
      <c r="A290" s="140"/>
      <c r="B290" s="140"/>
      <c r="C290" s="140"/>
      <c r="D290" s="182"/>
      <c r="E290" s="140"/>
    </row>
    <row r="291" spans="1:5" ht="15.75" customHeight="1">
      <c r="A291" s="140"/>
      <c r="B291" s="140"/>
      <c r="C291" s="140"/>
      <c r="D291" s="182"/>
      <c r="E291" s="140"/>
    </row>
    <row r="292" spans="1:5" ht="15.75" customHeight="1">
      <c r="A292" s="140"/>
      <c r="B292" s="140"/>
      <c r="C292" s="140"/>
      <c r="D292" s="182"/>
      <c r="E292" s="140"/>
    </row>
    <row r="293" spans="1:5" ht="15.75" customHeight="1">
      <c r="A293" s="140"/>
      <c r="B293" s="140"/>
      <c r="C293" s="140"/>
      <c r="D293" s="182"/>
      <c r="E293" s="140"/>
    </row>
    <row r="294" spans="1:5" ht="15.75" customHeight="1">
      <c r="A294" s="140"/>
      <c r="B294" s="140"/>
      <c r="C294" s="140"/>
      <c r="D294" s="182"/>
      <c r="E294" s="140"/>
    </row>
    <row r="295" spans="1:5" ht="15.75" customHeight="1">
      <c r="A295" s="140"/>
      <c r="B295" s="140"/>
      <c r="C295" s="140"/>
      <c r="D295" s="182"/>
      <c r="E295" s="140"/>
    </row>
    <row r="296" spans="1:5" ht="15.75" customHeight="1">
      <c r="A296" s="140"/>
      <c r="B296" s="140"/>
      <c r="C296" s="140"/>
      <c r="D296" s="182"/>
      <c r="E296" s="140"/>
    </row>
    <row r="297" spans="1:5" ht="15.75" customHeight="1">
      <c r="A297" s="140"/>
      <c r="B297" s="140"/>
      <c r="C297" s="140"/>
      <c r="D297" s="182"/>
      <c r="E297" s="140"/>
    </row>
    <row r="298" spans="1:5" ht="15.75" customHeight="1">
      <c r="A298" s="140"/>
      <c r="B298" s="140"/>
      <c r="C298" s="140"/>
      <c r="D298" s="182"/>
      <c r="E298" s="140"/>
    </row>
    <row r="299" spans="1:5" ht="15.75" customHeight="1">
      <c r="A299" s="140"/>
      <c r="B299" s="140"/>
      <c r="C299" s="140"/>
      <c r="D299" s="182"/>
      <c r="E299" s="140"/>
    </row>
    <row r="300" spans="1:5" ht="15.75" customHeight="1">
      <c r="A300" s="140"/>
      <c r="B300" s="140"/>
      <c r="C300" s="140"/>
      <c r="D300" s="182"/>
      <c r="E300" s="140"/>
    </row>
    <row r="301" spans="1:5" ht="15.75" customHeight="1">
      <c r="A301" s="140"/>
      <c r="B301" s="140"/>
      <c r="C301" s="140"/>
      <c r="D301" s="182"/>
      <c r="E301" s="140"/>
    </row>
    <row r="302" spans="1:5" ht="15.75" customHeight="1">
      <c r="A302" s="140"/>
      <c r="B302" s="140"/>
      <c r="C302" s="140"/>
      <c r="D302" s="182"/>
      <c r="E302" s="140"/>
    </row>
    <row r="303" spans="1:5" ht="15.75" customHeight="1">
      <c r="A303" s="140"/>
      <c r="B303" s="140"/>
      <c r="C303" s="140"/>
      <c r="D303" s="182"/>
      <c r="E303" s="140"/>
    </row>
    <row r="304" spans="1:5" ht="15.75" customHeight="1">
      <c r="A304" s="140"/>
      <c r="B304" s="140"/>
      <c r="C304" s="140"/>
      <c r="D304" s="182"/>
      <c r="E304" s="140"/>
    </row>
    <row r="305" spans="1:5" ht="15.75" customHeight="1">
      <c r="A305" s="140"/>
      <c r="B305" s="140"/>
      <c r="C305" s="140"/>
      <c r="D305" s="182"/>
      <c r="E305" s="140"/>
    </row>
    <row r="306" spans="1:5" ht="15.75" customHeight="1">
      <c r="A306" s="140"/>
      <c r="B306" s="140"/>
      <c r="C306" s="140"/>
      <c r="D306" s="182"/>
      <c r="E306" s="140"/>
    </row>
    <row r="307" spans="1:5" ht="15.75" customHeight="1">
      <c r="A307" s="140"/>
      <c r="B307" s="140"/>
      <c r="C307" s="140"/>
      <c r="D307" s="182"/>
      <c r="E307" s="140"/>
    </row>
    <row r="308" spans="1:5" ht="15.75" customHeight="1">
      <c r="A308" s="140"/>
      <c r="B308" s="140"/>
      <c r="C308" s="140"/>
      <c r="D308" s="182"/>
      <c r="E308" s="140"/>
    </row>
    <row r="309" spans="1:5" ht="15.75" customHeight="1">
      <c r="A309" s="140"/>
      <c r="B309" s="140"/>
      <c r="C309" s="140"/>
      <c r="D309" s="182"/>
      <c r="E309" s="140"/>
    </row>
    <row r="310" spans="1:5" ht="15.75" customHeight="1">
      <c r="A310" s="140"/>
      <c r="B310" s="140"/>
      <c r="C310" s="140"/>
      <c r="D310" s="182"/>
      <c r="E310" s="140"/>
    </row>
    <row r="311" spans="1:5" ht="15.75" customHeight="1">
      <c r="A311" s="140"/>
      <c r="B311" s="140"/>
      <c r="C311" s="140"/>
      <c r="D311" s="182"/>
      <c r="E311" s="140"/>
    </row>
    <row r="312" spans="1:5" ht="15.75" customHeight="1">
      <c r="A312" s="140"/>
      <c r="B312" s="140"/>
      <c r="C312" s="140"/>
      <c r="D312" s="182"/>
      <c r="E312" s="140"/>
    </row>
    <row r="313" spans="1:5" ht="15.75" customHeight="1">
      <c r="A313" s="140"/>
      <c r="B313" s="140"/>
      <c r="C313" s="140"/>
      <c r="D313" s="182"/>
      <c r="E313" s="140"/>
    </row>
    <row r="314" spans="1:5" ht="15.75" customHeight="1">
      <c r="A314" s="140"/>
      <c r="B314" s="140"/>
      <c r="C314" s="140"/>
      <c r="D314" s="182"/>
      <c r="E314" s="140"/>
    </row>
    <row r="315" spans="1:5" ht="15.75" customHeight="1">
      <c r="A315" s="140"/>
      <c r="B315" s="140"/>
      <c r="C315" s="140"/>
      <c r="D315" s="182"/>
      <c r="E315" s="140"/>
    </row>
    <row r="316" spans="1:5" ht="15.75" customHeight="1">
      <c r="A316" s="140"/>
      <c r="B316" s="140"/>
      <c r="C316" s="140"/>
      <c r="D316" s="182"/>
      <c r="E316" s="140"/>
    </row>
    <row r="317" spans="1:5" ht="15.75" customHeight="1">
      <c r="A317" s="140"/>
      <c r="B317" s="140"/>
      <c r="C317" s="140"/>
      <c r="D317" s="182"/>
      <c r="E317" s="140"/>
    </row>
    <row r="318" spans="1:5" ht="15.75" customHeight="1">
      <c r="A318" s="140"/>
      <c r="B318" s="140"/>
      <c r="C318" s="140"/>
      <c r="D318" s="182"/>
      <c r="E318" s="140"/>
    </row>
    <row r="319" spans="1:5" ht="15.75" customHeight="1">
      <c r="A319" s="140"/>
      <c r="B319" s="140"/>
      <c r="C319" s="140"/>
      <c r="D319" s="182"/>
      <c r="E319" s="140"/>
    </row>
    <row r="320" spans="1:5" ht="15.75" customHeight="1">
      <c r="A320" s="140"/>
      <c r="B320" s="140"/>
      <c r="C320" s="140"/>
      <c r="D320" s="182"/>
      <c r="E320" s="140"/>
    </row>
    <row r="321" spans="1:5" ht="15.75" customHeight="1">
      <c r="A321" s="140"/>
      <c r="B321" s="140"/>
      <c r="C321" s="140"/>
      <c r="D321" s="182"/>
      <c r="E321" s="140"/>
    </row>
    <row r="322" spans="1:5" ht="15.75" customHeight="1">
      <c r="A322" s="140"/>
      <c r="B322" s="140"/>
      <c r="C322" s="140"/>
      <c r="D322" s="182"/>
      <c r="E322" s="140"/>
    </row>
    <row r="323" spans="1:5" ht="15.75" customHeight="1">
      <c r="A323" s="140"/>
      <c r="B323" s="140"/>
      <c r="C323" s="140"/>
      <c r="D323" s="182"/>
      <c r="E323" s="140"/>
    </row>
    <row r="324" spans="1:5" ht="15.75" customHeight="1">
      <c r="A324" s="140"/>
      <c r="B324" s="140"/>
      <c r="C324" s="140"/>
      <c r="D324" s="182"/>
      <c r="E324" s="140"/>
    </row>
    <row r="325" spans="1:5" ht="15.75" customHeight="1">
      <c r="A325" s="140"/>
      <c r="B325" s="140"/>
      <c r="C325" s="140"/>
      <c r="D325" s="182"/>
      <c r="E325" s="140"/>
    </row>
    <row r="326" spans="1:5" ht="15.75" customHeight="1">
      <c r="A326" s="140"/>
      <c r="B326" s="140"/>
      <c r="C326" s="140"/>
      <c r="D326" s="182"/>
      <c r="E326" s="140"/>
    </row>
    <row r="327" spans="1:5" ht="15.75" customHeight="1">
      <c r="A327" s="140"/>
      <c r="B327" s="140"/>
      <c r="C327" s="140"/>
      <c r="D327" s="182"/>
      <c r="E327" s="140"/>
    </row>
    <row r="328" spans="1:5" ht="15.75" customHeight="1">
      <c r="A328" s="140"/>
      <c r="B328" s="140"/>
      <c r="C328" s="140"/>
      <c r="D328" s="182"/>
      <c r="E328" s="140"/>
    </row>
    <row r="329" spans="1:5" ht="15.75" customHeight="1">
      <c r="A329" s="140"/>
      <c r="B329" s="140"/>
      <c r="C329" s="140"/>
      <c r="D329" s="182"/>
      <c r="E329" s="140"/>
    </row>
    <row r="330" spans="1:5" ht="15.75" customHeight="1">
      <c r="A330" s="140"/>
      <c r="B330" s="140"/>
      <c r="C330" s="140"/>
      <c r="D330" s="182"/>
      <c r="E330" s="140"/>
    </row>
    <row r="331" spans="1:5" ht="15.75" customHeight="1">
      <c r="A331" s="140"/>
      <c r="B331" s="140"/>
      <c r="C331" s="140"/>
      <c r="D331" s="182"/>
      <c r="E331" s="140"/>
    </row>
    <row r="332" spans="1:5" ht="15.75" customHeight="1">
      <c r="A332" s="140"/>
      <c r="B332" s="140"/>
      <c r="C332" s="140"/>
      <c r="D332" s="182"/>
      <c r="E332" s="140"/>
    </row>
    <row r="333" spans="1:5" ht="15.75" customHeight="1">
      <c r="A333" s="140"/>
      <c r="B333" s="140"/>
      <c r="C333" s="140"/>
      <c r="D333" s="182"/>
      <c r="E333" s="140"/>
    </row>
    <row r="334" spans="1:5" ht="15.75" customHeight="1">
      <c r="A334" s="140"/>
      <c r="B334" s="140"/>
      <c r="C334" s="140"/>
      <c r="D334" s="182"/>
      <c r="E334" s="140"/>
    </row>
    <row r="335" spans="1:5" ht="15.75" customHeight="1">
      <c r="A335" s="140"/>
      <c r="B335" s="140"/>
      <c r="C335" s="140"/>
      <c r="D335" s="182"/>
      <c r="E335" s="140"/>
    </row>
    <row r="336" spans="1:5" ht="15.75" customHeight="1">
      <c r="A336" s="140"/>
      <c r="B336" s="140"/>
      <c r="C336" s="140"/>
      <c r="D336" s="182"/>
      <c r="E336" s="140"/>
    </row>
    <row r="337" spans="1:5" ht="15.75" customHeight="1">
      <c r="A337" s="140"/>
      <c r="B337" s="140"/>
      <c r="C337" s="140"/>
      <c r="D337" s="182"/>
      <c r="E337" s="140"/>
    </row>
    <row r="338" spans="1:5" ht="15.75" customHeight="1">
      <c r="A338" s="140"/>
      <c r="B338" s="140"/>
      <c r="C338" s="140"/>
      <c r="D338" s="182"/>
      <c r="E338" s="140"/>
    </row>
    <row r="339" spans="1:5" ht="15.75" customHeight="1">
      <c r="A339" s="140"/>
      <c r="B339" s="140"/>
      <c r="C339" s="140"/>
      <c r="D339" s="182"/>
      <c r="E339" s="140"/>
    </row>
    <row r="340" spans="1:5" ht="15.75" customHeight="1">
      <c r="A340" s="140"/>
      <c r="B340" s="140"/>
      <c r="C340" s="140"/>
      <c r="D340" s="182"/>
      <c r="E340" s="140"/>
    </row>
    <row r="341" spans="1:5" ht="15.75" customHeight="1">
      <c r="A341" s="140"/>
      <c r="B341" s="140"/>
      <c r="C341" s="140"/>
      <c r="D341" s="182"/>
      <c r="E341" s="140"/>
    </row>
    <row r="342" spans="1:5" ht="15.75" customHeight="1">
      <c r="A342" s="140"/>
      <c r="B342" s="140"/>
      <c r="C342" s="140"/>
      <c r="D342" s="182"/>
      <c r="E342" s="140"/>
    </row>
    <row r="343" spans="1:5" ht="15.75" customHeight="1">
      <c r="A343" s="140"/>
      <c r="B343" s="140"/>
      <c r="C343" s="140"/>
      <c r="D343" s="182"/>
      <c r="E343" s="140"/>
    </row>
    <row r="344" spans="1:5" ht="15.75" customHeight="1">
      <c r="A344" s="140"/>
      <c r="B344" s="140"/>
      <c r="C344" s="140"/>
      <c r="D344" s="182"/>
      <c r="E344" s="140"/>
    </row>
    <row r="345" spans="1:5" ht="15.75" customHeight="1">
      <c r="A345" s="140"/>
      <c r="B345" s="140"/>
      <c r="C345" s="140"/>
      <c r="D345" s="182"/>
      <c r="E345" s="140"/>
    </row>
    <row r="346" spans="1:5" ht="15.75" customHeight="1">
      <c r="A346" s="140"/>
      <c r="B346" s="140"/>
      <c r="C346" s="140"/>
      <c r="D346" s="182"/>
      <c r="E346" s="140"/>
    </row>
    <row r="347" spans="1:5" ht="15.75" customHeight="1">
      <c r="A347" s="140"/>
      <c r="B347" s="140"/>
      <c r="C347" s="140"/>
      <c r="D347" s="182"/>
      <c r="E347" s="140"/>
    </row>
    <row r="348" spans="1:5" ht="15.75" customHeight="1">
      <c r="A348" s="140"/>
      <c r="B348" s="140"/>
      <c r="C348" s="140"/>
      <c r="D348" s="182"/>
      <c r="E348" s="140"/>
    </row>
    <row r="349" spans="1:5" ht="15.75" customHeight="1">
      <c r="A349" s="140"/>
      <c r="B349" s="140"/>
      <c r="C349" s="140"/>
      <c r="D349" s="182"/>
      <c r="E349" s="140"/>
    </row>
    <row r="350" spans="1:5" ht="15.75" customHeight="1">
      <c r="A350" s="140"/>
      <c r="B350" s="140"/>
      <c r="C350" s="140"/>
      <c r="D350" s="182"/>
      <c r="E350" s="140"/>
    </row>
    <row r="351" spans="1:5" ht="15.75" customHeight="1">
      <c r="A351" s="140"/>
      <c r="B351" s="140"/>
      <c r="C351" s="140"/>
      <c r="D351" s="182"/>
      <c r="E351" s="140"/>
    </row>
    <row r="352" spans="1:5" ht="15.75" customHeight="1">
      <c r="A352" s="140"/>
      <c r="B352" s="140"/>
      <c r="C352" s="140"/>
      <c r="D352" s="182"/>
      <c r="E352" s="140"/>
    </row>
    <row r="353" spans="1:5" ht="15.75" customHeight="1">
      <c r="A353" s="140"/>
      <c r="B353" s="140"/>
      <c r="C353" s="140"/>
      <c r="D353" s="182"/>
      <c r="E353" s="140"/>
    </row>
    <row r="354" spans="1:5" ht="15.75" customHeight="1">
      <c r="A354" s="140"/>
      <c r="B354" s="140"/>
      <c r="C354" s="140"/>
      <c r="D354" s="182"/>
      <c r="E354" s="140"/>
    </row>
    <row r="355" spans="1:5" ht="15.75" customHeight="1">
      <c r="A355" s="140"/>
      <c r="B355" s="140"/>
      <c r="C355" s="140"/>
      <c r="D355" s="182"/>
      <c r="E355" s="140"/>
    </row>
    <row r="356" spans="1:5" ht="15.75" customHeight="1">
      <c r="A356" s="140"/>
      <c r="B356" s="140"/>
      <c r="C356" s="140"/>
      <c r="D356" s="182"/>
      <c r="E356" s="140"/>
    </row>
    <row r="357" spans="1:5" ht="15.75" customHeight="1">
      <c r="A357" s="140"/>
      <c r="B357" s="140"/>
      <c r="C357" s="140"/>
      <c r="D357" s="182"/>
      <c r="E357" s="140"/>
    </row>
    <row r="358" spans="1:5" ht="15.75" customHeight="1">
      <c r="A358" s="140"/>
      <c r="B358" s="140"/>
      <c r="C358" s="140"/>
      <c r="D358" s="182"/>
      <c r="E358" s="140"/>
    </row>
    <row r="359" spans="1:5" ht="15.75" customHeight="1">
      <c r="A359" s="140"/>
      <c r="B359" s="140"/>
      <c r="C359" s="140"/>
      <c r="D359" s="182"/>
      <c r="E359" s="140"/>
    </row>
    <row r="360" spans="1:5" ht="15.75" customHeight="1">
      <c r="A360" s="140"/>
      <c r="B360" s="140"/>
      <c r="C360" s="140"/>
      <c r="D360" s="182"/>
      <c r="E360" s="140"/>
    </row>
    <row r="361" spans="1:5" ht="15.75" customHeight="1">
      <c r="A361" s="140"/>
      <c r="B361" s="140"/>
      <c r="C361" s="140"/>
      <c r="D361" s="182"/>
      <c r="E361" s="140"/>
    </row>
    <row r="362" spans="1:5" ht="15.75" customHeight="1">
      <c r="A362" s="140"/>
      <c r="B362" s="140"/>
      <c r="C362" s="140"/>
      <c r="D362" s="182"/>
      <c r="E362" s="140"/>
    </row>
    <row r="363" spans="1:5" ht="15.75" customHeight="1">
      <c r="A363" s="140"/>
      <c r="B363" s="140"/>
      <c r="C363" s="140"/>
      <c r="D363" s="182"/>
      <c r="E363" s="140"/>
    </row>
    <row r="364" spans="1:5" ht="15.75" customHeight="1">
      <c r="A364" s="140"/>
      <c r="B364" s="140"/>
      <c r="C364" s="140"/>
      <c r="D364" s="182"/>
      <c r="E364" s="140"/>
    </row>
    <row r="365" spans="1:5" ht="15.75" customHeight="1">
      <c r="A365" s="140"/>
      <c r="B365" s="140"/>
      <c r="C365" s="140"/>
      <c r="D365" s="182"/>
      <c r="E365" s="140"/>
    </row>
    <row r="366" spans="1:5" ht="15.75" customHeight="1">
      <c r="A366" s="140"/>
      <c r="B366" s="140"/>
      <c r="C366" s="140"/>
      <c r="D366" s="182"/>
      <c r="E366" s="140"/>
    </row>
    <row r="367" spans="1:5" ht="15.75" customHeight="1">
      <c r="A367" s="140"/>
      <c r="B367" s="140"/>
      <c r="C367" s="140"/>
      <c r="D367" s="182"/>
      <c r="E367" s="140"/>
    </row>
    <row r="368" spans="1:5" ht="15.75" customHeight="1">
      <c r="A368" s="140"/>
      <c r="B368" s="140"/>
      <c r="C368" s="140"/>
      <c r="D368" s="182"/>
      <c r="E368" s="140"/>
    </row>
    <row r="369" spans="1:5" ht="15.75" customHeight="1">
      <c r="A369" s="140"/>
      <c r="B369" s="140"/>
      <c r="C369" s="140"/>
      <c r="D369" s="182"/>
      <c r="E369" s="140"/>
    </row>
    <row r="370" spans="1:5" ht="15.75" customHeight="1">
      <c r="A370" s="140"/>
      <c r="B370" s="140"/>
      <c r="C370" s="140"/>
      <c r="D370" s="182"/>
      <c r="E370" s="140"/>
    </row>
    <row r="371" spans="1:5" ht="15.75" customHeight="1">
      <c r="A371" s="140"/>
      <c r="B371" s="140"/>
      <c r="C371" s="140"/>
      <c r="D371" s="182"/>
      <c r="E371" s="140"/>
    </row>
    <row r="372" spans="1:5" ht="15.75" customHeight="1">
      <c r="A372" s="140"/>
      <c r="B372" s="140"/>
      <c r="C372" s="140"/>
      <c r="D372" s="182"/>
      <c r="E372" s="140"/>
    </row>
    <row r="373" spans="1:5" ht="15.75" customHeight="1">
      <c r="A373" s="140"/>
      <c r="B373" s="140"/>
      <c r="C373" s="140"/>
      <c r="D373" s="182"/>
      <c r="E373" s="140"/>
    </row>
    <row r="374" spans="1:5" ht="15.75" customHeight="1">
      <c r="A374" s="140"/>
      <c r="B374" s="140"/>
      <c r="C374" s="140"/>
      <c r="D374" s="182"/>
      <c r="E374" s="140"/>
    </row>
    <row r="375" spans="1:5" ht="15.75" customHeight="1">
      <c r="A375" s="140"/>
      <c r="B375" s="140"/>
      <c r="C375" s="140"/>
      <c r="D375" s="182"/>
      <c r="E375" s="140"/>
    </row>
    <row r="376" spans="1:5" ht="15.75" customHeight="1">
      <c r="A376" s="140"/>
      <c r="B376" s="140"/>
      <c r="C376" s="140"/>
      <c r="D376" s="182"/>
      <c r="E376" s="140"/>
    </row>
    <row r="377" spans="1:5" ht="15.75" customHeight="1">
      <c r="A377" s="140"/>
      <c r="B377" s="140"/>
      <c r="C377" s="140"/>
      <c r="D377" s="182"/>
      <c r="E377" s="140"/>
    </row>
    <row r="378" spans="1:5" ht="15.75" customHeight="1">
      <c r="A378" s="140"/>
      <c r="B378" s="140"/>
      <c r="C378" s="140"/>
      <c r="D378" s="182"/>
      <c r="E378" s="140"/>
    </row>
    <row r="379" spans="1:5" ht="15.75" customHeight="1">
      <c r="A379" s="140"/>
      <c r="B379" s="140"/>
      <c r="C379" s="140"/>
      <c r="D379" s="182"/>
      <c r="E379" s="140"/>
    </row>
    <row r="380" spans="1:5" ht="15.75" customHeight="1">
      <c r="A380" s="140"/>
      <c r="B380" s="140"/>
      <c r="C380" s="140"/>
      <c r="D380" s="182"/>
      <c r="E380" s="140"/>
    </row>
    <row r="381" spans="1:5" ht="15.75" customHeight="1">
      <c r="A381" s="140"/>
      <c r="B381" s="140"/>
      <c r="C381" s="140"/>
      <c r="D381" s="182"/>
      <c r="E381" s="140"/>
    </row>
    <row r="382" spans="1:5" ht="15.75" customHeight="1">
      <c r="A382" s="140"/>
      <c r="B382" s="140"/>
      <c r="C382" s="140"/>
      <c r="D382" s="182"/>
      <c r="E382" s="140"/>
    </row>
    <row r="383" spans="1:5" ht="15.75" customHeight="1">
      <c r="A383" s="140"/>
      <c r="B383" s="140"/>
      <c r="C383" s="140"/>
      <c r="D383" s="182"/>
      <c r="E383" s="140"/>
    </row>
    <row r="384" spans="1:5" ht="15.75" customHeight="1">
      <c r="A384" s="140"/>
      <c r="B384" s="140"/>
      <c r="C384" s="140"/>
      <c r="D384" s="182"/>
      <c r="E384" s="140"/>
    </row>
    <row r="385" spans="1:5" ht="15.75" customHeight="1">
      <c r="A385" s="140"/>
      <c r="B385" s="140"/>
      <c r="C385" s="140"/>
      <c r="D385" s="182"/>
      <c r="E385" s="140"/>
    </row>
    <row r="386" spans="1:5" ht="15.75" customHeight="1">
      <c r="A386" s="140"/>
      <c r="B386" s="140"/>
      <c r="C386" s="140"/>
      <c r="D386" s="182"/>
      <c r="E386" s="140"/>
    </row>
    <row r="387" spans="1:5" ht="15.75" customHeight="1">
      <c r="A387" s="140"/>
      <c r="B387" s="140"/>
      <c r="C387" s="140"/>
      <c r="D387" s="182"/>
      <c r="E387" s="140"/>
    </row>
    <row r="388" spans="1:5" ht="15.75" customHeight="1">
      <c r="A388" s="140"/>
      <c r="B388" s="140"/>
      <c r="C388" s="140"/>
      <c r="D388" s="182"/>
      <c r="E388" s="140"/>
    </row>
    <row r="389" spans="1:5" ht="15.75" customHeight="1">
      <c r="A389" s="140"/>
      <c r="B389" s="140"/>
      <c r="C389" s="140"/>
      <c r="D389" s="182"/>
      <c r="E389" s="140"/>
    </row>
    <row r="390" spans="1:5" ht="15.75" customHeight="1">
      <c r="A390" s="140"/>
      <c r="B390" s="140"/>
      <c r="C390" s="140"/>
      <c r="D390" s="182"/>
      <c r="E390" s="140"/>
    </row>
    <row r="391" spans="1:5" ht="15.75" customHeight="1">
      <c r="A391" s="140"/>
      <c r="B391" s="140"/>
      <c r="C391" s="140"/>
      <c r="D391" s="182"/>
      <c r="E391" s="140"/>
    </row>
    <row r="392" spans="1:5" ht="15.75" customHeight="1">
      <c r="A392" s="140"/>
      <c r="B392" s="140"/>
      <c r="C392" s="140"/>
      <c r="D392" s="182"/>
      <c r="E392" s="140"/>
    </row>
    <row r="393" spans="1:5" ht="15.75" customHeight="1">
      <c r="A393" s="140"/>
      <c r="B393" s="140"/>
      <c r="C393" s="140"/>
      <c r="D393" s="182"/>
      <c r="E393" s="140"/>
    </row>
    <row r="394" spans="1:5" ht="15.75" customHeight="1">
      <c r="A394" s="140"/>
      <c r="B394" s="140"/>
      <c r="C394" s="140"/>
      <c r="D394" s="182"/>
      <c r="E394" s="140"/>
    </row>
    <row r="395" spans="1:5" ht="15.75" customHeight="1">
      <c r="A395" s="140"/>
      <c r="B395" s="140"/>
      <c r="C395" s="140"/>
      <c r="D395" s="182"/>
      <c r="E395" s="140"/>
    </row>
    <row r="396" spans="1:5" ht="15.75" customHeight="1">
      <c r="A396" s="140"/>
      <c r="B396" s="140"/>
      <c r="C396" s="140"/>
      <c r="D396" s="182"/>
      <c r="E396" s="140"/>
    </row>
    <row r="397" spans="1:5" ht="15.75" customHeight="1">
      <c r="A397" s="140"/>
      <c r="B397" s="140"/>
      <c r="C397" s="140"/>
      <c r="D397" s="182"/>
      <c r="E397" s="140"/>
    </row>
    <row r="398" spans="1:5" ht="15.75" customHeight="1">
      <c r="A398" s="140"/>
      <c r="B398" s="140"/>
      <c r="C398" s="140"/>
      <c r="D398" s="182"/>
      <c r="E398" s="140"/>
    </row>
    <row r="399" spans="1:5" ht="15.75" customHeight="1">
      <c r="A399" s="140"/>
      <c r="B399" s="140"/>
      <c r="C399" s="140"/>
      <c r="D399" s="182"/>
      <c r="E399" s="140"/>
    </row>
    <row r="400" spans="1:5" ht="15.75" customHeight="1">
      <c r="A400" s="140"/>
      <c r="B400" s="140"/>
      <c r="C400" s="140"/>
      <c r="D400" s="182"/>
      <c r="E400" s="140"/>
    </row>
    <row r="401" spans="1:5" ht="15.75" customHeight="1">
      <c r="A401" s="140"/>
      <c r="B401" s="140"/>
      <c r="C401" s="140"/>
      <c r="D401" s="182"/>
      <c r="E401" s="140"/>
    </row>
    <row r="402" spans="1:5" ht="15.75" customHeight="1">
      <c r="A402" s="140"/>
      <c r="B402" s="140"/>
      <c r="C402" s="140"/>
      <c r="D402" s="182"/>
      <c r="E402" s="140"/>
    </row>
    <row r="403" spans="1:5" ht="15.75" customHeight="1">
      <c r="A403" s="140"/>
      <c r="B403" s="140"/>
      <c r="C403" s="140"/>
      <c r="D403" s="182"/>
      <c r="E403" s="140"/>
    </row>
    <row r="404" spans="1:5" ht="15.75" customHeight="1">
      <c r="A404" s="140"/>
      <c r="B404" s="140"/>
      <c r="C404" s="140"/>
      <c r="D404" s="182"/>
      <c r="E404" s="140"/>
    </row>
    <row r="405" spans="1:5" ht="15.75" customHeight="1">
      <c r="A405" s="140"/>
      <c r="B405" s="140"/>
      <c r="C405" s="140"/>
      <c r="D405" s="182"/>
      <c r="E405" s="140"/>
    </row>
    <row r="406" spans="1:5" ht="15.75" customHeight="1">
      <c r="A406" s="140"/>
      <c r="B406" s="140"/>
      <c r="C406" s="140"/>
      <c r="D406" s="182"/>
      <c r="E406" s="140"/>
    </row>
    <row r="407" spans="1:5" ht="15.75" customHeight="1">
      <c r="A407" s="140"/>
      <c r="B407" s="140"/>
      <c r="C407" s="140"/>
      <c r="D407" s="182"/>
      <c r="E407" s="140"/>
    </row>
    <row r="408" spans="1:5" ht="15.75" customHeight="1">
      <c r="A408" s="140"/>
      <c r="B408" s="140"/>
      <c r="C408" s="140"/>
      <c r="D408" s="182"/>
      <c r="E408" s="140"/>
    </row>
    <row r="409" spans="1:5" ht="15.75" customHeight="1">
      <c r="A409" s="140"/>
      <c r="B409" s="140"/>
      <c r="C409" s="140"/>
      <c r="D409" s="182"/>
      <c r="E409" s="140"/>
    </row>
    <row r="410" spans="1:5" ht="15.75" customHeight="1">
      <c r="A410" s="140"/>
      <c r="B410" s="140"/>
      <c r="C410" s="140"/>
      <c r="D410" s="182"/>
      <c r="E410" s="140"/>
    </row>
    <row r="411" spans="1:5" ht="15.75" customHeight="1">
      <c r="A411" s="140"/>
      <c r="B411" s="140"/>
      <c r="C411" s="140"/>
      <c r="D411" s="182"/>
      <c r="E411" s="140"/>
    </row>
    <row r="412" spans="1:5" ht="15.75" customHeight="1">
      <c r="A412" s="140"/>
      <c r="B412" s="140"/>
      <c r="C412" s="140"/>
      <c r="D412" s="182"/>
      <c r="E412" s="140"/>
    </row>
    <row r="413" spans="1:5" ht="15.75" customHeight="1">
      <c r="A413" s="140"/>
      <c r="B413" s="140"/>
      <c r="C413" s="140"/>
      <c r="D413" s="182"/>
      <c r="E413" s="140"/>
    </row>
    <row r="414" spans="1:5" ht="15.75" customHeight="1">
      <c r="A414" s="140"/>
      <c r="B414" s="140"/>
      <c r="C414" s="140"/>
      <c r="D414" s="182"/>
      <c r="E414" s="140"/>
    </row>
    <row r="415" spans="1:5" ht="15.75" customHeight="1">
      <c r="A415" s="140"/>
      <c r="B415" s="140"/>
      <c r="C415" s="140"/>
      <c r="D415" s="182"/>
      <c r="E415" s="140"/>
    </row>
    <row r="416" spans="1:5" ht="15.75" customHeight="1">
      <c r="A416" s="140"/>
      <c r="B416" s="140"/>
      <c r="C416" s="140"/>
      <c r="D416" s="182"/>
      <c r="E416" s="140"/>
    </row>
    <row r="417" spans="1:5" ht="15.75" customHeight="1">
      <c r="A417" s="140"/>
      <c r="B417" s="140"/>
      <c r="C417" s="140"/>
      <c r="D417" s="182"/>
      <c r="E417" s="140"/>
    </row>
    <row r="418" spans="1:5" ht="15.75" customHeight="1">
      <c r="A418" s="140"/>
      <c r="B418" s="140"/>
      <c r="C418" s="140"/>
      <c r="D418" s="182"/>
      <c r="E418" s="140"/>
    </row>
    <row r="419" spans="1:5" ht="15.75" customHeight="1">
      <c r="A419" s="140"/>
      <c r="B419" s="140"/>
      <c r="C419" s="140"/>
      <c r="D419" s="182"/>
      <c r="E419" s="140"/>
    </row>
    <row r="420" spans="1:5" ht="15.75" customHeight="1">
      <c r="A420" s="140"/>
      <c r="B420" s="140"/>
      <c r="C420" s="140"/>
      <c r="D420" s="182"/>
      <c r="E420" s="140"/>
    </row>
    <row r="421" spans="1:5" ht="15.75" customHeight="1">
      <c r="A421" s="140"/>
      <c r="B421" s="140"/>
      <c r="C421" s="140"/>
      <c r="D421" s="182"/>
      <c r="E421" s="140"/>
    </row>
    <row r="422" spans="1:5" ht="15.75" customHeight="1">
      <c r="A422" s="140"/>
      <c r="B422" s="140"/>
      <c r="C422" s="140"/>
      <c r="D422" s="182"/>
      <c r="E422" s="140"/>
    </row>
    <row r="423" spans="1:5" ht="15.75" customHeight="1">
      <c r="A423" s="140"/>
      <c r="B423" s="140"/>
      <c r="C423" s="140"/>
      <c r="D423" s="182"/>
      <c r="E423" s="140"/>
    </row>
    <row r="424" spans="1:5" ht="15.75" customHeight="1">
      <c r="A424" s="140"/>
      <c r="B424" s="140"/>
      <c r="C424" s="140"/>
      <c r="D424" s="182"/>
      <c r="E424" s="140"/>
    </row>
    <row r="425" spans="1:5" ht="15.75" customHeight="1">
      <c r="A425" s="140"/>
      <c r="B425" s="140"/>
      <c r="C425" s="140"/>
      <c r="D425" s="182"/>
      <c r="E425" s="140"/>
    </row>
    <row r="426" spans="1:5" ht="15.75" customHeight="1">
      <c r="A426" s="140"/>
      <c r="B426" s="140"/>
      <c r="C426" s="140"/>
      <c r="D426" s="182"/>
      <c r="E426" s="140"/>
    </row>
    <row r="427" spans="1:5" ht="15.75" customHeight="1">
      <c r="A427" s="140"/>
      <c r="B427" s="140"/>
      <c r="C427" s="140"/>
      <c r="D427" s="182"/>
      <c r="E427" s="140"/>
    </row>
    <row r="428" spans="1:5" ht="15.75" customHeight="1">
      <c r="A428" s="140"/>
      <c r="B428" s="140"/>
      <c r="C428" s="140"/>
      <c r="D428" s="182"/>
      <c r="E428" s="140"/>
    </row>
    <row r="429" spans="1:5" ht="15.75" customHeight="1">
      <c r="A429" s="140"/>
      <c r="B429" s="140"/>
      <c r="C429" s="140"/>
      <c r="D429" s="182"/>
      <c r="E429" s="140"/>
    </row>
    <row r="430" spans="1:5" ht="15.75" customHeight="1">
      <c r="A430" s="140"/>
      <c r="B430" s="140"/>
      <c r="C430" s="140"/>
      <c r="D430" s="182"/>
      <c r="E430" s="140"/>
    </row>
    <row r="431" spans="1:5" ht="15.75" customHeight="1">
      <c r="A431" s="140"/>
      <c r="B431" s="140"/>
      <c r="C431" s="140"/>
      <c r="D431" s="182"/>
      <c r="E431" s="140"/>
    </row>
    <row r="432" spans="1:5" ht="15.75" customHeight="1">
      <c r="A432" s="140"/>
      <c r="B432" s="140"/>
      <c r="C432" s="140"/>
      <c r="D432" s="182"/>
      <c r="E432" s="140"/>
    </row>
    <row r="433" spans="1:5" ht="15.75" customHeight="1">
      <c r="A433" s="140"/>
      <c r="B433" s="140"/>
      <c r="C433" s="140"/>
      <c r="D433" s="182"/>
      <c r="E433" s="140"/>
    </row>
    <row r="434" spans="1:5" ht="15.75" customHeight="1">
      <c r="A434" s="140"/>
      <c r="B434" s="140"/>
      <c r="C434" s="140"/>
      <c r="D434" s="182"/>
      <c r="E434" s="140"/>
    </row>
    <row r="435" spans="1:5" ht="15.75" customHeight="1">
      <c r="A435" s="140"/>
      <c r="B435" s="140"/>
      <c r="C435" s="140"/>
      <c r="D435" s="182"/>
      <c r="E435" s="140"/>
    </row>
    <row r="436" spans="1:5" ht="15.75" customHeight="1">
      <c r="A436" s="140"/>
      <c r="B436" s="140"/>
      <c r="C436" s="140"/>
      <c r="D436" s="182"/>
      <c r="E436" s="140"/>
    </row>
    <row r="437" spans="1:5" ht="15.75" customHeight="1">
      <c r="A437" s="140"/>
      <c r="B437" s="140"/>
      <c r="C437" s="140"/>
      <c r="D437" s="182"/>
      <c r="E437" s="140"/>
    </row>
    <row r="438" spans="1:5" ht="15.75" customHeight="1">
      <c r="A438" s="140"/>
      <c r="B438" s="140"/>
      <c r="C438" s="140"/>
      <c r="D438" s="182"/>
      <c r="E438" s="140"/>
    </row>
    <row r="439" spans="1:5" ht="15.75" customHeight="1">
      <c r="A439" s="140"/>
      <c r="B439" s="140"/>
      <c r="C439" s="140"/>
      <c r="D439" s="182"/>
      <c r="E439" s="140"/>
    </row>
    <row r="440" spans="1:5" ht="15.75" customHeight="1">
      <c r="A440" s="140"/>
      <c r="B440" s="140"/>
      <c r="C440" s="140"/>
      <c r="D440" s="182"/>
      <c r="E440" s="140"/>
    </row>
    <row r="441" spans="1:5" ht="15.75" customHeight="1">
      <c r="A441" s="140"/>
      <c r="B441" s="140"/>
      <c r="C441" s="140"/>
      <c r="D441" s="182"/>
      <c r="E441" s="140"/>
    </row>
    <row r="442" spans="1:5" ht="15.75" customHeight="1">
      <c r="A442" s="140"/>
      <c r="B442" s="140"/>
      <c r="C442" s="140"/>
      <c r="D442" s="182"/>
      <c r="E442" s="140"/>
    </row>
    <row r="443" spans="1:5" ht="15.75" customHeight="1">
      <c r="A443" s="140"/>
      <c r="B443" s="140"/>
      <c r="C443" s="140"/>
      <c r="D443" s="182"/>
      <c r="E443" s="140"/>
    </row>
    <row r="444" spans="1:5" ht="15.75" customHeight="1">
      <c r="A444" s="140"/>
      <c r="B444" s="140"/>
      <c r="C444" s="140"/>
      <c r="D444" s="182"/>
      <c r="E444" s="140"/>
    </row>
    <row r="445" spans="1:5" ht="15.75" customHeight="1">
      <c r="A445" s="140"/>
      <c r="B445" s="140"/>
      <c r="C445" s="140"/>
      <c r="D445" s="182"/>
      <c r="E445" s="140"/>
    </row>
    <row r="446" spans="1:5" ht="15.75" customHeight="1">
      <c r="A446" s="140"/>
      <c r="B446" s="140"/>
      <c r="C446" s="140"/>
      <c r="D446" s="182"/>
      <c r="E446" s="140"/>
    </row>
    <row r="447" spans="1:5" ht="15.75" customHeight="1">
      <c r="A447" s="140"/>
      <c r="B447" s="140"/>
      <c r="C447" s="140"/>
      <c r="D447" s="182"/>
      <c r="E447" s="140"/>
    </row>
    <row r="448" spans="1:5" ht="15.75" customHeight="1">
      <c r="A448" s="140"/>
      <c r="B448" s="140"/>
      <c r="C448" s="140"/>
      <c r="D448" s="182"/>
      <c r="E448" s="140"/>
    </row>
    <row r="449" spans="1:5" ht="15.75" customHeight="1">
      <c r="A449" s="140"/>
      <c r="B449" s="140"/>
      <c r="C449" s="140"/>
      <c r="D449" s="182"/>
      <c r="E449" s="140"/>
    </row>
    <row r="450" spans="1:5" ht="15.75" customHeight="1">
      <c r="A450" s="140"/>
      <c r="B450" s="140"/>
      <c r="C450" s="140"/>
      <c r="D450" s="182"/>
      <c r="E450" s="140"/>
    </row>
    <row r="451" spans="1:5" ht="15.75" customHeight="1">
      <c r="A451" s="140"/>
      <c r="B451" s="140"/>
      <c r="C451" s="140"/>
      <c r="D451" s="182"/>
      <c r="E451" s="140"/>
    </row>
    <row r="452" spans="1:5" ht="15.75" customHeight="1">
      <c r="A452" s="140"/>
      <c r="B452" s="140"/>
      <c r="C452" s="140"/>
      <c r="D452" s="182"/>
      <c r="E452" s="140"/>
    </row>
    <row r="453" spans="1:5" ht="15.75" customHeight="1">
      <c r="A453" s="140"/>
      <c r="B453" s="140"/>
      <c r="C453" s="140"/>
      <c r="D453" s="182"/>
      <c r="E453" s="140"/>
    </row>
    <row r="454" spans="1:5" ht="15.75" customHeight="1">
      <c r="A454" s="140"/>
      <c r="B454" s="140"/>
      <c r="C454" s="140"/>
      <c r="D454" s="182"/>
      <c r="E454" s="140"/>
    </row>
    <row r="455" spans="1:5" ht="15.75" customHeight="1">
      <c r="A455" s="140"/>
      <c r="B455" s="140"/>
      <c r="C455" s="140"/>
      <c r="D455" s="182"/>
      <c r="E455" s="140"/>
    </row>
    <row r="456" spans="1:5" ht="15.75" customHeight="1">
      <c r="A456" s="140"/>
      <c r="B456" s="140"/>
      <c r="C456" s="140"/>
      <c r="D456" s="182"/>
      <c r="E456" s="140"/>
    </row>
    <row r="457" spans="1:5" ht="15.75" customHeight="1">
      <c r="A457" s="140"/>
      <c r="B457" s="140"/>
      <c r="C457" s="140"/>
      <c r="D457" s="182"/>
      <c r="E457" s="140"/>
    </row>
    <row r="458" spans="1:5" ht="15.75" customHeight="1">
      <c r="A458" s="140"/>
      <c r="B458" s="140"/>
      <c r="C458" s="140"/>
      <c r="D458" s="182"/>
      <c r="E458" s="140"/>
    </row>
    <row r="459" spans="1:5" ht="15.75" customHeight="1">
      <c r="A459" s="140"/>
      <c r="B459" s="140"/>
      <c r="C459" s="140"/>
      <c r="D459" s="182"/>
      <c r="E459" s="140"/>
    </row>
    <row r="460" spans="1:5" ht="15.75" customHeight="1">
      <c r="A460" s="140"/>
      <c r="B460" s="140"/>
      <c r="C460" s="140"/>
      <c r="D460" s="182"/>
      <c r="E460" s="140"/>
    </row>
    <row r="461" spans="1:5" ht="15.75" customHeight="1">
      <c r="A461" s="140"/>
      <c r="B461" s="140"/>
      <c r="C461" s="140"/>
      <c r="D461" s="182"/>
      <c r="E461" s="140"/>
    </row>
    <row r="462" spans="1:5" ht="15.75" customHeight="1">
      <c r="A462" s="140"/>
      <c r="B462" s="140"/>
      <c r="C462" s="140"/>
      <c r="D462" s="182"/>
      <c r="E462" s="140"/>
    </row>
    <row r="463" spans="1:5" ht="15.75" customHeight="1">
      <c r="A463" s="140"/>
      <c r="B463" s="140"/>
      <c r="C463" s="140"/>
      <c r="D463" s="182"/>
      <c r="E463" s="140"/>
    </row>
    <row r="464" spans="1:5" ht="15.75" customHeight="1">
      <c r="A464" s="140"/>
      <c r="B464" s="140"/>
      <c r="C464" s="140"/>
      <c r="D464" s="182"/>
      <c r="E464" s="140"/>
    </row>
    <row r="465" spans="1:5" ht="15.75" customHeight="1">
      <c r="A465" s="140"/>
      <c r="B465" s="140"/>
      <c r="C465" s="140"/>
      <c r="D465" s="182"/>
      <c r="E465" s="140"/>
    </row>
    <row r="466" spans="1:5" ht="15.75" customHeight="1">
      <c r="A466" s="140"/>
      <c r="B466" s="140"/>
      <c r="C466" s="140"/>
      <c r="D466" s="182"/>
      <c r="E466" s="140"/>
    </row>
    <row r="467" spans="1:5" ht="15.75" customHeight="1">
      <c r="A467" s="140"/>
      <c r="B467" s="140"/>
      <c r="C467" s="140"/>
      <c r="D467" s="182"/>
      <c r="E467" s="140"/>
    </row>
    <row r="468" spans="1:5" ht="15.75" customHeight="1">
      <c r="A468" s="140"/>
      <c r="B468" s="140"/>
      <c r="C468" s="140"/>
      <c r="D468" s="182"/>
      <c r="E468" s="140"/>
    </row>
    <row r="469" spans="1:5" ht="15.75" customHeight="1">
      <c r="A469" s="140"/>
      <c r="B469" s="140"/>
      <c r="C469" s="140"/>
      <c r="D469" s="182"/>
      <c r="E469" s="140"/>
    </row>
    <row r="470" spans="1:5" ht="15.75" customHeight="1">
      <c r="A470" s="140"/>
      <c r="B470" s="140"/>
      <c r="C470" s="140"/>
      <c r="D470" s="182"/>
      <c r="E470" s="140"/>
    </row>
    <row r="471" spans="1:5" ht="15.75" customHeight="1">
      <c r="A471" s="140"/>
      <c r="B471" s="140"/>
      <c r="C471" s="140"/>
      <c r="D471" s="182"/>
      <c r="E471" s="140"/>
    </row>
    <row r="472" spans="1:5" ht="15.75" customHeight="1">
      <c r="A472" s="140"/>
      <c r="B472" s="140"/>
      <c r="C472" s="140"/>
      <c r="D472" s="182"/>
      <c r="E472" s="140"/>
    </row>
    <row r="473" spans="1:5" ht="15.75" customHeight="1">
      <c r="A473" s="140"/>
      <c r="B473" s="140"/>
      <c r="C473" s="140"/>
      <c r="D473" s="182"/>
      <c r="E473" s="140"/>
    </row>
    <row r="474" spans="1:5" ht="15.75" customHeight="1">
      <c r="A474" s="140"/>
      <c r="B474" s="140"/>
      <c r="C474" s="140"/>
      <c r="D474" s="182"/>
      <c r="E474" s="140"/>
    </row>
    <row r="475" spans="1:5" ht="15.75" customHeight="1">
      <c r="A475" s="140"/>
      <c r="B475" s="140"/>
      <c r="C475" s="140"/>
      <c r="D475" s="182"/>
      <c r="E475" s="140"/>
    </row>
    <row r="476" spans="1:5" ht="15.75" customHeight="1">
      <c r="A476" s="140"/>
      <c r="B476" s="140"/>
      <c r="C476" s="140"/>
      <c r="D476" s="182"/>
      <c r="E476" s="140"/>
    </row>
    <row r="477" spans="1:5" ht="15.75" customHeight="1">
      <c r="A477" s="140"/>
      <c r="B477" s="140"/>
      <c r="C477" s="140"/>
      <c r="D477" s="182"/>
      <c r="E477" s="140"/>
    </row>
    <row r="478" spans="1:5" ht="15.75" customHeight="1">
      <c r="A478" s="140"/>
      <c r="B478" s="140"/>
      <c r="C478" s="140"/>
      <c r="D478" s="182"/>
      <c r="E478" s="140"/>
    </row>
    <row r="479" spans="1:5" ht="15.75" customHeight="1">
      <c r="A479" s="140"/>
      <c r="B479" s="140"/>
      <c r="C479" s="140"/>
      <c r="D479" s="182"/>
      <c r="E479" s="140"/>
    </row>
    <row r="480" spans="1:5" ht="15.75" customHeight="1">
      <c r="A480" s="140"/>
      <c r="B480" s="140"/>
      <c r="C480" s="140"/>
      <c r="D480" s="182"/>
      <c r="E480" s="140"/>
    </row>
    <row r="481" spans="1:5" ht="15.75" customHeight="1">
      <c r="A481" s="140"/>
      <c r="B481" s="140"/>
      <c r="C481" s="140"/>
      <c r="D481" s="182"/>
      <c r="E481" s="140"/>
    </row>
    <row r="482" spans="1:5" ht="15.75" customHeight="1">
      <c r="A482" s="140"/>
      <c r="B482" s="140"/>
      <c r="C482" s="140"/>
      <c r="D482" s="182"/>
      <c r="E482" s="140"/>
    </row>
    <row r="483" spans="1:5" ht="15.75" customHeight="1">
      <c r="A483" s="140"/>
      <c r="B483" s="140"/>
      <c r="C483" s="140"/>
      <c r="D483" s="182"/>
      <c r="E483" s="140"/>
    </row>
    <row r="484" spans="1:5" ht="15.75" customHeight="1">
      <c r="A484" s="140"/>
      <c r="B484" s="140"/>
      <c r="C484" s="140"/>
      <c r="D484" s="182"/>
      <c r="E484" s="140"/>
    </row>
    <row r="485" spans="1:5" ht="15.75" customHeight="1">
      <c r="A485" s="140"/>
      <c r="B485" s="140"/>
      <c r="C485" s="140"/>
      <c r="D485" s="182"/>
      <c r="E485" s="140"/>
    </row>
    <row r="486" spans="1:5" ht="15.75" customHeight="1">
      <c r="A486" s="140"/>
      <c r="B486" s="140"/>
      <c r="C486" s="140"/>
      <c r="D486" s="182"/>
      <c r="E486" s="140"/>
    </row>
    <row r="487" spans="1:5" ht="15.75" customHeight="1">
      <c r="A487" s="140"/>
      <c r="B487" s="140"/>
      <c r="C487" s="140"/>
      <c r="D487" s="182"/>
      <c r="E487" s="140"/>
    </row>
    <row r="488" spans="1:5" ht="15.75" customHeight="1">
      <c r="A488" s="140"/>
      <c r="B488" s="140"/>
      <c r="C488" s="140"/>
      <c r="D488" s="182"/>
      <c r="E488" s="140"/>
    </row>
    <row r="489" spans="1:5" ht="15.75" customHeight="1">
      <c r="A489" s="140"/>
      <c r="B489" s="140"/>
      <c r="C489" s="140"/>
      <c r="D489" s="182"/>
      <c r="E489" s="140"/>
    </row>
    <row r="490" spans="1:5" ht="15.75" customHeight="1">
      <c r="A490" s="140"/>
      <c r="B490" s="140"/>
      <c r="C490" s="140"/>
      <c r="D490" s="182"/>
      <c r="E490" s="140"/>
    </row>
    <row r="491" spans="1:5" ht="15.75" customHeight="1">
      <c r="A491" s="140"/>
      <c r="B491" s="140"/>
      <c r="C491" s="140"/>
      <c r="D491" s="182"/>
      <c r="E491" s="140"/>
    </row>
    <row r="492" spans="1:5" ht="15.75" customHeight="1">
      <c r="A492" s="140"/>
      <c r="B492" s="140"/>
      <c r="C492" s="140"/>
      <c r="D492" s="182"/>
      <c r="E492" s="140"/>
    </row>
    <row r="493" spans="1:5" ht="15.75" customHeight="1">
      <c r="A493" s="140"/>
      <c r="B493" s="140"/>
      <c r="C493" s="140"/>
      <c r="D493" s="182"/>
      <c r="E493" s="140"/>
    </row>
    <row r="494" spans="1:5" ht="15.75" customHeight="1">
      <c r="A494" s="140"/>
      <c r="B494" s="140"/>
      <c r="C494" s="140"/>
      <c r="D494" s="182"/>
      <c r="E494" s="140"/>
    </row>
    <row r="495" spans="1:5" ht="15.75" customHeight="1">
      <c r="A495" s="140"/>
      <c r="B495" s="140"/>
      <c r="C495" s="140"/>
      <c r="D495" s="182"/>
      <c r="E495" s="140"/>
    </row>
    <row r="496" spans="1:5" ht="15.75" customHeight="1">
      <c r="A496" s="140"/>
      <c r="B496" s="140"/>
      <c r="C496" s="140"/>
      <c r="D496" s="182"/>
      <c r="E496" s="140"/>
    </row>
    <row r="497" spans="1:5" ht="15.75" customHeight="1">
      <c r="A497" s="140"/>
      <c r="B497" s="140"/>
      <c r="C497" s="140"/>
      <c r="D497" s="182"/>
      <c r="E497" s="140"/>
    </row>
    <row r="498" spans="1:5" ht="15.75" customHeight="1">
      <c r="A498" s="140"/>
      <c r="B498" s="140"/>
      <c r="C498" s="140"/>
      <c r="D498" s="182"/>
      <c r="E498" s="140"/>
    </row>
    <row r="499" spans="1:5" ht="15.75" customHeight="1">
      <c r="A499" s="140"/>
      <c r="B499" s="140"/>
      <c r="C499" s="140"/>
      <c r="D499" s="182"/>
      <c r="E499" s="140"/>
    </row>
    <row r="500" spans="1:5" ht="15.75" customHeight="1">
      <c r="A500" s="140"/>
      <c r="B500" s="140"/>
      <c r="C500" s="140"/>
      <c r="D500" s="182"/>
      <c r="E500" s="140"/>
    </row>
    <row r="501" spans="1:5" ht="15.75" customHeight="1">
      <c r="A501" s="140"/>
      <c r="B501" s="140"/>
      <c r="C501" s="140"/>
      <c r="D501" s="182"/>
      <c r="E501" s="140"/>
    </row>
    <row r="502" spans="1:5" ht="15.75" customHeight="1">
      <c r="A502" s="140"/>
      <c r="B502" s="140"/>
      <c r="C502" s="140"/>
      <c r="D502" s="182"/>
      <c r="E502" s="140"/>
    </row>
    <row r="503" spans="1:5" ht="15.75" customHeight="1">
      <c r="A503" s="140"/>
      <c r="B503" s="140"/>
      <c r="C503" s="140"/>
      <c r="D503" s="182"/>
      <c r="E503" s="140"/>
    </row>
    <row r="504" spans="1:5" ht="15.75" customHeight="1">
      <c r="A504" s="140"/>
      <c r="B504" s="140"/>
      <c r="C504" s="140"/>
      <c r="D504" s="182"/>
      <c r="E504" s="140"/>
    </row>
    <row r="505" spans="1:5" ht="15.75" customHeight="1">
      <c r="A505" s="140"/>
      <c r="B505" s="140"/>
      <c r="C505" s="140"/>
      <c r="D505" s="182"/>
      <c r="E505" s="140"/>
    </row>
    <row r="506" spans="1:5" ht="15.75" customHeight="1">
      <c r="A506" s="140"/>
      <c r="B506" s="140"/>
      <c r="C506" s="140"/>
      <c r="D506" s="182"/>
      <c r="E506" s="140"/>
    </row>
    <row r="507" spans="1:5" ht="15.75" customHeight="1">
      <c r="A507" s="140"/>
      <c r="B507" s="140"/>
      <c r="C507" s="140"/>
      <c r="D507" s="182"/>
      <c r="E507" s="140"/>
    </row>
    <row r="508" spans="1:5" ht="15.75" customHeight="1">
      <c r="A508" s="140"/>
      <c r="B508" s="140"/>
      <c r="C508" s="140"/>
      <c r="D508" s="182"/>
      <c r="E508" s="140"/>
    </row>
    <row r="509" spans="1:5" ht="15.75" customHeight="1">
      <c r="A509" s="140"/>
      <c r="B509" s="140"/>
      <c r="C509" s="140"/>
      <c r="D509" s="182"/>
      <c r="E509" s="140"/>
    </row>
    <row r="510" spans="1:5" ht="15.75" customHeight="1">
      <c r="A510" s="140"/>
      <c r="B510" s="140"/>
      <c r="C510" s="140"/>
      <c r="D510" s="182"/>
      <c r="E510" s="140"/>
    </row>
    <row r="511" spans="1:5" ht="15.75" customHeight="1">
      <c r="A511" s="140"/>
      <c r="B511" s="140"/>
      <c r="C511" s="140"/>
      <c r="D511" s="182"/>
      <c r="E511" s="140"/>
    </row>
    <row r="512" spans="1:5" ht="15.75" customHeight="1">
      <c r="A512" s="140"/>
      <c r="B512" s="140"/>
      <c r="C512" s="140"/>
      <c r="D512" s="182"/>
      <c r="E512" s="140"/>
    </row>
    <row r="513" spans="1:5" ht="15.75" customHeight="1">
      <c r="A513" s="140"/>
      <c r="B513" s="140"/>
      <c r="C513" s="140"/>
      <c r="D513" s="182"/>
      <c r="E513" s="140"/>
    </row>
    <row r="514" spans="1:5" ht="15.75" customHeight="1">
      <c r="A514" s="140"/>
      <c r="B514" s="140"/>
      <c r="C514" s="140"/>
      <c r="D514" s="182"/>
      <c r="E514" s="140"/>
    </row>
    <row r="515" spans="1:5" ht="15.75" customHeight="1">
      <c r="A515" s="140"/>
      <c r="B515" s="140"/>
      <c r="C515" s="140"/>
      <c r="D515" s="182"/>
      <c r="E515" s="140"/>
    </row>
    <row r="516" spans="1:5" ht="15.75" customHeight="1">
      <c r="A516" s="140"/>
      <c r="B516" s="140"/>
      <c r="C516" s="140"/>
      <c r="D516" s="182"/>
      <c r="E516" s="140"/>
    </row>
    <row r="517" spans="1:5" ht="15.75" customHeight="1">
      <c r="A517" s="140"/>
      <c r="B517" s="140"/>
      <c r="C517" s="140"/>
      <c r="D517" s="182"/>
      <c r="E517" s="140"/>
    </row>
    <row r="518" spans="1:5" ht="15.75" customHeight="1">
      <c r="A518" s="140"/>
      <c r="B518" s="140"/>
      <c r="C518" s="140"/>
      <c r="D518" s="182"/>
      <c r="E518" s="140"/>
    </row>
    <row r="519" spans="1:5" ht="15.75" customHeight="1">
      <c r="A519" s="140"/>
      <c r="B519" s="140"/>
      <c r="C519" s="140"/>
      <c r="D519" s="182"/>
      <c r="E519" s="140"/>
    </row>
    <row r="520" spans="1:5" ht="15.75" customHeight="1">
      <c r="A520" s="140"/>
      <c r="B520" s="140"/>
      <c r="C520" s="140"/>
      <c r="D520" s="182"/>
      <c r="E520" s="140"/>
    </row>
    <row r="521" spans="1:5" ht="15.75" customHeight="1">
      <c r="A521" s="140"/>
      <c r="B521" s="140"/>
      <c r="C521" s="140"/>
      <c r="D521" s="182"/>
      <c r="E521" s="140"/>
    </row>
    <row r="522" spans="1:5" ht="15.75" customHeight="1">
      <c r="A522" s="140"/>
      <c r="B522" s="140"/>
      <c r="C522" s="140"/>
      <c r="D522" s="182"/>
      <c r="E522" s="140"/>
    </row>
    <row r="523" spans="1:5" ht="15.75" customHeight="1">
      <c r="A523" s="140"/>
      <c r="B523" s="140"/>
      <c r="C523" s="140"/>
      <c r="D523" s="182"/>
      <c r="E523" s="140"/>
    </row>
    <row r="524" spans="1:5" ht="15.75" customHeight="1">
      <c r="A524" s="140"/>
      <c r="B524" s="140"/>
      <c r="C524" s="140"/>
      <c r="D524" s="182"/>
      <c r="E524" s="140"/>
    </row>
    <row r="525" spans="1:5" ht="15.75" customHeight="1">
      <c r="A525" s="140"/>
      <c r="B525" s="140"/>
      <c r="C525" s="140"/>
      <c r="D525" s="182"/>
      <c r="E525" s="140"/>
    </row>
    <row r="526" spans="1:5" ht="15.75" customHeight="1">
      <c r="A526" s="140"/>
      <c r="B526" s="140"/>
      <c r="C526" s="140"/>
      <c r="D526" s="182"/>
      <c r="E526" s="140"/>
    </row>
    <row r="527" spans="1:5" ht="15.75" customHeight="1">
      <c r="A527" s="140"/>
      <c r="B527" s="140"/>
      <c r="C527" s="140"/>
      <c r="D527" s="182"/>
      <c r="E527" s="140"/>
    </row>
    <row r="528" spans="1:5" ht="15.75" customHeight="1">
      <c r="A528" s="140"/>
      <c r="B528" s="140"/>
      <c r="C528" s="140"/>
      <c r="D528" s="182"/>
      <c r="E528" s="140"/>
    </row>
    <row r="529" spans="1:5" ht="15.75" customHeight="1">
      <c r="A529" s="140"/>
      <c r="B529" s="140"/>
      <c r="C529" s="140"/>
      <c r="D529" s="182"/>
      <c r="E529" s="140"/>
    </row>
    <row r="530" spans="1:5" ht="15.75" customHeight="1">
      <c r="A530" s="140"/>
      <c r="B530" s="140"/>
      <c r="C530" s="140"/>
      <c r="D530" s="182"/>
      <c r="E530" s="140"/>
    </row>
    <row r="531" spans="1:5" ht="15.75" customHeight="1">
      <c r="A531" s="140"/>
      <c r="B531" s="140"/>
      <c r="C531" s="140"/>
      <c r="D531" s="182"/>
      <c r="E531" s="140"/>
    </row>
    <row r="532" spans="1:5" ht="15.75" customHeight="1">
      <c r="A532" s="140"/>
      <c r="B532" s="140"/>
      <c r="C532" s="140"/>
      <c r="D532" s="182"/>
      <c r="E532" s="140"/>
    </row>
    <row r="533" spans="1:5" ht="15.75" customHeight="1">
      <c r="A533" s="140"/>
      <c r="B533" s="140"/>
      <c r="C533" s="140"/>
      <c r="D533" s="182"/>
      <c r="E533" s="140"/>
    </row>
    <row r="534" spans="1:5" ht="15.75" customHeight="1">
      <c r="A534" s="140"/>
      <c r="B534" s="140"/>
      <c r="C534" s="140"/>
      <c r="D534" s="182"/>
      <c r="E534" s="140"/>
    </row>
    <row r="535" spans="1:5" ht="15.75" customHeight="1">
      <c r="A535" s="140"/>
      <c r="B535" s="140"/>
      <c r="C535" s="140"/>
      <c r="D535" s="182"/>
      <c r="E535" s="140"/>
    </row>
    <row r="536" spans="1:5" ht="15.75" customHeight="1">
      <c r="A536" s="140"/>
      <c r="B536" s="140"/>
      <c r="C536" s="140"/>
      <c r="D536" s="182"/>
      <c r="E536" s="140"/>
    </row>
    <row r="537" spans="1:5" ht="15.75" customHeight="1">
      <c r="A537" s="140"/>
      <c r="B537" s="140"/>
      <c r="C537" s="140"/>
      <c r="D537" s="182"/>
      <c r="E537" s="140"/>
    </row>
    <row r="538" spans="1:5" ht="15.75" customHeight="1">
      <c r="A538" s="140"/>
      <c r="B538" s="140"/>
      <c r="C538" s="140"/>
      <c r="D538" s="182"/>
      <c r="E538" s="140"/>
    </row>
    <row r="539" spans="1:5" ht="15.75" customHeight="1">
      <c r="A539" s="140"/>
      <c r="B539" s="140"/>
      <c r="C539" s="140"/>
      <c r="D539" s="182"/>
      <c r="E539" s="140"/>
    </row>
    <row r="540" spans="1:5" ht="15.75" customHeight="1">
      <c r="A540" s="140"/>
      <c r="B540" s="140"/>
      <c r="C540" s="140"/>
      <c r="D540" s="182"/>
      <c r="E540" s="140"/>
    </row>
    <row r="541" spans="1:5" ht="15.75" customHeight="1">
      <c r="A541" s="140"/>
      <c r="B541" s="140"/>
      <c r="C541" s="140"/>
      <c r="D541" s="182"/>
      <c r="E541" s="140"/>
    </row>
    <row r="542" spans="1:5" ht="15.75" customHeight="1">
      <c r="A542" s="140"/>
      <c r="B542" s="140"/>
      <c r="C542" s="140"/>
      <c r="D542" s="182"/>
      <c r="E542" s="140"/>
    </row>
    <row r="543" spans="1:5" ht="15.75" customHeight="1">
      <c r="A543" s="140"/>
      <c r="B543" s="140"/>
      <c r="C543" s="140"/>
      <c r="D543" s="182"/>
      <c r="E543" s="140"/>
    </row>
    <row r="544" spans="1:5" ht="15.75" customHeight="1">
      <c r="A544" s="140"/>
      <c r="B544" s="140"/>
      <c r="C544" s="140"/>
      <c r="D544" s="182"/>
      <c r="E544" s="140"/>
    </row>
    <row r="545" spans="1:5" ht="15.75" customHeight="1">
      <c r="A545" s="140"/>
      <c r="B545" s="140"/>
      <c r="C545" s="140"/>
      <c r="D545" s="182"/>
      <c r="E545" s="140"/>
    </row>
    <row r="546" spans="1:5" ht="15.75" customHeight="1">
      <c r="A546" s="140"/>
      <c r="B546" s="140"/>
      <c r="C546" s="140"/>
      <c r="D546" s="182"/>
      <c r="E546" s="140"/>
    </row>
    <row r="547" spans="1:5" ht="15.75" customHeight="1">
      <c r="A547" s="140"/>
      <c r="B547" s="140"/>
      <c r="C547" s="140"/>
      <c r="D547" s="182"/>
      <c r="E547" s="140"/>
    </row>
    <row r="548" spans="1:5" ht="15.75" customHeight="1">
      <c r="A548" s="140"/>
      <c r="B548" s="140"/>
      <c r="C548" s="140"/>
      <c r="D548" s="182"/>
      <c r="E548" s="140"/>
    </row>
    <row r="549" spans="1:5" ht="15.75" customHeight="1">
      <c r="A549" s="140"/>
      <c r="B549" s="140"/>
      <c r="C549" s="140"/>
      <c r="D549" s="182"/>
      <c r="E549" s="140"/>
    </row>
    <row r="550" spans="1:5" ht="15.75" customHeight="1">
      <c r="A550" s="140"/>
      <c r="B550" s="140"/>
      <c r="C550" s="140"/>
      <c r="D550" s="182"/>
      <c r="E550" s="140"/>
    </row>
    <row r="551" spans="1:5" ht="15.75" customHeight="1">
      <c r="A551" s="140"/>
      <c r="B551" s="140"/>
      <c r="C551" s="140"/>
      <c r="D551" s="182"/>
      <c r="E551" s="140"/>
    </row>
    <row r="552" spans="1:5" ht="15.75" customHeight="1">
      <c r="A552" s="140"/>
      <c r="B552" s="140"/>
      <c r="C552" s="140"/>
      <c r="D552" s="182"/>
      <c r="E552" s="140"/>
    </row>
    <row r="553" spans="1:5" ht="15.75" customHeight="1">
      <c r="A553" s="140"/>
      <c r="B553" s="140"/>
      <c r="C553" s="140"/>
      <c r="D553" s="182"/>
      <c r="E553" s="140"/>
    </row>
    <row r="554" spans="1:5" ht="15.75" customHeight="1">
      <c r="A554" s="140"/>
      <c r="B554" s="140"/>
      <c r="C554" s="140"/>
      <c r="D554" s="182"/>
      <c r="E554" s="140"/>
    </row>
    <row r="555" spans="1:5" ht="15.75" customHeight="1">
      <c r="A555" s="140"/>
      <c r="B555" s="140"/>
      <c r="C555" s="140"/>
      <c r="D555" s="182"/>
      <c r="E555" s="140"/>
    </row>
    <row r="556" spans="1:5" ht="15.75" customHeight="1">
      <c r="A556" s="140"/>
      <c r="B556" s="140"/>
      <c r="C556" s="140"/>
      <c r="D556" s="182"/>
      <c r="E556" s="140"/>
    </row>
    <row r="557" spans="1:5" ht="15.75" customHeight="1">
      <c r="A557" s="140"/>
      <c r="B557" s="140"/>
      <c r="C557" s="140"/>
      <c r="D557" s="182"/>
      <c r="E557" s="140"/>
    </row>
    <row r="558" spans="1:5" ht="15.75" customHeight="1">
      <c r="A558" s="140"/>
      <c r="B558" s="140"/>
      <c r="C558" s="140"/>
      <c r="D558" s="182"/>
      <c r="E558" s="140"/>
    </row>
    <row r="559" spans="1:5" ht="15.75" customHeight="1">
      <c r="A559" s="140"/>
      <c r="B559" s="140"/>
      <c r="C559" s="140"/>
      <c r="D559" s="182"/>
      <c r="E559" s="140"/>
    </row>
    <row r="560" spans="1:5" ht="15.75" customHeight="1">
      <c r="A560" s="140"/>
      <c r="B560" s="140"/>
      <c r="C560" s="140"/>
      <c r="D560" s="182"/>
      <c r="E560" s="140"/>
    </row>
    <row r="561" spans="1:5" ht="15.75" customHeight="1">
      <c r="A561" s="140"/>
      <c r="B561" s="140"/>
      <c r="C561" s="140"/>
      <c r="D561" s="182"/>
      <c r="E561" s="140"/>
    </row>
    <row r="562" spans="1:5" ht="15.75" customHeight="1">
      <c r="A562" s="140"/>
      <c r="B562" s="140"/>
      <c r="C562" s="140"/>
      <c r="D562" s="182"/>
      <c r="E562" s="140"/>
    </row>
    <row r="563" spans="1:5" ht="15.75" customHeight="1">
      <c r="A563" s="140"/>
      <c r="B563" s="140"/>
      <c r="C563" s="140"/>
      <c r="D563" s="182"/>
      <c r="E563" s="140"/>
    </row>
    <row r="564" spans="1:5" ht="15.75" customHeight="1">
      <c r="A564" s="140"/>
      <c r="B564" s="140"/>
      <c r="C564" s="140"/>
      <c r="D564" s="182"/>
      <c r="E564" s="140"/>
    </row>
    <row r="565" spans="1:5" ht="15.75" customHeight="1">
      <c r="A565" s="140"/>
      <c r="B565" s="140"/>
      <c r="C565" s="140"/>
      <c r="D565" s="182"/>
      <c r="E565" s="140"/>
    </row>
    <row r="566" spans="1:5" ht="15.75" customHeight="1">
      <c r="A566" s="140"/>
      <c r="B566" s="140"/>
      <c r="C566" s="140"/>
      <c r="D566" s="182"/>
      <c r="E566" s="140"/>
    </row>
    <row r="567" spans="1:5" ht="15.75" customHeight="1">
      <c r="A567" s="140"/>
      <c r="B567" s="140"/>
      <c r="C567" s="140"/>
      <c r="D567" s="182"/>
      <c r="E567" s="140"/>
    </row>
    <row r="568" spans="1:5" ht="15.75" customHeight="1">
      <c r="A568" s="140"/>
      <c r="B568" s="140"/>
      <c r="C568" s="140"/>
      <c r="D568" s="182"/>
      <c r="E568" s="140"/>
    </row>
    <row r="569" spans="1:5" ht="15.75" customHeight="1">
      <c r="A569" s="140"/>
      <c r="B569" s="140"/>
      <c r="C569" s="140"/>
      <c r="D569" s="182"/>
      <c r="E569" s="140"/>
    </row>
    <row r="570" spans="1:5" ht="15.75" customHeight="1">
      <c r="A570" s="140"/>
      <c r="B570" s="140"/>
      <c r="C570" s="140"/>
      <c r="D570" s="182"/>
      <c r="E570" s="140"/>
    </row>
    <row r="571" spans="1:5" ht="15.75" customHeight="1">
      <c r="A571" s="140"/>
      <c r="B571" s="140"/>
      <c r="C571" s="140"/>
      <c r="D571" s="182"/>
      <c r="E571" s="140"/>
    </row>
    <row r="572" spans="1:5" ht="15.75" customHeight="1">
      <c r="A572" s="140"/>
      <c r="B572" s="140"/>
      <c r="C572" s="140"/>
      <c r="D572" s="182"/>
      <c r="E572" s="140"/>
    </row>
    <row r="573" spans="1:5" ht="15.75" customHeight="1">
      <c r="A573" s="140"/>
      <c r="B573" s="140"/>
      <c r="C573" s="140"/>
      <c r="D573" s="182"/>
      <c r="E573" s="140"/>
    </row>
    <row r="574" spans="1:5" ht="15.75" customHeight="1">
      <c r="A574" s="140"/>
      <c r="B574" s="140"/>
      <c r="C574" s="140"/>
      <c r="D574" s="182"/>
      <c r="E574" s="140"/>
    </row>
    <row r="575" spans="1:5" ht="15.75" customHeight="1">
      <c r="A575" s="140"/>
      <c r="B575" s="140"/>
      <c r="C575" s="140"/>
      <c r="D575" s="182"/>
      <c r="E575" s="140"/>
    </row>
    <row r="576" spans="1:5" ht="15.75" customHeight="1">
      <c r="A576" s="140"/>
      <c r="B576" s="140"/>
      <c r="C576" s="140"/>
      <c r="D576" s="182"/>
      <c r="E576" s="140"/>
    </row>
    <row r="577" spans="1:5" ht="15.75" customHeight="1">
      <c r="A577" s="140"/>
      <c r="B577" s="140"/>
      <c r="C577" s="140"/>
      <c r="D577" s="182"/>
      <c r="E577" s="140"/>
    </row>
    <row r="578" spans="1:5" ht="15.75" customHeight="1">
      <c r="A578" s="140"/>
      <c r="B578" s="140"/>
      <c r="C578" s="140"/>
      <c r="D578" s="182"/>
      <c r="E578" s="140"/>
    </row>
    <row r="579" spans="1:5" ht="15.75" customHeight="1">
      <c r="A579" s="140"/>
      <c r="B579" s="140"/>
      <c r="C579" s="140"/>
      <c r="D579" s="182"/>
      <c r="E579" s="140"/>
    </row>
    <row r="580" spans="1:5" ht="15.75" customHeight="1">
      <c r="A580" s="140"/>
      <c r="B580" s="140"/>
      <c r="C580" s="140"/>
      <c r="D580" s="182"/>
      <c r="E580" s="140"/>
    </row>
    <row r="581" spans="1:5" ht="15.75" customHeight="1">
      <c r="A581" s="140"/>
      <c r="B581" s="140"/>
      <c r="C581" s="140"/>
      <c r="D581" s="182"/>
      <c r="E581" s="140"/>
    </row>
    <row r="582" spans="1:5" ht="15.75" customHeight="1">
      <c r="A582" s="140"/>
      <c r="B582" s="140"/>
      <c r="C582" s="140"/>
      <c r="D582" s="182"/>
      <c r="E582" s="140"/>
    </row>
    <row r="583" spans="1:5" ht="15.75" customHeight="1">
      <c r="A583" s="140"/>
      <c r="B583" s="140"/>
      <c r="C583" s="140"/>
      <c r="D583" s="182"/>
      <c r="E583" s="140"/>
    </row>
    <row r="584" spans="1:5" ht="15.75" customHeight="1">
      <c r="A584" s="140"/>
      <c r="B584" s="140"/>
      <c r="C584" s="140"/>
      <c r="D584" s="182"/>
      <c r="E584" s="140"/>
    </row>
    <row r="585" spans="1:5" ht="15.75" customHeight="1">
      <c r="A585" s="140"/>
      <c r="B585" s="140"/>
      <c r="C585" s="140"/>
      <c r="D585" s="182"/>
      <c r="E585" s="140"/>
    </row>
    <row r="586" spans="1:5" ht="15.75" customHeight="1">
      <c r="A586" s="140"/>
      <c r="B586" s="140"/>
      <c r="C586" s="140"/>
      <c r="D586" s="182"/>
      <c r="E586" s="140"/>
    </row>
    <row r="587" spans="1:5" ht="15.75" customHeight="1">
      <c r="A587" s="140"/>
      <c r="B587" s="140"/>
      <c r="C587" s="140"/>
      <c r="D587" s="182"/>
      <c r="E587" s="140"/>
    </row>
    <row r="588" spans="1:5" ht="15.75" customHeight="1">
      <c r="A588" s="140"/>
      <c r="B588" s="140"/>
      <c r="C588" s="140"/>
      <c r="D588" s="182"/>
      <c r="E588" s="140"/>
    </row>
    <row r="589" spans="1:5" ht="15.75" customHeight="1">
      <c r="A589" s="140"/>
      <c r="B589" s="140"/>
      <c r="C589" s="140"/>
      <c r="D589" s="182"/>
      <c r="E589" s="140"/>
    </row>
    <row r="590" spans="1:5" ht="15.75" customHeight="1">
      <c r="A590" s="140"/>
      <c r="B590" s="140"/>
      <c r="C590" s="140"/>
      <c r="D590" s="182"/>
      <c r="E590" s="140"/>
    </row>
    <row r="591" spans="1:5" ht="15.75" customHeight="1">
      <c r="A591" s="140"/>
      <c r="B591" s="140"/>
      <c r="C591" s="140"/>
      <c r="D591" s="182"/>
      <c r="E591" s="140"/>
    </row>
    <row r="592" spans="1:5" ht="15.75" customHeight="1">
      <c r="A592" s="140"/>
      <c r="B592" s="140"/>
      <c r="C592" s="140"/>
      <c r="D592" s="182"/>
      <c r="E592" s="140"/>
    </row>
    <row r="593" spans="1:5" ht="15.75" customHeight="1">
      <c r="A593" s="140"/>
      <c r="B593" s="140"/>
      <c r="C593" s="140"/>
      <c r="D593" s="182"/>
      <c r="E593" s="140"/>
    </row>
    <row r="594" spans="1:5" ht="15.75" customHeight="1">
      <c r="A594" s="140"/>
      <c r="B594" s="140"/>
      <c r="C594" s="140"/>
      <c r="D594" s="182"/>
      <c r="E594" s="140"/>
    </row>
    <row r="595" spans="1:5" ht="15.75" customHeight="1">
      <c r="A595" s="140"/>
      <c r="B595" s="140"/>
      <c r="C595" s="140"/>
      <c r="D595" s="182"/>
      <c r="E595" s="140"/>
    </row>
    <row r="596" spans="1:5" ht="15.75" customHeight="1">
      <c r="A596" s="140"/>
      <c r="B596" s="140"/>
      <c r="C596" s="140"/>
      <c r="D596" s="182"/>
      <c r="E596" s="140"/>
    </row>
    <row r="597" spans="1:5" ht="15.75" customHeight="1">
      <c r="A597" s="140"/>
      <c r="B597" s="140"/>
      <c r="C597" s="140"/>
      <c r="D597" s="182"/>
      <c r="E597" s="140"/>
    </row>
    <row r="598" spans="1:5" ht="15.75" customHeight="1">
      <c r="A598" s="140"/>
      <c r="B598" s="140"/>
      <c r="C598" s="140"/>
      <c r="D598" s="182"/>
      <c r="E598" s="140"/>
    </row>
    <row r="599" spans="1:5" ht="15.75" customHeight="1">
      <c r="A599" s="140"/>
      <c r="B599" s="140"/>
      <c r="C599" s="140"/>
      <c r="D599" s="182"/>
      <c r="E599" s="140"/>
    </row>
    <row r="600" spans="1:5" ht="15.75" customHeight="1">
      <c r="A600" s="140"/>
      <c r="B600" s="140"/>
      <c r="C600" s="140"/>
      <c r="D600" s="182"/>
      <c r="E600" s="140"/>
    </row>
    <row r="601" spans="1:5" ht="15.75" customHeight="1">
      <c r="A601" s="140"/>
      <c r="B601" s="140"/>
      <c r="C601" s="140"/>
      <c r="D601" s="182"/>
      <c r="E601" s="140"/>
    </row>
    <row r="602" spans="1:5" ht="15.75" customHeight="1">
      <c r="A602" s="140"/>
      <c r="B602" s="140"/>
      <c r="C602" s="140"/>
      <c r="D602" s="182"/>
      <c r="E602" s="140"/>
    </row>
    <row r="603" spans="1:5" ht="15.75" customHeight="1">
      <c r="A603" s="140"/>
      <c r="B603" s="140"/>
      <c r="C603" s="140"/>
      <c r="D603" s="182"/>
      <c r="E603" s="140"/>
    </row>
    <row r="604" spans="1:5" ht="15.75" customHeight="1">
      <c r="A604" s="140"/>
      <c r="B604" s="140"/>
      <c r="C604" s="140"/>
      <c r="D604" s="182"/>
      <c r="E604" s="140"/>
    </row>
    <row r="605" spans="1:5" ht="15.75" customHeight="1">
      <c r="A605" s="140"/>
      <c r="B605" s="140"/>
      <c r="C605" s="140"/>
      <c r="D605" s="182"/>
      <c r="E605" s="140"/>
    </row>
    <row r="606" spans="1:5" ht="15.75" customHeight="1">
      <c r="A606" s="140"/>
      <c r="B606" s="140"/>
      <c r="C606" s="140"/>
      <c r="D606" s="182"/>
      <c r="E606" s="140"/>
    </row>
    <row r="607" spans="1:5" ht="15.75" customHeight="1">
      <c r="A607" s="140"/>
      <c r="B607" s="140"/>
      <c r="C607" s="140"/>
      <c r="D607" s="182"/>
      <c r="E607" s="140"/>
    </row>
    <row r="608" spans="1:5" ht="15.75" customHeight="1">
      <c r="A608" s="140"/>
      <c r="B608" s="140"/>
      <c r="C608" s="140"/>
      <c r="D608" s="182"/>
      <c r="E608" s="140"/>
    </row>
    <row r="609" spans="1:5" ht="15.75" customHeight="1">
      <c r="A609" s="140"/>
      <c r="B609" s="140"/>
      <c r="C609" s="140"/>
      <c r="D609" s="182"/>
      <c r="E609" s="140"/>
    </row>
    <row r="610" spans="1:5" ht="15.75" customHeight="1">
      <c r="A610" s="140"/>
      <c r="B610" s="140"/>
      <c r="C610" s="140"/>
      <c r="D610" s="182"/>
      <c r="E610" s="140"/>
    </row>
    <row r="611" spans="1:5" ht="15.75" customHeight="1">
      <c r="A611" s="140"/>
      <c r="B611" s="140"/>
      <c r="C611" s="140"/>
      <c r="D611" s="182"/>
      <c r="E611" s="140"/>
    </row>
    <row r="612" spans="1:5" ht="15.75" customHeight="1">
      <c r="A612" s="140"/>
      <c r="B612" s="140"/>
      <c r="C612" s="140"/>
      <c r="D612" s="182"/>
      <c r="E612" s="140"/>
    </row>
    <row r="613" spans="1:5" ht="15.75" customHeight="1">
      <c r="A613" s="140"/>
      <c r="B613" s="140"/>
      <c r="C613" s="140"/>
      <c r="D613" s="182"/>
      <c r="E613" s="140"/>
    </row>
    <row r="614" spans="1:5" ht="15.75" customHeight="1">
      <c r="A614" s="140"/>
      <c r="B614" s="140"/>
      <c r="C614" s="140"/>
      <c r="D614" s="182"/>
      <c r="E614" s="140"/>
    </row>
    <row r="615" spans="1:5" ht="15.75" customHeight="1">
      <c r="A615" s="140"/>
      <c r="B615" s="140"/>
      <c r="C615" s="140"/>
      <c r="D615" s="182"/>
      <c r="E615" s="140"/>
    </row>
    <row r="616" spans="1:5" ht="15.75" customHeight="1">
      <c r="A616" s="140"/>
      <c r="B616" s="140"/>
      <c r="C616" s="140"/>
      <c r="D616" s="182"/>
      <c r="E616" s="140"/>
    </row>
    <row r="617" spans="1:5" ht="15.75" customHeight="1">
      <c r="A617" s="140"/>
      <c r="B617" s="140"/>
      <c r="C617" s="140"/>
      <c r="D617" s="182"/>
      <c r="E617" s="140"/>
    </row>
    <row r="618" spans="1:5" ht="15.75" customHeight="1">
      <c r="A618" s="140"/>
      <c r="B618" s="140"/>
      <c r="C618" s="140"/>
      <c r="D618" s="182"/>
      <c r="E618" s="140"/>
    </row>
    <row r="619" spans="1:5" ht="15.75" customHeight="1">
      <c r="A619" s="140"/>
      <c r="B619" s="140"/>
      <c r="C619" s="140"/>
      <c r="D619" s="182"/>
      <c r="E619" s="140"/>
    </row>
    <row r="620" spans="1:5" ht="15.75" customHeight="1">
      <c r="A620" s="140"/>
      <c r="B620" s="140"/>
      <c r="C620" s="140"/>
      <c r="D620" s="182"/>
      <c r="E620" s="140"/>
    </row>
    <row r="621" spans="1:5" ht="15.75" customHeight="1">
      <c r="A621" s="140"/>
      <c r="B621" s="140"/>
      <c r="C621" s="140"/>
      <c r="D621" s="182"/>
      <c r="E621" s="140"/>
    </row>
    <row r="622" spans="1:5" ht="15.75" customHeight="1">
      <c r="A622" s="140"/>
      <c r="B622" s="140"/>
      <c r="C622" s="140"/>
      <c r="D622" s="182"/>
      <c r="E622" s="140"/>
    </row>
    <row r="623" spans="1:5" ht="15.75" customHeight="1">
      <c r="A623" s="140"/>
      <c r="B623" s="140"/>
      <c r="C623" s="140"/>
      <c r="D623" s="182"/>
      <c r="E623" s="140"/>
    </row>
    <row r="624" spans="1:5" ht="15.75" customHeight="1">
      <c r="A624" s="140"/>
      <c r="B624" s="140"/>
      <c r="C624" s="140"/>
      <c r="D624" s="182"/>
      <c r="E624" s="140"/>
    </row>
    <row r="625" spans="1:5" ht="15.75" customHeight="1">
      <c r="A625" s="140"/>
      <c r="B625" s="140"/>
      <c r="C625" s="140"/>
      <c r="D625" s="182"/>
      <c r="E625" s="140"/>
    </row>
    <row r="626" spans="1:5" ht="15.75" customHeight="1">
      <c r="A626" s="140"/>
      <c r="B626" s="140"/>
      <c r="C626" s="140"/>
      <c r="D626" s="182"/>
      <c r="E626" s="140"/>
    </row>
    <row r="627" spans="1:5" ht="15.75" customHeight="1">
      <c r="A627" s="140"/>
      <c r="B627" s="140"/>
      <c r="C627" s="140"/>
      <c r="D627" s="182"/>
      <c r="E627" s="140"/>
    </row>
    <row r="628" spans="1:5" ht="15.75" customHeight="1">
      <c r="A628" s="140"/>
      <c r="B628" s="140"/>
      <c r="C628" s="140"/>
      <c r="D628" s="182"/>
      <c r="E628" s="140"/>
    </row>
    <row r="629" spans="1:5" ht="15.75" customHeight="1">
      <c r="A629" s="140"/>
      <c r="B629" s="140"/>
      <c r="C629" s="140"/>
      <c r="D629" s="182"/>
      <c r="E629" s="140"/>
    </row>
    <row r="630" spans="1:5" ht="15.75" customHeight="1">
      <c r="A630" s="140"/>
      <c r="B630" s="140"/>
      <c r="C630" s="140"/>
      <c r="D630" s="182"/>
      <c r="E630" s="140"/>
    </row>
    <row r="631" spans="1:5" ht="15.75" customHeight="1">
      <c r="A631" s="140"/>
      <c r="B631" s="140"/>
      <c r="C631" s="140"/>
      <c r="D631" s="182"/>
      <c r="E631" s="140"/>
    </row>
    <row r="632" spans="1:5" ht="15.75" customHeight="1">
      <c r="A632" s="140"/>
      <c r="B632" s="140"/>
      <c r="C632" s="140"/>
      <c r="D632" s="182"/>
      <c r="E632" s="140"/>
    </row>
    <row r="633" spans="1:5" ht="15.75" customHeight="1">
      <c r="A633" s="140"/>
      <c r="B633" s="140"/>
      <c r="C633" s="140"/>
      <c r="D633" s="182"/>
      <c r="E633" s="140"/>
    </row>
    <row r="634" spans="1:5" ht="15.75" customHeight="1">
      <c r="A634" s="140"/>
      <c r="B634" s="140"/>
      <c r="C634" s="140"/>
      <c r="D634" s="182"/>
      <c r="E634" s="140"/>
    </row>
    <row r="635" spans="1:5" ht="15.75" customHeight="1">
      <c r="A635" s="140"/>
      <c r="B635" s="140"/>
      <c r="C635" s="140"/>
      <c r="D635" s="182"/>
      <c r="E635" s="140"/>
    </row>
    <row r="636" spans="1:5" ht="15.75" customHeight="1">
      <c r="A636" s="140"/>
      <c r="B636" s="140"/>
      <c r="C636" s="140"/>
      <c r="D636" s="182"/>
      <c r="E636" s="140"/>
    </row>
    <row r="637" spans="1:5" ht="15.75" customHeight="1">
      <c r="A637" s="140"/>
      <c r="B637" s="140"/>
      <c r="C637" s="140"/>
      <c r="D637" s="182"/>
      <c r="E637" s="140"/>
    </row>
    <row r="638" spans="1:5" ht="15.75" customHeight="1">
      <c r="A638" s="140"/>
      <c r="B638" s="140"/>
      <c r="C638" s="140"/>
      <c r="D638" s="182"/>
      <c r="E638" s="140"/>
    </row>
    <row r="639" spans="1:5" ht="15.75" customHeight="1">
      <c r="A639" s="140"/>
      <c r="B639" s="140"/>
      <c r="C639" s="140"/>
      <c r="D639" s="182"/>
      <c r="E639" s="140"/>
    </row>
    <row r="640" spans="1:5" ht="15.75" customHeight="1">
      <c r="A640" s="140"/>
      <c r="B640" s="140"/>
      <c r="C640" s="140"/>
      <c r="D640" s="182"/>
      <c r="E640" s="140"/>
    </row>
    <row r="641" spans="1:5" ht="15.75" customHeight="1">
      <c r="A641" s="140"/>
      <c r="B641" s="140"/>
      <c r="C641" s="140"/>
      <c r="D641" s="182"/>
      <c r="E641" s="140"/>
    </row>
    <row r="642" spans="1:5" ht="15.75" customHeight="1">
      <c r="A642" s="140"/>
      <c r="B642" s="140"/>
      <c r="C642" s="140"/>
      <c r="D642" s="182"/>
      <c r="E642" s="140"/>
    </row>
    <row r="643" spans="1:5" ht="15.75" customHeight="1">
      <c r="A643" s="140"/>
      <c r="B643" s="140"/>
      <c r="C643" s="140"/>
      <c r="D643" s="182"/>
      <c r="E643" s="140"/>
    </row>
    <row r="644" spans="1:5" ht="15.75" customHeight="1">
      <c r="A644" s="140"/>
      <c r="B644" s="140"/>
      <c r="C644" s="140"/>
      <c r="D644" s="182"/>
      <c r="E644" s="140"/>
    </row>
    <row r="645" spans="1:5" ht="15.75" customHeight="1">
      <c r="A645" s="140"/>
      <c r="B645" s="140"/>
      <c r="C645" s="140"/>
      <c r="D645" s="182"/>
      <c r="E645" s="140"/>
    </row>
    <row r="646" spans="1:5" ht="15.75" customHeight="1">
      <c r="A646" s="140"/>
      <c r="B646" s="140"/>
      <c r="C646" s="140"/>
      <c r="D646" s="182"/>
      <c r="E646" s="140"/>
    </row>
    <row r="647" spans="1:5" ht="15.75" customHeight="1">
      <c r="A647" s="140"/>
      <c r="B647" s="140"/>
      <c r="C647" s="140"/>
      <c r="D647" s="182"/>
      <c r="E647" s="140"/>
    </row>
    <row r="648" spans="1:5" ht="15.75" customHeight="1">
      <c r="A648" s="140"/>
      <c r="B648" s="140"/>
      <c r="C648" s="140"/>
      <c r="D648" s="182"/>
      <c r="E648" s="140"/>
    </row>
    <row r="649" spans="1:5" ht="15.75" customHeight="1">
      <c r="A649" s="140"/>
      <c r="B649" s="140"/>
      <c r="C649" s="140"/>
      <c r="D649" s="182"/>
      <c r="E649" s="140"/>
    </row>
    <row r="650" spans="1:5" ht="15.75" customHeight="1">
      <c r="A650" s="140"/>
      <c r="B650" s="140"/>
      <c r="C650" s="140"/>
      <c r="D650" s="182"/>
      <c r="E650" s="140"/>
    </row>
    <row r="651" spans="1:5" ht="15.75" customHeight="1">
      <c r="A651" s="140"/>
      <c r="B651" s="140"/>
      <c r="C651" s="140"/>
      <c r="D651" s="182"/>
      <c r="E651" s="140"/>
    </row>
    <row r="652" spans="1:5" ht="15.75" customHeight="1">
      <c r="A652" s="140"/>
      <c r="B652" s="140"/>
      <c r="C652" s="140"/>
      <c r="D652" s="182"/>
      <c r="E652" s="140"/>
    </row>
    <row r="653" spans="1:5" ht="15.75" customHeight="1">
      <c r="A653" s="140"/>
      <c r="B653" s="140"/>
      <c r="C653" s="140"/>
      <c r="D653" s="182"/>
      <c r="E653" s="140"/>
    </row>
    <row r="654" spans="1:5" ht="15.75" customHeight="1">
      <c r="A654" s="140"/>
      <c r="B654" s="140"/>
      <c r="C654" s="140"/>
      <c r="D654" s="182"/>
      <c r="E654" s="140"/>
    </row>
    <row r="655" spans="1:5" ht="15.75" customHeight="1">
      <c r="A655" s="140"/>
      <c r="B655" s="140"/>
      <c r="C655" s="140"/>
      <c r="D655" s="182"/>
      <c r="E655" s="140"/>
    </row>
    <row r="656" spans="1:5" ht="15.75" customHeight="1">
      <c r="A656" s="140"/>
      <c r="B656" s="140"/>
      <c r="C656" s="140"/>
      <c r="D656" s="182"/>
      <c r="E656" s="140"/>
    </row>
    <row r="657" spans="1:5" ht="15.75" customHeight="1">
      <c r="A657" s="140"/>
      <c r="B657" s="140"/>
      <c r="C657" s="140"/>
      <c r="D657" s="182"/>
      <c r="E657" s="140"/>
    </row>
    <row r="658" spans="1:5" ht="15.75" customHeight="1">
      <c r="A658" s="140"/>
      <c r="B658" s="140"/>
      <c r="C658" s="140"/>
      <c r="D658" s="182"/>
      <c r="E658" s="140"/>
    </row>
    <row r="659" spans="1:5" ht="15.75" customHeight="1">
      <c r="A659" s="140"/>
      <c r="B659" s="140"/>
      <c r="C659" s="140"/>
      <c r="D659" s="182"/>
      <c r="E659" s="140"/>
    </row>
    <row r="660" spans="1:5" ht="15.75" customHeight="1">
      <c r="A660" s="140"/>
      <c r="B660" s="140"/>
      <c r="C660" s="140"/>
      <c r="D660" s="182"/>
      <c r="E660" s="140"/>
    </row>
    <row r="661" spans="1:5" ht="15.75" customHeight="1">
      <c r="A661" s="140"/>
      <c r="B661" s="140"/>
      <c r="C661" s="140"/>
      <c r="D661" s="182"/>
      <c r="E661" s="140"/>
    </row>
    <row r="662" spans="1:5" ht="15.75" customHeight="1">
      <c r="A662" s="140"/>
      <c r="B662" s="140"/>
      <c r="C662" s="140"/>
      <c r="D662" s="182"/>
      <c r="E662" s="140"/>
    </row>
    <row r="663" spans="1:5" ht="15.75" customHeight="1">
      <c r="A663" s="140"/>
      <c r="B663" s="140"/>
      <c r="C663" s="140"/>
      <c r="D663" s="182"/>
      <c r="E663" s="140"/>
    </row>
    <row r="664" spans="1:5" ht="15.75" customHeight="1">
      <c r="A664" s="140"/>
      <c r="B664" s="140"/>
      <c r="C664" s="140"/>
      <c r="D664" s="182"/>
      <c r="E664" s="140"/>
    </row>
    <row r="665" spans="1:5" ht="15.75" customHeight="1">
      <c r="A665" s="140"/>
      <c r="B665" s="140"/>
      <c r="C665" s="140"/>
      <c r="D665" s="182"/>
      <c r="E665" s="140"/>
    </row>
    <row r="666" spans="1:5" ht="15.75" customHeight="1">
      <c r="A666" s="140"/>
      <c r="B666" s="140"/>
      <c r="C666" s="140"/>
      <c r="D666" s="182"/>
      <c r="E666" s="140"/>
    </row>
    <row r="667" spans="1:5" ht="15.75" customHeight="1">
      <c r="A667" s="140"/>
      <c r="B667" s="140"/>
      <c r="C667" s="140"/>
      <c r="D667" s="182"/>
      <c r="E667" s="140"/>
    </row>
    <row r="668" spans="1:5" ht="15.75" customHeight="1">
      <c r="A668" s="140"/>
      <c r="B668" s="140"/>
      <c r="C668" s="140"/>
      <c r="D668" s="182"/>
      <c r="E668" s="140"/>
    </row>
    <row r="669" spans="1:5" ht="15.75" customHeight="1">
      <c r="A669" s="140"/>
      <c r="B669" s="140"/>
      <c r="C669" s="140"/>
      <c r="D669" s="182"/>
      <c r="E669" s="140"/>
    </row>
    <row r="670" spans="1:5" ht="15.75" customHeight="1">
      <c r="A670" s="140"/>
      <c r="B670" s="140"/>
      <c r="C670" s="140"/>
      <c r="D670" s="182"/>
      <c r="E670" s="140"/>
    </row>
    <row r="671" spans="1:5" ht="15.75" customHeight="1">
      <c r="A671" s="140"/>
      <c r="B671" s="140"/>
      <c r="C671" s="140"/>
      <c r="D671" s="182"/>
      <c r="E671" s="140"/>
    </row>
    <row r="672" spans="1:5" ht="15.75" customHeight="1">
      <c r="A672" s="140"/>
      <c r="B672" s="140"/>
      <c r="C672" s="140"/>
      <c r="D672" s="182"/>
      <c r="E672" s="140"/>
    </row>
    <row r="673" spans="1:5" ht="15.75" customHeight="1">
      <c r="A673" s="140"/>
      <c r="B673" s="140"/>
      <c r="C673" s="140"/>
      <c r="D673" s="182"/>
      <c r="E673" s="140"/>
    </row>
    <row r="674" spans="1:5" ht="15.75" customHeight="1">
      <c r="A674" s="140"/>
      <c r="B674" s="140"/>
      <c r="C674" s="140"/>
      <c r="D674" s="182"/>
      <c r="E674" s="140"/>
    </row>
    <row r="675" spans="1:5" ht="15.75" customHeight="1">
      <c r="A675" s="140"/>
      <c r="B675" s="140"/>
      <c r="C675" s="140"/>
      <c r="D675" s="182"/>
      <c r="E675" s="140"/>
    </row>
    <row r="676" spans="1:5" ht="15.75" customHeight="1">
      <c r="A676" s="140"/>
      <c r="B676" s="140"/>
      <c r="C676" s="140"/>
      <c r="D676" s="182"/>
      <c r="E676" s="140"/>
    </row>
    <row r="677" spans="1:5" ht="15.75" customHeight="1">
      <c r="A677" s="140"/>
      <c r="B677" s="140"/>
      <c r="C677" s="140"/>
      <c r="D677" s="182"/>
      <c r="E677" s="140"/>
    </row>
    <row r="678" spans="1:5" ht="15.75" customHeight="1">
      <c r="A678" s="140"/>
      <c r="B678" s="140"/>
      <c r="C678" s="140"/>
      <c r="D678" s="182"/>
      <c r="E678" s="140"/>
    </row>
    <row r="679" spans="1:5" ht="15.75" customHeight="1">
      <c r="A679" s="140"/>
      <c r="B679" s="140"/>
      <c r="C679" s="140"/>
      <c r="D679" s="182"/>
      <c r="E679" s="140"/>
    </row>
    <row r="680" spans="1:5" ht="15.75" customHeight="1">
      <c r="A680" s="140"/>
      <c r="B680" s="140"/>
      <c r="C680" s="140"/>
      <c r="D680" s="182"/>
      <c r="E680" s="140"/>
    </row>
    <row r="681" spans="1:5" ht="15.75" customHeight="1">
      <c r="A681" s="140"/>
      <c r="B681" s="140"/>
      <c r="C681" s="140"/>
      <c r="D681" s="182"/>
      <c r="E681" s="140"/>
    </row>
    <row r="682" spans="1:5" ht="15.75" customHeight="1">
      <c r="A682" s="140"/>
      <c r="B682" s="140"/>
      <c r="C682" s="140"/>
      <c r="D682" s="182"/>
      <c r="E682" s="140"/>
    </row>
    <row r="683" spans="1:5" ht="15.75" customHeight="1">
      <c r="A683" s="140"/>
      <c r="B683" s="140"/>
      <c r="C683" s="140"/>
      <c r="D683" s="182"/>
      <c r="E683" s="140"/>
    </row>
    <row r="684" spans="1:5" ht="15.75" customHeight="1">
      <c r="A684" s="140"/>
      <c r="B684" s="140"/>
      <c r="C684" s="140"/>
      <c r="D684" s="182"/>
      <c r="E684" s="140"/>
    </row>
    <row r="685" spans="1:5" ht="15.75" customHeight="1">
      <c r="A685" s="140"/>
      <c r="B685" s="140"/>
      <c r="C685" s="140"/>
      <c r="D685" s="182"/>
      <c r="E685" s="140"/>
    </row>
    <row r="686" spans="1:5" ht="15.75" customHeight="1">
      <c r="A686" s="140"/>
      <c r="B686" s="140"/>
      <c r="C686" s="140"/>
      <c r="D686" s="182"/>
      <c r="E686" s="140"/>
    </row>
    <row r="687" spans="1:5" ht="15.75" customHeight="1">
      <c r="A687" s="140"/>
      <c r="B687" s="140"/>
      <c r="C687" s="140"/>
      <c r="D687" s="182"/>
      <c r="E687" s="140"/>
    </row>
    <row r="688" spans="1:5" ht="15.75" customHeight="1">
      <c r="A688" s="140"/>
      <c r="B688" s="140"/>
      <c r="C688" s="140"/>
      <c r="D688" s="182"/>
      <c r="E688" s="140"/>
    </row>
    <row r="689" spans="1:5" ht="15.75" customHeight="1">
      <c r="A689" s="140"/>
      <c r="B689" s="140"/>
      <c r="C689" s="140"/>
      <c r="D689" s="182"/>
      <c r="E689" s="140"/>
    </row>
    <row r="690" spans="1:5" ht="15.75" customHeight="1">
      <c r="A690" s="140"/>
      <c r="B690" s="140"/>
      <c r="C690" s="140"/>
      <c r="D690" s="182"/>
      <c r="E690" s="140"/>
    </row>
    <row r="691" spans="1:5" ht="15.75" customHeight="1">
      <c r="A691" s="140"/>
      <c r="B691" s="140"/>
      <c r="C691" s="140"/>
      <c r="D691" s="182"/>
      <c r="E691" s="140"/>
    </row>
    <row r="692" spans="1:5" ht="15.75" customHeight="1">
      <c r="A692" s="140"/>
      <c r="B692" s="140"/>
      <c r="C692" s="140"/>
      <c r="D692" s="182"/>
      <c r="E692" s="140"/>
    </row>
    <row r="693" spans="1:5" ht="15.75" customHeight="1">
      <c r="A693" s="140"/>
      <c r="B693" s="140"/>
      <c r="C693" s="140"/>
      <c r="D693" s="182"/>
      <c r="E693" s="140"/>
    </row>
    <row r="694" spans="1:5" ht="15.75" customHeight="1">
      <c r="A694" s="140"/>
      <c r="B694" s="140"/>
      <c r="C694" s="140"/>
      <c r="D694" s="182"/>
      <c r="E694" s="140"/>
    </row>
    <row r="695" spans="1:5" ht="15.75" customHeight="1">
      <c r="A695" s="140"/>
      <c r="B695" s="140"/>
      <c r="C695" s="140"/>
      <c r="D695" s="182"/>
      <c r="E695" s="140"/>
    </row>
    <row r="696" spans="1:5" ht="15.75" customHeight="1">
      <c r="A696" s="140"/>
      <c r="B696" s="140"/>
      <c r="C696" s="140"/>
      <c r="D696" s="182"/>
      <c r="E696" s="140"/>
    </row>
    <row r="697" spans="1:5" ht="15.75" customHeight="1">
      <c r="A697" s="140"/>
      <c r="B697" s="140"/>
      <c r="C697" s="140"/>
      <c r="D697" s="182"/>
      <c r="E697" s="140"/>
    </row>
    <row r="698" spans="1:5" ht="15.75" customHeight="1">
      <c r="A698" s="140"/>
      <c r="B698" s="140"/>
      <c r="C698" s="140"/>
      <c r="D698" s="182"/>
      <c r="E698" s="140"/>
    </row>
    <row r="699" spans="1:5" ht="15.75" customHeight="1">
      <c r="A699" s="140"/>
      <c r="B699" s="140"/>
      <c r="C699" s="140"/>
      <c r="D699" s="182"/>
      <c r="E699" s="140"/>
    </row>
    <row r="700" spans="1:5" ht="15.75" customHeight="1">
      <c r="A700" s="140"/>
      <c r="B700" s="140"/>
      <c r="C700" s="140"/>
      <c r="D700" s="182"/>
      <c r="E700" s="140"/>
    </row>
    <row r="701" spans="1:5" ht="15.75" customHeight="1">
      <c r="A701" s="140"/>
      <c r="B701" s="140"/>
      <c r="C701" s="140"/>
      <c r="D701" s="182"/>
      <c r="E701" s="140"/>
    </row>
    <row r="702" spans="1:5" ht="15.75" customHeight="1">
      <c r="A702" s="140"/>
      <c r="B702" s="140"/>
      <c r="C702" s="140"/>
      <c r="D702" s="182"/>
      <c r="E702" s="140"/>
    </row>
    <row r="703" spans="1:5" ht="15.75" customHeight="1">
      <c r="A703" s="140"/>
      <c r="B703" s="140"/>
      <c r="C703" s="140"/>
      <c r="D703" s="182"/>
      <c r="E703" s="140"/>
    </row>
    <row r="704" spans="1:5" ht="15.75" customHeight="1">
      <c r="A704" s="140"/>
      <c r="B704" s="140"/>
      <c r="C704" s="140"/>
      <c r="D704" s="182"/>
      <c r="E704" s="140"/>
    </row>
    <row r="705" spans="1:5" ht="15.75" customHeight="1">
      <c r="A705" s="140"/>
      <c r="B705" s="140"/>
      <c r="C705" s="140"/>
      <c r="D705" s="182"/>
      <c r="E705" s="140"/>
    </row>
    <row r="706" spans="1:5" ht="15.75" customHeight="1">
      <c r="A706" s="140"/>
      <c r="B706" s="140"/>
      <c r="C706" s="140"/>
      <c r="D706" s="182"/>
      <c r="E706" s="140"/>
    </row>
    <row r="707" spans="1:5" ht="15.75" customHeight="1">
      <c r="A707" s="140"/>
      <c r="B707" s="140"/>
      <c r="C707" s="140"/>
      <c r="D707" s="182"/>
      <c r="E707" s="140"/>
    </row>
    <row r="708" spans="1:5" ht="15.75" customHeight="1">
      <c r="A708" s="140"/>
      <c r="B708" s="140"/>
      <c r="C708" s="140"/>
      <c r="D708" s="182"/>
      <c r="E708" s="140"/>
    </row>
    <row r="709" spans="1:5" ht="15.75" customHeight="1">
      <c r="A709" s="140"/>
      <c r="B709" s="140"/>
      <c r="C709" s="140"/>
      <c r="D709" s="182"/>
      <c r="E709" s="140"/>
    </row>
    <row r="710" spans="1:5" ht="15.75" customHeight="1">
      <c r="A710" s="140"/>
      <c r="B710" s="140"/>
      <c r="C710" s="140"/>
      <c r="D710" s="182"/>
      <c r="E710" s="140"/>
    </row>
    <row r="711" spans="1:5" ht="15.75" customHeight="1">
      <c r="A711" s="140"/>
      <c r="B711" s="140"/>
      <c r="C711" s="140"/>
      <c r="D711" s="182"/>
      <c r="E711" s="140"/>
    </row>
    <row r="712" spans="1:5" ht="15.75" customHeight="1">
      <c r="A712" s="140"/>
      <c r="B712" s="140"/>
      <c r="C712" s="140"/>
      <c r="D712" s="182"/>
      <c r="E712" s="140"/>
    </row>
    <row r="713" spans="1:5" ht="15.75" customHeight="1">
      <c r="A713" s="140"/>
      <c r="B713" s="140"/>
      <c r="C713" s="140"/>
      <c r="D713" s="182"/>
      <c r="E713" s="140"/>
    </row>
    <row r="714" spans="1:5" ht="15.75" customHeight="1">
      <c r="A714" s="140"/>
      <c r="B714" s="140"/>
      <c r="C714" s="140"/>
      <c r="D714" s="182"/>
      <c r="E714" s="140"/>
    </row>
    <row r="715" spans="1:5" ht="15.75" customHeight="1">
      <c r="A715" s="140"/>
      <c r="B715" s="140"/>
      <c r="C715" s="140"/>
      <c r="D715" s="182"/>
      <c r="E715" s="140"/>
    </row>
    <row r="716" spans="1:5" ht="15.75" customHeight="1">
      <c r="A716" s="140"/>
      <c r="B716" s="140"/>
      <c r="C716" s="140"/>
      <c r="D716" s="182"/>
      <c r="E716" s="140"/>
    </row>
    <row r="717" spans="1:5" ht="15.75" customHeight="1">
      <c r="A717" s="140"/>
      <c r="B717" s="140"/>
      <c r="C717" s="140"/>
      <c r="D717" s="182"/>
      <c r="E717" s="140"/>
    </row>
    <row r="718" spans="1:5" ht="15.75" customHeight="1">
      <c r="A718" s="140"/>
      <c r="B718" s="140"/>
      <c r="C718" s="140"/>
      <c r="D718" s="182"/>
      <c r="E718" s="140"/>
    </row>
    <row r="719" spans="1:5" ht="15.75" customHeight="1">
      <c r="A719" s="140"/>
      <c r="B719" s="140"/>
      <c r="C719" s="140"/>
      <c r="D719" s="182"/>
      <c r="E719" s="140"/>
    </row>
    <row r="720" spans="1:5" ht="15.75" customHeight="1">
      <c r="A720" s="140"/>
      <c r="B720" s="140"/>
      <c r="C720" s="140"/>
      <c r="D720" s="182"/>
      <c r="E720" s="140"/>
    </row>
    <row r="721" spans="1:5" ht="15.75" customHeight="1">
      <c r="A721" s="140"/>
      <c r="B721" s="140"/>
      <c r="C721" s="140"/>
      <c r="D721" s="182"/>
      <c r="E721" s="140"/>
    </row>
    <row r="722" spans="1:5" ht="15.75" customHeight="1">
      <c r="A722" s="140"/>
      <c r="B722" s="140"/>
      <c r="C722" s="140"/>
      <c r="D722" s="182"/>
      <c r="E722" s="140"/>
    </row>
    <row r="723" spans="1:5" ht="15.75" customHeight="1">
      <c r="A723" s="140"/>
      <c r="B723" s="140"/>
      <c r="C723" s="140"/>
      <c r="D723" s="182"/>
      <c r="E723" s="140"/>
    </row>
    <row r="724" spans="1:5" ht="15.75" customHeight="1">
      <c r="A724" s="140"/>
      <c r="B724" s="140"/>
      <c r="C724" s="140"/>
      <c r="D724" s="182"/>
      <c r="E724" s="140"/>
    </row>
    <row r="725" spans="1:5" ht="15.75" customHeight="1">
      <c r="A725" s="140"/>
      <c r="B725" s="140"/>
      <c r="C725" s="140"/>
      <c r="D725" s="182"/>
      <c r="E725" s="140"/>
    </row>
    <row r="726" spans="1:5" ht="15.75" customHeight="1">
      <c r="A726" s="140"/>
      <c r="B726" s="140"/>
      <c r="C726" s="140"/>
      <c r="D726" s="182"/>
      <c r="E726" s="140"/>
    </row>
    <row r="727" spans="1:5" ht="15.75" customHeight="1">
      <c r="A727" s="140"/>
      <c r="B727" s="140"/>
      <c r="C727" s="140"/>
      <c r="D727" s="182"/>
      <c r="E727" s="140"/>
    </row>
    <row r="728" spans="1:5" ht="15.75" customHeight="1">
      <c r="A728" s="140"/>
      <c r="B728" s="140"/>
      <c r="C728" s="140"/>
      <c r="D728" s="182"/>
      <c r="E728" s="140"/>
    </row>
    <row r="729" spans="1:5" ht="15.75" customHeight="1">
      <c r="A729" s="140"/>
      <c r="B729" s="140"/>
      <c r="C729" s="140"/>
      <c r="D729" s="182"/>
      <c r="E729" s="140"/>
    </row>
    <row r="730" spans="1:5" ht="15.75" customHeight="1">
      <c r="A730" s="140"/>
      <c r="B730" s="140"/>
      <c r="C730" s="140"/>
      <c r="D730" s="182"/>
      <c r="E730" s="140"/>
    </row>
    <row r="731" spans="1:5" ht="15.75" customHeight="1">
      <c r="A731" s="140"/>
      <c r="B731" s="140"/>
      <c r="C731" s="140"/>
      <c r="D731" s="182"/>
      <c r="E731" s="140"/>
    </row>
    <row r="732" spans="1:5" ht="15.75" customHeight="1">
      <c r="A732" s="140"/>
      <c r="B732" s="140"/>
      <c r="C732" s="140"/>
      <c r="D732" s="182"/>
      <c r="E732" s="140"/>
    </row>
    <row r="733" spans="1:5" ht="15.75" customHeight="1">
      <c r="A733" s="140"/>
      <c r="B733" s="140"/>
      <c r="C733" s="140"/>
      <c r="D733" s="182"/>
      <c r="E733" s="140"/>
    </row>
    <row r="734" spans="1:5" ht="15.75" customHeight="1">
      <c r="A734" s="140"/>
      <c r="B734" s="140"/>
      <c r="C734" s="140"/>
      <c r="D734" s="182"/>
      <c r="E734" s="140"/>
    </row>
    <row r="735" spans="1:5" ht="15.75" customHeight="1">
      <c r="A735" s="140"/>
      <c r="B735" s="140"/>
      <c r="C735" s="140"/>
      <c r="D735" s="182"/>
      <c r="E735" s="140"/>
    </row>
    <row r="736" spans="1:5" ht="15.75" customHeight="1">
      <c r="A736" s="140"/>
      <c r="B736" s="140"/>
      <c r="C736" s="140"/>
      <c r="D736" s="182"/>
      <c r="E736" s="140"/>
    </row>
    <row r="737" spans="1:5" ht="15.75" customHeight="1">
      <c r="A737" s="140"/>
      <c r="B737" s="140"/>
      <c r="C737" s="140"/>
      <c r="D737" s="182"/>
      <c r="E737" s="140"/>
    </row>
    <row r="738" spans="1:5" ht="15.75" customHeight="1">
      <c r="A738" s="140"/>
      <c r="B738" s="140"/>
      <c r="C738" s="140"/>
      <c r="D738" s="182"/>
      <c r="E738" s="140"/>
    </row>
    <row r="739" spans="1:5" ht="15.75" customHeight="1">
      <c r="A739" s="140"/>
      <c r="B739" s="140"/>
      <c r="C739" s="140"/>
      <c r="D739" s="182"/>
      <c r="E739" s="140"/>
    </row>
    <row r="740" spans="1:5" ht="15.75" customHeight="1">
      <c r="A740" s="140"/>
      <c r="B740" s="140"/>
      <c r="C740" s="140"/>
      <c r="D740" s="182"/>
      <c r="E740" s="140"/>
    </row>
    <row r="741" spans="1:5" ht="15.75" customHeight="1">
      <c r="A741" s="140"/>
      <c r="B741" s="140"/>
      <c r="C741" s="140"/>
      <c r="D741" s="182"/>
      <c r="E741" s="140"/>
    </row>
    <row r="742" spans="1:5" ht="15.75" customHeight="1">
      <c r="A742" s="140"/>
      <c r="B742" s="140"/>
      <c r="C742" s="140"/>
      <c r="D742" s="182"/>
      <c r="E742" s="140"/>
    </row>
    <row r="743" spans="1:5" ht="15.75" customHeight="1">
      <c r="A743" s="140"/>
      <c r="B743" s="140"/>
      <c r="C743" s="140"/>
      <c r="D743" s="182"/>
      <c r="E743" s="140"/>
    </row>
    <row r="744" spans="1:5" ht="15.75" customHeight="1">
      <c r="A744" s="140"/>
      <c r="B744" s="140"/>
      <c r="C744" s="140"/>
      <c r="D744" s="182"/>
      <c r="E744" s="140"/>
    </row>
    <row r="745" spans="1:5" ht="15.75" customHeight="1">
      <c r="A745" s="140"/>
      <c r="B745" s="140"/>
      <c r="C745" s="140"/>
      <c r="D745" s="182"/>
      <c r="E745" s="140"/>
    </row>
    <row r="746" spans="1:5" ht="15.75" customHeight="1">
      <c r="A746" s="140"/>
      <c r="B746" s="140"/>
      <c r="C746" s="140"/>
      <c r="D746" s="182"/>
      <c r="E746" s="140"/>
    </row>
    <row r="747" spans="1:5" ht="15.75" customHeight="1">
      <c r="A747" s="140"/>
      <c r="B747" s="140"/>
      <c r="C747" s="140"/>
      <c r="D747" s="182"/>
      <c r="E747" s="140"/>
    </row>
    <row r="748" spans="1:5" ht="15.75" customHeight="1">
      <c r="A748" s="140"/>
      <c r="B748" s="140"/>
      <c r="C748" s="140"/>
      <c r="D748" s="182"/>
      <c r="E748" s="140"/>
    </row>
    <row r="749" spans="1:5" ht="15.75" customHeight="1">
      <c r="A749" s="140"/>
      <c r="B749" s="140"/>
      <c r="C749" s="140"/>
      <c r="D749" s="182"/>
      <c r="E749" s="140"/>
    </row>
    <row r="750" spans="1:5" ht="15.75" customHeight="1">
      <c r="A750" s="140"/>
      <c r="B750" s="140"/>
      <c r="C750" s="140"/>
      <c r="D750" s="182"/>
      <c r="E750" s="140"/>
    </row>
    <row r="751" spans="1:5" ht="15.75" customHeight="1">
      <c r="A751" s="140"/>
      <c r="B751" s="140"/>
      <c r="C751" s="140"/>
      <c r="D751" s="182"/>
      <c r="E751" s="140"/>
    </row>
    <row r="752" spans="1:5" ht="15.75" customHeight="1">
      <c r="A752" s="140"/>
      <c r="B752" s="140"/>
      <c r="C752" s="140"/>
      <c r="D752" s="182"/>
      <c r="E752" s="140"/>
    </row>
    <row r="753" spans="1:5" ht="15.75" customHeight="1">
      <c r="A753" s="140"/>
      <c r="B753" s="140"/>
      <c r="C753" s="140"/>
      <c r="D753" s="182"/>
      <c r="E753" s="140"/>
    </row>
    <row r="754" spans="1:5" ht="15.75" customHeight="1">
      <c r="A754" s="140"/>
      <c r="B754" s="140"/>
      <c r="C754" s="140"/>
      <c r="D754" s="182"/>
      <c r="E754" s="140"/>
    </row>
    <row r="755" spans="1:5" ht="15.75" customHeight="1">
      <c r="A755" s="140"/>
      <c r="B755" s="140"/>
      <c r="C755" s="140"/>
      <c r="D755" s="182"/>
      <c r="E755" s="140"/>
    </row>
    <row r="756" spans="1:5" ht="15.75" customHeight="1">
      <c r="A756" s="140"/>
      <c r="B756" s="140"/>
      <c r="C756" s="140"/>
      <c r="D756" s="182"/>
      <c r="E756" s="140"/>
    </row>
    <row r="757" spans="1:5" ht="15.75" customHeight="1">
      <c r="A757" s="140"/>
      <c r="B757" s="140"/>
      <c r="C757" s="140"/>
      <c r="D757" s="182"/>
      <c r="E757" s="140"/>
    </row>
    <row r="758" spans="1:5" ht="15.75" customHeight="1">
      <c r="A758" s="140"/>
      <c r="B758" s="140"/>
      <c r="C758" s="140"/>
      <c r="D758" s="182"/>
      <c r="E758" s="140"/>
    </row>
    <row r="759" spans="1:5" ht="15.75" customHeight="1">
      <c r="A759" s="140"/>
      <c r="B759" s="140"/>
      <c r="C759" s="140"/>
      <c r="D759" s="182"/>
      <c r="E759" s="140"/>
    </row>
    <row r="760" spans="1:5" ht="15.75" customHeight="1">
      <c r="A760" s="140"/>
      <c r="B760" s="140"/>
      <c r="C760" s="140"/>
      <c r="D760" s="182"/>
      <c r="E760" s="140"/>
    </row>
    <row r="761" spans="1:5" ht="15.75" customHeight="1">
      <c r="A761" s="140"/>
      <c r="B761" s="140"/>
      <c r="C761" s="140"/>
      <c r="D761" s="182"/>
      <c r="E761" s="140"/>
    </row>
    <row r="762" spans="1:5" ht="15.75" customHeight="1">
      <c r="A762" s="140"/>
      <c r="B762" s="140"/>
      <c r="C762" s="140"/>
      <c r="D762" s="182"/>
      <c r="E762" s="140"/>
    </row>
    <row r="763" spans="1:5" ht="15.75" customHeight="1">
      <c r="A763" s="140"/>
      <c r="B763" s="140"/>
      <c r="C763" s="140"/>
      <c r="D763" s="182"/>
      <c r="E763" s="140"/>
    </row>
    <row r="764" spans="1:5" ht="15.75" customHeight="1">
      <c r="A764" s="140"/>
      <c r="B764" s="140"/>
      <c r="C764" s="140"/>
      <c r="D764" s="182"/>
      <c r="E764" s="140"/>
    </row>
    <row r="765" spans="1:5" ht="15.75" customHeight="1">
      <c r="A765" s="140"/>
      <c r="B765" s="140"/>
      <c r="C765" s="140"/>
      <c r="D765" s="182"/>
      <c r="E765" s="140"/>
    </row>
    <row r="766" spans="1:5" ht="15.75" customHeight="1">
      <c r="A766" s="140"/>
      <c r="B766" s="140"/>
      <c r="C766" s="140"/>
      <c r="D766" s="182"/>
      <c r="E766" s="140"/>
    </row>
    <row r="767" spans="1:5" ht="15.75" customHeight="1">
      <c r="A767" s="140"/>
      <c r="B767" s="140"/>
      <c r="C767" s="140"/>
      <c r="D767" s="182"/>
      <c r="E767" s="140"/>
    </row>
    <row r="768" spans="1:5" ht="15.75" customHeight="1">
      <c r="A768" s="140"/>
      <c r="B768" s="140"/>
      <c r="C768" s="140"/>
      <c r="D768" s="182"/>
      <c r="E768" s="140"/>
    </row>
    <row r="769" spans="1:5" ht="15.75" customHeight="1">
      <c r="A769" s="140"/>
      <c r="B769" s="140"/>
      <c r="C769" s="140"/>
      <c r="D769" s="182"/>
      <c r="E769" s="140"/>
    </row>
    <row r="770" spans="1:5" ht="15.75" customHeight="1">
      <c r="A770" s="140"/>
      <c r="B770" s="140"/>
      <c r="C770" s="140"/>
      <c r="D770" s="182"/>
      <c r="E770" s="140"/>
    </row>
    <row r="771" spans="1:5" ht="15.75" customHeight="1">
      <c r="A771" s="140"/>
      <c r="B771" s="140"/>
      <c r="C771" s="140"/>
      <c r="D771" s="182"/>
      <c r="E771" s="140"/>
    </row>
    <row r="772" spans="1:5" ht="15.75" customHeight="1">
      <c r="A772" s="140"/>
      <c r="B772" s="140"/>
      <c r="C772" s="140"/>
      <c r="D772" s="182"/>
      <c r="E772" s="140"/>
    </row>
    <row r="773" spans="1:5" ht="15.75" customHeight="1">
      <c r="A773" s="140"/>
      <c r="B773" s="140"/>
      <c r="C773" s="140"/>
      <c r="D773" s="182"/>
      <c r="E773" s="140"/>
    </row>
    <row r="774" spans="1:5" ht="15.75" customHeight="1">
      <c r="A774" s="140"/>
      <c r="B774" s="140"/>
      <c r="C774" s="140"/>
      <c r="D774" s="182"/>
      <c r="E774" s="140"/>
    </row>
    <row r="775" spans="1:5" ht="15.75" customHeight="1">
      <c r="A775" s="140"/>
      <c r="B775" s="140"/>
      <c r="C775" s="140"/>
      <c r="D775" s="182"/>
      <c r="E775" s="140"/>
    </row>
    <row r="776" spans="1:5" ht="15.75" customHeight="1">
      <c r="A776" s="140"/>
      <c r="B776" s="140"/>
      <c r="C776" s="140"/>
      <c r="D776" s="182"/>
      <c r="E776" s="140"/>
    </row>
    <row r="777" spans="1:5" ht="15.75" customHeight="1">
      <c r="A777" s="140"/>
      <c r="B777" s="140"/>
      <c r="C777" s="140"/>
      <c r="D777" s="182"/>
      <c r="E777" s="140"/>
    </row>
    <row r="778" spans="1:5" ht="15.75" customHeight="1">
      <c r="A778" s="140"/>
      <c r="B778" s="140"/>
      <c r="C778" s="140"/>
      <c r="D778" s="182"/>
      <c r="E778" s="140"/>
    </row>
    <row r="779" spans="1:5" ht="15.75" customHeight="1">
      <c r="A779" s="140"/>
      <c r="B779" s="140"/>
      <c r="C779" s="140"/>
      <c r="D779" s="182"/>
      <c r="E779" s="140"/>
    </row>
    <row r="780" spans="1:5" ht="15.75" customHeight="1">
      <c r="A780" s="140"/>
      <c r="B780" s="140"/>
      <c r="C780" s="140"/>
      <c r="D780" s="182"/>
      <c r="E780" s="140"/>
    </row>
    <row r="781" spans="1:5" ht="15.75" customHeight="1">
      <c r="A781" s="140"/>
      <c r="B781" s="140"/>
      <c r="C781" s="140"/>
      <c r="D781" s="182"/>
      <c r="E781" s="140"/>
    </row>
    <row r="782" spans="1:5" ht="15.75" customHeight="1">
      <c r="A782" s="140"/>
      <c r="B782" s="140"/>
      <c r="C782" s="140"/>
      <c r="D782" s="182"/>
      <c r="E782" s="140"/>
    </row>
    <row r="783" spans="1:5" ht="15.75" customHeight="1">
      <c r="A783" s="140"/>
      <c r="B783" s="140"/>
      <c r="C783" s="140"/>
      <c r="D783" s="182"/>
      <c r="E783" s="140"/>
    </row>
    <row r="784" spans="1:5" ht="15.75" customHeight="1">
      <c r="A784" s="140"/>
      <c r="B784" s="140"/>
      <c r="C784" s="140"/>
      <c r="D784" s="182"/>
      <c r="E784" s="140"/>
    </row>
    <row r="785" spans="1:5" ht="15.75" customHeight="1">
      <c r="A785" s="140"/>
      <c r="B785" s="140"/>
      <c r="C785" s="140"/>
      <c r="D785" s="182"/>
      <c r="E785" s="140"/>
    </row>
    <row r="786" spans="1:5" ht="15.75" customHeight="1">
      <c r="A786" s="140"/>
      <c r="B786" s="140"/>
      <c r="C786" s="140"/>
      <c r="D786" s="182"/>
      <c r="E786" s="140"/>
    </row>
    <row r="787" spans="1:5" ht="15.75" customHeight="1">
      <c r="A787" s="140"/>
      <c r="B787" s="140"/>
      <c r="C787" s="140"/>
      <c r="D787" s="182"/>
      <c r="E787" s="140"/>
    </row>
    <row r="788" spans="1:5" ht="15.75" customHeight="1">
      <c r="A788" s="140"/>
      <c r="B788" s="140"/>
      <c r="C788" s="140"/>
      <c r="D788" s="182"/>
      <c r="E788" s="140"/>
    </row>
    <row r="789" spans="1:5" ht="15.75" customHeight="1">
      <c r="A789" s="140"/>
      <c r="B789" s="140"/>
      <c r="C789" s="140"/>
      <c r="D789" s="182"/>
      <c r="E789" s="140"/>
    </row>
    <row r="790" spans="1:5" ht="15.75" customHeight="1">
      <c r="A790" s="140"/>
      <c r="B790" s="140"/>
      <c r="C790" s="140"/>
      <c r="D790" s="182"/>
      <c r="E790" s="140"/>
    </row>
    <row r="791" spans="1:5" ht="15.75" customHeight="1">
      <c r="A791" s="140"/>
      <c r="B791" s="140"/>
      <c r="C791" s="140"/>
      <c r="D791" s="182"/>
      <c r="E791" s="140"/>
    </row>
    <row r="792" spans="1:5" ht="15.75" customHeight="1">
      <c r="A792" s="140"/>
      <c r="B792" s="140"/>
      <c r="C792" s="140"/>
      <c r="D792" s="182"/>
      <c r="E792" s="140"/>
    </row>
    <row r="793" spans="1:5" ht="15.75" customHeight="1">
      <c r="A793" s="140"/>
      <c r="B793" s="140"/>
      <c r="C793" s="140"/>
      <c r="D793" s="182"/>
      <c r="E793" s="140"/>
    </row>
    <row r="794" spans="1:5" ht="15.75" customHeight="1">
      <c r="A794" s="140"/>
      <c r="B794" s="140"/>
      <c r="C794" s="140"/>
      <c r="D794" s="182"/>
      <c r="E794" s="140"/>
    </row>
    <row r="795" spans="1:5" ht="15.75" customHeight="1">
      <c r="A795" s="140"/>
      <c r="B795" s="140"/>
      <c r="C795" s="140"/>
      <c r="D795" s="182"/>
      <c r="E795" s="140"/>
    </row>
    <row r="796" spans="1:5" ht="15.75" customHeight="1">
      <c r="A796" s="140"/>
      <c r="B796" s="140"/>
      <c r="C796" s="140"/>
      <c r="D796" s="182"/>
      <c r="E796" s="140"/>
    </row>
    <row r="797" spans="1:5" ht="15.75" customHeight="1">
      <c r="A797" s="140"/>
      <c r="B797" s="140"/>
      <c r="C797" s="140"/>
      <c r="D797" s="182"/>
      <c r="E797" s="140"/>
    </row>
    <row r="798" spans="1:5" ht="15.75" customHeight="1">
      <c r="A798" s="140"/>
      <c r="B798" s="140"/>
      <c r="C798" s="140"/>
      <c r="D798" s="182"/>
      <c r="E798" s="140"/>
    </row>
    <row r="799" spans="1:5" ht="15.75" customHeight="1">
      <c r="A799" s="140"/>
      <c r="B799" s="140"/>
      <c r="C799" s="140"/>
      <c r="D799" s="182"/>
      <c r="E799" s="140"/>
    </row>
    <row r="800" spans="1:5" ht="15.75" customHeight="1">
      <c r="A800" s="140"/>
      <c r="B800" s="140"/>
      <c r="C800" s="140"/>
      <c r="D800" s="182"/>
      <c r="E800" s="140"/>
    </row>
    <row r="801" spans="1:5" ht="15.75" customHeight="1">
      <c r="A801" s="140"/>
      <c r="B801" s="140"/>
      <c r="C801" s="140"/>
      <c r="D801" s="182"/>
      <c r="E801" s="140"/>
    </row>
    <row r="802" spans="1:5" ht="15.75" customHeight="1">
      <c r="A802" s="140"/>
      <c r="B802" s="140"/>
      <c r="C802" s="140"/>
      <c r="D802" s="182"/>
      <c r="E802" s="140"/>
    </row>
    <row r="803" spans="1:5" ht="15.75" customHeight="1">
      <c r="A803" s="140"/>
      <c r="B803" s="140"/>
      <c r="C803" s="140"/>
      <c r="D803" s="182"/>
      <c r="E803" s="140"/>
    </row>
    <row r="804" spans="1:5" ht="15.75" customHeight="1">
      <c r="A804" s="140"/>
      <c r="B804" s="140"/>
      <c r="C804" s="140"/>
      <c r="D804" s="182"/>
      <c r="E804" s="140"/>
    </row>
    <row r="805" spans="1:5" ht="15.75" customHeight="1">
      <c r="A805" s="140"/>
      <c r="B805" s="140"/>
      <c r="C805" s="140"/>
      <c r="D805" s="182"/>
      <c r="E805" s="140"/>
    </row>
    <row r="806" spans="1:5" ht="15.75" customHeight="1">
      <c r="A806" s="140"/>
      <c r="B806" s="140"/>
      <c r="C806" s="140"/>
      <c r="D806" s="182"/>
      <c r="E806" s="140"/>
    </row>
    <row r="807" spans="1:5" ht="15.75" customHeight="1">
      <c r="A807" s="140"/>
      <c r="B807" s="140"/>
      <c r="C807" s="140"/>
      <c r="D807" s="182"/>
      <c r="E807" s="140"/>
    </row>
    <row r="808" spans="1:5" ht="15.75" customHeight="1">
      <c r="A808" s="140"/>
      <c r="B808" s="140"/>
      <c r="C808" s="140"/>
      <c r="D808" s="182"/>
      <c r="E808" s="140"/>
    </row>
    <row r="809" spans="1:5" ht="15.75" customHeight="1">
      <c r="A809" s="140"/>
      <c r="B809" s="140"/>
      <c r="C809" s="140"/>
      <c r="D809" s="182"/>
      <c r="E809" s="140"/>
    </row>
    <row r="810" spans="1:5" ht="15.75" customHeight="1">
      <c r="A810" s="140"/>
      <c r="B810" s="140"/>
      <c r="C810" s="140"/>
      <c r="D810" s="182"/>
      <c r="E810" s="140"/>
    </row>
    <row r="811" spans="1:5" ht="15.75" customHeight="1">
      <c r="A811" s="140"/>
      <c r="B811" s="140"/>
      <c r="C811" s="140"/>
      <c r="D811" s="182"/>
      <c r="E811" s="140"/>
    </row>
    <row r="812" spans="1:5" ht="15.75" customHeight="1">
      <c r="A812" s="140"/>
      <c r="B812" s="140"/>
      <c r="C812" s="140"/>
      <c r="D812" s="182"/>
      <c r="E812" s="140"/>
    </row>
    <row r="813" spans="1:5" ht="15.75" customHeight="1">
      <c r="A813" s="140"/>
      <c r="B813" s="140"/>
      <c r="C813" s="140"/>
      <c r="D813" s="182"/>
      <c r="E813" s="140"/>
    </row>
    <row r="814" spans="1:5" ht="15.75" customHeight="1">
      <c r="A814" s="140"/>
      <c r="B814" s="140"/>
      <c r="C814" s="140"/>
      <c r="D814" s="182"/>
      <c r="E814" s="140"/>
    </row>
    <row r="815" spans="1:5" ht="15.75" customHeight="1">
      <c r="A815" s="140"/>
      <c r="B815" s="140"/>
      <c r="C815" s="140"/>
      <c r="D815" s="182"/>
      <c r="E815" s="140"/>
    </row>
    <row r="816" spans="1:5" ht="15.75" customHeight="1">
      <c r="A816" s="140"/>
      <c r="B816" s="140"/>
      <c r="C816" s="140"/>
      <c r="D816" s="182"/>
      <c r="E816" s="140"/>
    </row>
    <row r="817" spans="1:5" ht="15.75" customHeight="1">
      <c r="A817" s="140"/>
      <c r="B817" s="140"/>
      <c r="C817" s="140"/>
      <c r="D817" s="182"/>
      <c r="E817" s="140"/>
    </row>
    <row r="818" spans="1:5" ht="15.75" customHeight="1">
      <c r="A818" s="140"/>
      <c r="B818" s="140"/>
      <c r="C818" s="140"/>
      <c r="D818" s="182"/>
      <c r="E818" s="140"/>
    </row>
    <row r="819" spans="1:5" ht="15.75" customHeight="1">
      <c r="A819" s="140"/>
      <c r="B819" s="140"/>
      <c r="C819" s="140"/>
      <c r="D819" s="182"/>
      <c r="E819" s="140"/>
    </row>
    <row r="820" spans="1:5" ht="15.75" customHeight="1">
      <c r="A820" s="140"/>
      <c r="B820" s="140"/>
      <c r="C820" s="140"/>
      <c r="D820" s="182"/>
      <c r="E820" s="140"/>
    </row>
    <row r="821" spans="1:5" ht="15.75" customHeight="1">
      <c r="A821" s="140"/>
      <c r="B821" s="140"/>
      <c r="C821" s="140"/>
      <c r="D821" s="182"/>
      <c r="E821" s="140"/>
    </row>
    <row r="822" spans="1:5" ht="15.75" customHeight="1">
      <c r="A822" s="140"/>
      <c r="B822" s="140"/>
      <c r="C822" s="140"/>
      <c r="D822" s="182"/>
      <c r="E822" s="140"/>
    </row>
    <row r="823" spans="1:5" ht="15.75" customHeight="1">
      <c r="A823" s="140"/>
      <c r="B823" s="140"/>
      <c r="C823" s="140"/>
      <c r="D823" s="182"/>
      <c r="E823" s="140"/>
    </row>
    <row r="824" spans="1:5" ht="15.75" customHeight="1">
      <c r="A824" s="140"/>
      <c r="B824" s="140"/>
      <c r="C824" s="140"/>
      <c r="D824" s="182"/>
      <c r="E824" s="140"/>
    </row>
    <row r="825" spans="1:5" ht="15.75" customHeight="1">
      <c r="A825" s="140"/>
      <c r="B825" s="140"/>
      <c r="C825" s="140"/>
      <c r="D825" s="182"/>
      <c r="E825" s="140"/>
    </row>
    <row r="826" spans="1:5" ht="15.75" customHeight="1">
      <c r="A826" s="140"/>
      <c r="B826" s="140"/>
      <c r="C826" s="140"/>
      <c r="D826" s="182"/>
      <c r="E826" s="140"/>
    </row>
    <row r="827" spans="1:5" ht="15.75" customHeight="1">
      <c r="A827" s="140"/>
      <c r="B827" s="140"/>
      <c r="C827" s="140"/>
      <c r="D827" s="182"/>
      <c r="E827" s="140"/>
    </row>
    <row r="828" spans="1:5" ht="15.75" customHeight="1">
      <c r="A828" s="140"/>
      <c r="B828" s="140"/>
      <c r="C828" s="140"/>
      <c r="D828" s="182"/>
      <c r="E828" s="140"/>
    </row>
    <row r="829" spans="1:5" ht="15.75" customHeight="1">
      <c r="A829" s="140"/>
      <c r="B829" s="140"/>
      <c r="C829" s="140"/>
      <c r="D829" s="182"/>
      <c r="E829" s="140"/>
    </row>
    <row r="830" spans="1:5" ht="15.75" customHeight="1">
      <c r="A830" s="140"/>
      <c r="B830" s="140"/>
      <c r="C830" s="140"/>
      <c r="D830" s="182"/>
      <c r="E830" s="140"/>
    </row>
    <row r="831" spans="1:5" ht="15.75" customHeight="1">
      <c r="A831" s="140"/>
      <c r="B831" s="140"/>
      <c r="C831" s="140"/>
      <c r="D831" s="182"/>
      <c r="E831" s="140"/>
    </row>
    <row r="832" spans="1:5" ht="15.75" customHeight="1">
      <c r="A832" s="140"/>
      <c r="B832" s="140"/>
      <c r="C832" s="140"/>
      <c r="D832" s="182"/>
      <c r="E832" s="140"/>
    </row>
    <row r="833" spans="1:5" ht="15.75" customHeight="1">
      <c r="A833" s="140"/>
      <c r="B833" s="140"/>
      <c r="C833" s="140"/>
      <c r="D833" s="182"/>
      <c r="E833" s="140"/>
    </row>
    <row r="834" spans="1:5" ht="15.75" customHeight="1">
      <c r="A834" s="140"/>
      <c r="B834" s="140"/>
      <c r="C834" s="140"/>
      <c r="D834" s="182"/>
      <c r="E834" s="140"/>
    </row>
    <row r="835" spans="1:5" ht="15.75" customHeight="1">
      <c r="A835" s="140"/>
      <c r="B835" s="140"/>
      <c r="C835" s="140"/>
      <c r="D835" s="182"/>
      <c r="E835" s="140"/>
    </row>
    <row r="836" spans="1:5" ht="15.75" customHeight="1">
      <c r="A836" s="140"/>
      <c r="B836" s="140"/>
      <c r="C836" s="140"/>
      <c r="D836" s="182"/>
      <c r="E836" s="140"/>
    </row>
    <row r="837" spans="1:5" ht="15.75" customHeight="1">
      <c r="A837" s="140"/>
      <c r="B837" s="140"/>
      <c r="C837" s="140"/>
      <c r="D837" s="182"/>
      <c r="E837" s="140"/>
    </row>
    <row r="838" spans="1:5" ht="15.75" customHeight="1">
      <c r="A838" s="140"/>
      <c r="B838" s="140"/>
      <c r="C838" s="140"/>
      <c r="D838" s="182"/>
      <c r="E838" s="140"/>
    </row>
    <row r="839" spans="1:5" ht="15.75" customHeight="1">
      <c r="A839" s="140"/>
      <c r="B839" s="140"/>
      <c r="C839" s="140"/>
      <c r="D839" s="182"/>
      <c r="E839" s="140"/>
    </row>
    <row r="840" spans="1:5" ht="15.75" customHeight="1">
      <c r="A840" s="140"/>
      <c r="B840" s="140"/>
      <c r="C840" s="140"/>
      <c r="D840" s="182"/>
      <c r="E840" s="140"/>
    </row>
    <row r="841" spans="1:5" ht="15.75" customHeight="1">
      <c r="A841" s="140"/>
      <c r="B841" s="140"/>
      <c r="C841" s="140"/>
      <c r="D841" s="182"/>
      <c r="E841" s="140"/>
    </row>
    <row r="842" spans="1:5" ht="15.75" customHeight="1">
      <c r="A842" s="140"/>
      <c r="B842" s="140"/>
      <c r="C842" s="140"/>
      <c r="D842" s="182"/>
      <c r="E842" s="140"/>
    </row>
    <row r="843" spans="1:5" ht="15.75" customHeight="1">
      <c r="A843" s="140"/>
      <c r="B843" s="140"/>
      <c r="C843" s="140"/>
      <c r="D843" s="182"/>
      <c r="E843" s="140"/>
    </row>
    <row r="844" spans="1:5" ht="15.75" customHeight="1">
      <c r="A844" s="140"/>
      <c r="B844" s="140"/>
      <c r="C844" s="140"/>
      <c r="D844" s="182"/>
      <c r="E844" s="140"/>
    </row>
    <row r="845" spans="1:5" ht="15.75" customHeight="1">
      <c r="A845" s="140"/>
      <c r="B845" s="140"/>
      <c r="C845" s="140"/>
      <c r="D845" s="182"/>
      <c r="E845" s="140"/>
    </row>
    <row r="846" spans="1:5" ht="15.75" customHeight="1">
      <c r="A846" s="140"/>
      <c r="B846" s="140"/>
      <c r="C846" s="140"/>
      <c r="D846" s="182"/>
      <c r="E846" s="140"/>
    </row>
    <row r="847" spans="1:5" ht="15.75" customHeight="1">
      <c r="A847" s="140"/>
      <c r="B847" s="140"/>
      <c r="C847" s="140"/>
      <c r="D847" s="182"/>
      <c r="E847" s="140"/>
    </row>
    <row r="848" spans="1:5" ht="15.75" customHeight="1">
      <c r="A848" s="140"/>
      <c r="B848" s="140"/>
      <c r="C848" s="140"/>
      <c r="D848" s="182"/>
      <c r="E848" s="140"/>
    </row>
    <row r="849" spans="1:5" ht="15.75" customHeight="1">
      <c r="A849" s="140"/>
      <c r="B849" s="140"/>
      <c r="C849" s="140"/>
      <c r="D849" s="182"/>
      <c r="E849" s="140"/>
    </row>
    <row r="850" spans="1:5" ht="15.75" customHeight="1">
      <c r="A850" s="140"/>
      <c r="B850" s="140"/>
      <c r="C850" s="140"/>
      <c r="D850" s="182"/>
      <c r="E850" s="140"/>
    </row>
    <row r="851" spans="1:5" ht="15.75" customHeight="1">
      <c r="A851" s="140"/>
      <c r="B851" s="140"/>
      <c r="C851" s="140"/>
      <c r="D851" s="182"/>
      <c r="E851" s="140"/>
    </row>
    <row r="852" spans="1:5" ht="15.75" customHeight="1">
      <c r="A852" s="140"/>
      <c r="B852" s="140"/>
      <c r="C852" s="140"/>
      <c r="D852" s="182"/>
      <c r="E852" s="140"/>
    </row>
    <row r="853" spans="1:5" ht="15.75" customHeight="1">
      <c r="A853" s="140"/>
      <c r="B853" s="140"/>
      <c r="C853" s="140"/>
      <c r="D853" s="182"/>
      <c r="E853" s="140"/>
    </row>
    <row r="854" spans="1:5" ht="15.75" customHeight="1">
      <c r="A854" s="140"/>
      <c r="B854" s="140"/>
      <c r="C854" s="140"/>
      <c r="D854" s="182"/>
      <c r="E854" s="140"/>
    </row>
    <row r="855" spans="1:5" ht="15.75" customHeight="1">
      <c r="A855" s="140"/>
      <c r="B855" s="140"/>
      <c r="C855" s="140"/>
      <c r="D855" s="182"/>
      <c r="E855" s="140"/>
    </row>
    <row r="856" spans="1:5" ht="15.75" customHeight="1">
      <c r="A856" s="140"/>
      <c r="B856" s="140"/>
      <c r="C856" s="140"/>
      <c r="D856" s="182"/>
      <c r="E856" s="140"/>
    </row>
    <row r="857" spans="1:5" ht="15.75" customHeight="1">
      <c r="A857" s="140"/>
      <c r="B857" s="140"/>
      <c r="C857" s="140"/>
      <c r="D857" s="182"/>
      <c r="E857" s="140"/>
    </row>
    <row r="858" spans="1:5" ht="15.75" customHeight="1">
      <c r="A858" s="140"/>
      <c r="B858" s="140"/>
      <c r="C858" s="140"/>
      <c r="D858" s="182"/>
      <c r="E858" s="140"/>
    </row>
    <row r="859" spans="1:5" ht="15.75" customHeight="1">
      <c r="A859" s="140"/>
      <c r="B859" s="140"/>
      <c r="C859" s="140"/>
      <c r="D859" s="182"/>
      <c r="E859" s="140"/>
    </row>
    <row r="860" spans="1:5" ht="15.75" customHeight="1">
      <c r="A860" s="140"/>
      <c r="B860" s="140"/>
      <c r="C860" s="140"/>
      <c r="D860" s="182"/>
      <c r="E860" s="140"/>
    </row>
    <row r="861" spans="1:5" ht="15.75" customHeight="1">
      <c r="A861" s="140"/>
      <c r="B861" s="140"/>
      <c r="C861" s="140"/>
      <c r="D861" s="182"/>
      <c r="E861" s="140"/>
    </row>
    <row r="862" spans="1:5" ht="15.75" customHeight="1">
      <c r="A862" s="140"/>
      <c r="B862" s="140"/>
      <c r="C862" s="140"/>
      <c r="D862" s="182"/>
      <c r="E862" s="140"/>
    </row>
    <row r="863" spans="1:5" ht="15.75" customHeight="1">
      <c r="A863" s="140"/>
      <c r="B863" s="140"/>
      <c r="C863" s="140"/>
      <c r="D863" s="182"/>
      <c r="E863" s="140"/>
    </row>
    <row r="864" spans="1:5" ht="15.75" customHeight="1">
      <c r="A864" s="140"/>
      <c r="B864" s="140"/>
      <c r="C864" s="140"/>
      <c r="D864" s="182"/>
      <c r="E864" s="140"/>
    </row>
    <row r="865" spans="1:5" ht="15.75" customHeight="1">
      <c r="A865" s="140"/>
      <c r="B865" s="140"/>
      <c r="C865" s="140"/>
      <c r="D865" s="182"/>
      <c r="E865" s="140"/>
    </row>
    <row r="866" spans="1:5" ht="15.75" customHeight="1">
      <c r="A866" s="140"/>
      <c r="B866" s="140"/>
      <c r="C866" s="140"/>
      <c r="D866" s="182"/>
      <c r="E866" s="140"/>
    </row>
    <row r="867" spans="1:5" ht="15.75" customHeight="1">
      <c r="A867" s="140"/>
      <c r="B867" s="140"/>
      <c r="C867" s="140"/>
      <c r="D867" s="182"/>
      <c r="E867" s="140"/>
    </row>
    <row r="868" spans="1:5" ht="15.75" customHeight="1">
      <c r="A868" s="140"/>
      <c r="B868" s="140"/>
      <c r="C868" s="140"/>
      <c r="D868" s="182"/>
      <c r="E868" s="140"/>
    </row>
    <row r="869" spans="1:5" ht="15.75" customHeight="1">
      <c r="A869" s="140"/>
      <c r="B869" s="140"/>
      <c r="C869" s="140"/>
      <c r="D869" s="182"/>
      <c r="E869" s="140"/>
    </row>
    <row r="870" spans="1:5" ht="15.75" customHeight="1">
      <c r="A870" s="140"/>
      <c r="B870" s="140"/>
      <c r="C870" s="140"/>
      <c r="D870" s="182"/>
      <c r="E870" s="140"/>
    </row>
    <row r="871" spans="1:5" ht="15.75" customHeight="1">
      <c r="A871" s="140"/>
      <c r="B871" s="140"/>
      <c r="C871" s="140"/>
      <c r="D871" s="182"/>
      <c r="E871" s="140"/>
    </row>
    <row r="872" spans="1:5" ht="15.75" customHeight="1">
      <c r="A872" s="140"/>
      <c r="B872" s="140"/>
      <c r="C872" s="140"/>
      <c r="D872" s="182"/>
      <c r="E872" s="140"/>
    </row>
    <row r="873" spans="1:5" ht="15.75" customHeight="1">
      <c r="A873" s="140"/>
      <c r="B873" s="140"/>
      <c r="C873" s="140"/>
      <c r="D873" s="182"/>
      <c r="E873" s="140"/>
    </row>
    <row r="874" spans="1:5" ht="15.75" customHeight="1">
      <c r="A874" s="140"/>
      <c r="B874" s="140"/>
      <c r="C874" s="140"/>
      <c r="D874" s="182"/>
      <c r="E874" s="140"/>
    </row>
    <row r="875" spans="1:5" ht="15.75" customHeight="1">
      <c r="A875" s="140"/>
      <c r="B875" s="140"/>
      <c r="C875" s="140"/>
      <c r="D875" s="182"/>
      <c r="E875" s="140"/>
    </row>
    <row r="876" spans="1:5" ht="15.75" customHeight="1">
      <c r="A876" s="140"/>
      <c r="B876" s="140"/>
      <c r="C876" s="140"/>
      <c r="D876" s="182"/>
      <c r="E876" s="140"/>
    </row>
    <row r="877" spans="1:5" ht="15.75" customHeight="1">
      <c r="A877" s="140"/>
      <c r="B877" s="140"/>
      <c r="C877" s="140"/>
      <c r="D877" s="182"/>
      <c r="E877" s="140"/>
    </row>
    <row r="878" spans="1:5" ht="15.75" customHeight="1">
      <c r="A878" s="140"/>
      <c r="B878" s="140"/>
      <c r="C878" s="140"/>
      <c r="D878" s="182"/>
      <c r="E878" s="140"/>
    </row>
    <row r="879" spans="1:5" ht="15.75" customHeight="1">
      <c r="A879" s="140"/>
      <c r="B879" s="140"/>
      <c r="C879" s="140"/>
      <c r="D879" s="182"/>
      <c r="E879" s="140"/>
    </row>
    <row r="880" spans="1:5" ht="15.75" customHeight="1">
      <c r="A880" s="140"/>
      <c r="B880" s="140"/>
      <c r="C880" s="140"/>
      <c r="D880" s="182"/>
      <c r="E880" s="140"/>
    </row>
    <row r="881" spans="1:5" ht="15.75" customHeight="1">
      <c r="A881" s="140"/>
      <c r="B881" s="140"/>
      <c r="C881" s="140"/>
      <c r="D881" s="182"/>
      <c r="E881" s="140"/>
    </row>
    <row r="882" spans="1:5" ht="15.75" customHeight="1">
      <c r="A882" s="140"/>
      <c r="B882" s="140"/>
      <c r="C882" s="140"/>
      <c r="D882" s="182"/>
      <c r="E882" s="140"/>
    </row>
    <row r="883" spans="1:5" ht="15.75" customHeight="1">
      <c r="A883" s="140"/>
      <c r="B883" s="140"/>
      <c r="C883" s="140"/>
      <c r="D883" s="182"/>
      <c r="E883" s="140"/>
    </row>
    <row r="884" spans="1:5" ht="15.75" customHeight="1">
      <c r="A884" s="140"/>
      <c r="B884" s="140"/>
      <c r="C884" s="140"/>
      <c r="D884" s="182"/>
      <c r="E884" s="140"/>
    </row>
    <row r="885" spans="1:5" ht="15.75" customHeight="1">
      <c r="A885" s="140"/>
      <c r="B885" s="140"/>
      <c r="C885" s="140"/>
      <c r="D885" s="182"/>
      <c r="E885" s="140"/>
    </row>
    <row r="886" spans="1:5" ht="15.75" customHeight="1">
      <c r="A886" s="140"/>
      <c r="B886" s="140"/>
      <c r="C886" s="140"/>
      <c r="D886" s="182"/>
      <c r="E886" s="140"/>
    </row>
    <row r="887" spans="1:5" ht="15.75" customHeight="1">
      <c r="A887" s="140"/>
      <c r="B887" s="140"/>
      <c r="C887" s="140"/>
      <c r="D887" s="182"/>
      <c r="E887" s="140"/>
    </row>
    <row r="888" spans="1:5" ht="15.75" customHeight="1">
      <c r="A888" s="140"/>
      <c r="B888" s="140"/>
      <c r="C888" s="140"/>
      <c r="D888" s="182"/>
      <c r="E888" s="140"/>
    </row>
    <row r="889" spans="1:5" ht="15.75" customHeight="1">
      <c r="A889" s="140"/>
      <c r="B889" s="140"/>
      <c r="C889" s="140"/>
      <c r="D889" s="182"/>
      <c r="E889" s="140"/>
    </row>
    <row r="890" spans="1:5" ht="15.75" customHeight="1">
      <c r="A890" s="140"/>
      <c r="B890" s="140"/>
      <c r="C890" s="140"/>
      <c r="D890" s="182"/>
      <c r="E890" s="140"/>
    </row>
    <row r="891" spans="1:5" ht="15.75" customHeight="1">
      <c r="A891" s="140"/>
      <c r="B891" s="140"/>
      <c r="C891" s="140"/>
      <c r="D891" s="182"/>
      <c r="E891" s="140"/>
    </row>
    <row r="892" spans="1:5" ht="15.75" customHeight="1">
      <c r="A892" s="140"/>
      <c r="B892" s="140"/>
      <c r="C892" s="140"/>
      <c r="D892" s="182"/>
      <c r="E892" s="140"/>
    </row>
    <row r="893" spans="1:5" ht="15.75" customHeight="1">
      <c r="A893" s="140"/>
      <c r="B893" s="140"/>
      <c r="C893" s="140"/>
      <c r="D893" s="182"/>
      <c r="E893" s="140"/>
    </row>
    <row r="894" spans="1:5" ht="15.75" customHeight="1">
      <c r="A894" s="140"/>
      <c r="B894" s="140"/>
      <c r="C894" s="140"/>
      <c r="D894" s="182"/>
      <c r="E894" s="140"/>
    </row>
    <row r="895" spans="1:5" ht="15.75" customHeight="1">
      <c r="A895" s="140"/>
      <c r="B895" s="140"/>
      <c r="C895" s="140"/>
      <c r="D895" s="182"/>
      <c r="E895" s="140"/>
    </row>
    <row r="896" spans="1:5" ht="15.75" customHeight="1">
      <c r="A896" s="140"/>
      <c r="B896" s="140"/>
      <c r="C896" s="140"/>
      <c r="D896" s="182"/>
      <c r="E896" s="140"/>
    </row>
    <row r="897" spans="1:5" ht="15.75" customHeight="1">
      <c r="A897" s="140"/>
      <c r="B897" s="140"/>
      <c r="C897" s="140"/>
      <c r="D897" s="182"/>
      <c r="E897" s="140"/>
    </row>
    <row r="898" spans="1:5" ht="15.75" customHeight="1">
      <c r="A898" s="140"/>
      <c r="B898" s="140"/>
      <c r="C898" s="140"/>
      <c r="D898" s="182"/>
      <c r="E898" s="140"/>
    </row>
    <row r="899" spans="1:5" ht="15.75" customHeight="1">
      <c r="A899" s="140"/>
      <c r="B899" s="140"/>
      <c r="C899" s="140"/>
      <c r="D899" s="182"/>
      <c r="E899" s="140"/>
    </row>
    <row r="900" spans="1:5" ht="15.75" customHeight="1">
      <c r="A900" s="140"/>
      <c r="B900" s="140"/>
      <c r="C900" s="140"/>
      <c r="D900" s="182"/>
      <c r="E900" s="140"/>
    </row>
    <row r="901" spans="1:5" ht="15.75" customHeight="1">
      <c r="A901" s="140"/>
      <c r="B901" s="140"/>
      <c r="C901" s="140"/>
      <c r="D901" s="182"/>
      <c r="E901" s="140"/>
    </row>
    <row r="902" spans="1:5" ht="15.75" customHeight="1">
      <c r="A902" s="140"/>
      <c r="B902" s="140"/>
      <c r="C902" s="140"/>
      <c r="D902" s="182"/>
      <c r="E902" s="140"/>
    </row>
    <row r="903" spans="1:5" ht="15.75" customHeight="1">
      <c r="A903" s="140"/>
      <c r="B903" s="140"/>
      <c r="C903" s="140"/>
      <c r="D903" s="182"/>
      <c r="E903" s="140"/>
    </row>
    <row r="904" spans="1:5" ht="15.75" customHeight="1">
      <c r="A904" s="140"/>
      <c r="B904" s="140"/>
      <c r="C904" s="140"/>
      <c r="D904" s="182"/>
      <c r="E904" s="140"/>
    </row>
    <row r="905" spans="1:5" ht="15.75" customHeight="1">
      <c r="A905" s="140"/>
      <c r="B905" s="140"/>
      <c r="C905" s="140"/>
      <c r="D905" s="182"/>
      <c r="E905" s="140"/>
    </row>
    <row r="906" spans="1:5" ht="15.75" customHeight="1">
      <c r="A906" s="140"/>
      <c r="B906" s="140"/>
      <c r="C906" s="140"/>
      <c r="D906" s="182"/>
      <c r="E906" s="140"/>
    </row>
    <row r="907" spans="1:5" ht="15.75" customHeight="1">
      <c r="A907" s="140"/>
      <c r="B907" s="140"/>
      <c r="C907" s="140"/>
      <c r="D907" s="182"/>
      <c r="E907" s="140"/>
    </row>
    <row r="908" spans="1:5" ht="15.75" customHeight="1">
      <c r="A908" s="140"/>
      <c r="B908" s="140"/>
      <c r="C908" s="140"/>
      <c r="D908" s="182"/>
      <c r="E908" s="140"/>
    </row>
    <row r="909" spans="1:5" ht="15.75" customHeight="1">
      <c r="A909" s="140"/>
      <c r="B909" s="140"/>
      <c r="C909" s="140"/>
      <c r="D909" s="182"/>
      <c r="E909" s="140"/>
    </row>
    <row r="910" spans="1:5" ht="15.75" customHeight="1">
      <c r="A910" s="140"/>
      <c r="B910" s="140"/>
      <c r="C910" s="140"/>
      <c r="D910" s="182"/>
      <c r="E910" s="140"/>
    </row>
    <row r="911" spans="1:5" ht="15.75" customHeight="1">
      <c r="A911" s="140"/>
      <c r="B911" s="140"/>
      <c r="C911" s="140"/>
      <c r="D911" s="182"/>
      <c r="E911" s="140"/>
    </row>
    <row r="912" spans="1:5" ht="15.75" customHeight="1">
      <c r="A912" s="140"/>
      <c r="B912" s="140"/>
      <c r="C912" s="140"/>
      <c r="D912" s="182"/>
      <c r="E912" s="140"/>
    </row>
    <row r="913" spans="1:5" ht="15.75" customHeight="1">
      <c r="A913" s="140"/>
      <c r="B913" s="140"/>
      <c r="C913" s="140"/>
      <c r="D913" s="182"/>
      <c r="E913" s="140"/>
    </row>
    <row r="914" spans="1:5" ht="15.75" customHeight="1">
      <c r="A914" s="140"/>
      <c r="B914" s="140"/>
      <c r="C914" s="140"/>
      <c r="D914" s="182"/>
      <c r="E914" s="140"/>
    </row>
    <row r="915" spans="1:5" ht="15.75" customHeight="1">
      <c r="A915" s="140"/>
      <c r="B915" s="140"/>
      <c r="C915" s="140"/>
      <c r="D915" s="182"/>
      <c r="E915" s="140"/>
    </row>
    <row r="916" spans="1:5" ht="15.75" customHeight="1">
      <c r="A916" s="140"/>
      <c r="B916" s="140"/>
      <c r="C916" s="140"/>
      <c r="D916" s="182"/>
      <c r="E916" s="140"/>
    </row>
    <row r="917" spans="1:5" ht="15.75" customHeight="1">
      <c r="A917" s="140"/>
      <c r="B917" s="140"/>
      <c r="C917" s="140"/>
      <c r="D917" s="182"/>
      <c r="E917" s="140"/>
    </row>
    <row r="918" spans="1:5" ht="15.75" customHeight="1">
      <c r="A918" s="140"/>
      <c r="B918" s="140"/>
      <c r="C918" s="140"/>
      <c r="D918" s="182"/>
      <c r="E918" s="140"/>
    </row>
    <row r="919" spans="1:5" ht="15.75" customHeight="1">
      <c r="A919" s="140"/>
      <c r="B919" s="140"/>
      <c r="C919" s="140"/>
      <c r="D919" s="182"/>
      <c r="E919" s="140"/>
    </row>
    <row r="920" spans="1:5" ht="15.75" customHeight="1">
      <c r="A920" s="140"/>
      <c r="B920" s="140"/>
      <c r="C920" s="140"/>
      <c r="D920" s="182"/>
      <c r="E920" s="140"/>
    </row>
    <row r="921" spans="1:5" ht="15.75" customHeight="1">
      <c r="A921" s="140"/>
      <c r="B921" s="140"/>
      <c r="C921" s="140"/>
      <c r="D921" s="182"/>
      <c r="E921" s="140"/>
    </row>
    <row r="922" spans="1:5" ht="15.75" customHeight="1">
      <c r="A922" s="140"/>
      <c r="B922" s="140"/>
      <c r="C922" s="140"/>
      <c r="D922" s="182"/>
      <c r="E922" s="140"/>
    </row>
    <row r="923" spans="1:5" ht="15.75" customHeight="1">
      <c r="A923" s="140"/>
      <c r="B923" s="140"/>
      <c r="C923" s="140"/>
      <c r="D923" s="182"/>
      <c r="E923" s="140"/>
    </row>
    <row r="924" spans="1:5" ht="15.75" customHeight="1">
      <c r="A924" s="140"/>
      <c r="B924" s="140"/>
      <c r="C924" s="140"/>
      <c r="D924" s="182"/>
      <c r="E924" s="140"/>
    </row>
    <row r="925" spans="1:5" ht="15.75" customHeight="1">
      <c r="A925" s="140"/>
      <c r="B925" s="140"/>
      <c r="C925" s="140"/>
      <c r="D925" s="182"/>
      <c r="E925" s="140"/>
    </row>
    <row r="926" spans="1:5" ht="15.75" customHeight="1">
      <c r="A926" s="140"/>
      <c r="B926" s="140"/>
      <c r="C926" s="140"/>
      <c r="D926" s="182"/>
      <c r="E926" s="140"/>
    </row>
    <row r="927" spans="1:5" ht="15.75" customHeight="1">
      <c r="A927" s="140"/>
      <c r="B927" s="140"/>
      <c r="C927" s="140"/>
      <c r="D927" s="182"/>
      <c r="E927" s="140"/>
    </row>
    <row r="928" spans="1:5" ht="15.75" customHeight="1">
      <c r="A928" s="140"/>
      <c r="B928" s="140"/>
      <c r="C928" s="140"/>
      <c r="D928" s="182"/>
      <c r="E928" s="140"/>
    </row>
    <row r="929" spans="1:5" ht="15.75" customHeight="1">
      <c r="A929" s="140"/>
      <c r="B929" s="140"/>
      <c r="C929" s="140"/>
      <c r="D929" s="182"/>
      <c r="E929" s="140"/>
    </row>
    <row r="930" spans="1:5" ht="15.75" customHeight="1">
      <c r="A930" s="140"/>
      <c r="B930" s="140"/>
      <c r="C930" s="140"/>
      <c r="D930" s="182"/>
      <c r="E930" s="140"/>
    </row>
    <row r="931" spans="1:5" ht="15.75" customHeight="1">
      <c r="A931" s="140"/>
      <c r="B931" s="140"/>
      <c r="C931" s="140"/>
      <c r="D931" s="182"/>
      <c r="E931" s="140"/>
    </row>
    <row r="932" spans="1:5" ht="15.75" customHeight="1">
      <c r="A932" s="140"/>
      <c r="B932" s="140"/>
      <c r="C932" s="140"/>
      <c r="D932" s="182"/>
      <c r="E932" s="140"/>
    </row>
    <row r="933" spans="1:5" ht="15.75" customHeight="1">
      <c r="A933" s="140"/>
      <c r="B933" s="140"/>
      <c r="C933" s="140"/>
      <c r="D933" s="182"/>
      <c r="E933" s="140"/>
    </row>
    <row r="934" spans="1:5" ht="15.75" customHeight="1">
      <c r="A934" s="140"/>
      <c r="B934" s="140"/>
      <c r="C934" s="140"/>
      <c r="D934" s="182"/>
      <c r="E934" s="140"/>
    </row>
    <row r="935" spans="1:5" ht="15.75" customHeight="1">
      <c r="A935" s="140"/>
      <c r="B935" s="140"/>
      <c r="C935" s="140"/>
      <c r="D935" s="182"/>
      <c r="E935" s="140"/>
    </row>
    <row r="936" spans="1:5" ht="15.75" customHeight="1">
      <c r="A936" s="140"/>
      <c r="B936" s="140"/>
      <c r="C936" s="140"/>
      <c r="D936" s="182"/>
      <c r="E936" s="140"/>
    </row>
    <row r="937" spans="1:5" ht="15.75" customHeight="1">
      <c r="A937" s="140"/>
      <c r="B937" s="140"/>
      <c r="C937" s="140"/>
      <c r="D937" s="182"/>
      <c r="E937" s="140"/>
    </row>
    <row r="938" spans="1:5" ht="15.75" customHeight="1">
      <c r="A938" s="140"/>
      <c r="B938" s="140"/>
      <c r="C938" s="140"/>
      <c r="D938" s="182"/>
      <c r="E938" s="140"/>
    </row>
    <row r="939" spans="1:5" ht="15.75" customHeight="1">
      <c r="A939" s="140"/>
      <c r="B939" s="140"/>
      <c r="C939" s="140"/>
      <c r="D939" s="182"/>
      <c r="E939" s="140"/>
    </row>
    <row r="940" spans="1:5" ht="15.75" customHeight="1">
      <c r="A940" s="140"/>
      <c r="B940" s="140"/>
      <c r="C940" s="140"/>
      <c r="D940" s="182"/>
      <c r="E940" s="140"/>
    </row>
    <row r="941" spans="1:5" ht="15.75" customHeight="1">
      <c r="A941" s="140"/>
      <c r="B941" s="140"/>
      <c r="C941" s="140"/>
      <c r="D941" s="182"/>
      <c r="E941" s="140"/>
    </row>
    <row r="942" spans="1:5" ht="15.75" customHeight="1">
      <c r="A942" s="140"/>
      <c r="B942" s="140"/>
      <c r="C942" s="140"/>
      <c r="D942" s="182"/>
      <c r="E942" s="140"/>
    </row>
    <row r="943" spans="1:5" ht="15.75" customHeight="1">
      <c r="A943" s="140"/>
      <c r="B943" s="140"/>
      <c r="C943" s="140"/>
      <c r="D943" s="182"/>
      <c r="E943" s="140"/>
    </row>
    <row r="944" spans="1:5" ht="15.75" customHeight="1">
      <c r="A944" s="140"/>
      <c r="B944" s="140"/>
      <c r="C944" s="140"/>
      <c r="D944" s="182"/>
      <c r="E944" s="140"/>
    </row>
    <row r="945" spans="1:5" ht="15.75" customHeight="1">
      <c r="A945" s="140"/>
      <c r="B945" s="140"/>
      <c r="C945" s="140"/>
      <c r="D945" s="182"/>
      <c r="E945" s="140"/>
    </row>
    <row r="946" spans="1:5" ht="15.75" customHeight="1">
      <c r="A946" s="140"/>
      <c r="B946" s="140"/>
      <c r="C946" s="140"/>
      <c r="D946" s="182"/>
      <c r="E946" s="140"/>
    </row>
    <row r="947" spans="1:5" ht="15.75" customHeight="1">
      <c r="A947" s="140"/>
      <c r="B947" s="140"/>
      <c r="C947" s="140"/>
      <c r="D947" s="182"/>
      <c r="E947" s="140"/>
    </row>
    <row r="948" spans="1:5" ht="15.75" customHeight="1">
      <c r="A948" s="140"/>
      <c r="B948" s="140"/>
      <c r="C948" s="140"/>
      <c r="D948" s="182"/>
      <c r="E948" s="140"/>
    </row>
    <row r="949" spans="1:5" ht="15.75" customHeight="1">
      <c r="A949" s="140"/>
      <c r="B949" s="140"/>
      <c r="C949" s="140"/>
      <c r="D949" s="182"/>
      <c r="E949" s="140"/>
    </row>
    <row r="950" spans="1:5" ht="15.75" customHeight="1">
      <c r="A950" s="140"/>
      <c r="B950" s="140"/>
      <c r="C950" s="140"/>
      <c r="D950" s="182"/>
      <c r="E950" s="140"/>
    </row>
    <row r="951" spans="1:5" ht="15.75" customHeight="1">
      <c r="A951" s="140"/>
      <c r="B951" s="140"/>
      <c r="C951" s="140"/>
      <c r="D951" s="182"/>
      <c r="E951" s="140"/>
    </row>
    <row r="952" spans="1:5" ht="15.75" customHeight="1">
      <c r="A952" s="140"/>
      <c r="B952" s="140"/>
      <c r="C952" s="140"/>
      <c r="D952" s="182"/>
      <c r="E952" s="140"/>
    </row>
    <row r="953" spans="1:5" ht="15.75" customHeight="1">
      <c r="A953" s="140"/>
      <c r="B953" s="140"/>
      <c r="C953" s="140"/>
      <c r="D953" s="182"/>
      <c r="E953" s="140"/>
    </row>
    <row r="954" spans="1:5" ht="15.75" customHeight="1">
      <c r="A954" s="140"/>
      <c r="B954" s="140"/>
      <c r="C954" s="140"/>
      <c r="D954" s="182"/>
      <c r="E954" s="140"/>
    </row>
    <row r="955" spans="1:5" ht="15.75" customHeight="1">
      <c r="A955" s="140"/>
      <c r="B955" s="140"/>
      <c r="C955" s="140"/>
      <c r="D955" s="182"/>
      <c r="E955" s="140"/>
    </row>
    <row r="956" spans="1:5" ht="15.75" customHeight="1">
      <c r="A956" s="140"/>
      <c r="B956" s="140"/>
      <c r="C956" s="140"/>
      <c r="D956" s="182"/>
      <c r="E956" s="140"/>
    </row>
    <row r="957" spans="1:5" ht="15.75" customHeight="1">
      <c r="A957" s="140"/>
      <c r="B957" s="140"/>
      <c r="C957" s="140"/>
      <c r="D957" s="182"/>
      <c r="E957" s="140"/>
    </row>
    <row r="958" spans="1:5" ht="15.75" customHeight="1">
      <c r="A958" s="140"/>
      <c r="B958" s="140"/>
      <c r="C958" s="140"/>
      <c r="D958" s="182"/>
      <c r="E958" s="140"/>
    </row>
    <row r="959" spans="1:5" ht="15.75" customHeight="1">
      <c r="A959" s="140"/>
      <c r="B959" s="140"/>
      <c r="C959" s="140"/>
      <c r="D959" s="182"/>
      <c r="E959" s="140"/>
    </row>
    <row r="960" spans="1:5" ht="15.75" customHeight="1">
      <c r="A960" s="140"/>
      <c r="B960" s="140"/>
      <c r="C960" s="140"/>
      <c r="D960" s="182"/>
      <c r="E960" s="140"/>
    </row>
    <row r="961" spans="1:5" ht="15.75" customHeight="1">
      <c r="A961" s="140"/>
      <c r="B961" s="140"/>
      <c r="C961" s="140"/>
      <c r="D961" s="182"/>
      <c r="E961" s="140"/>
    </row>
    <row r="962" spans="1:5" ht="15.75" customHeight="1">
      <c r="A962" s="140"/>
      <c r="B962" s="140"/>
      <c r="C962" s="140"/>
      <c r="D962" s="182"/>
      <c r="E962" s="140"/>
    </row>
    <row r="963" spans="1:5" ht="15.75" customHeight="1">
      <c r="A963" s="140"/>
      <c r="B963" s="140"/>
      <c r="C963" s="140"/>
      <c r="D963" s="182"/>
      <c r="E963" s="140"/>
    </row>
    <row r="964" spans="1:5" ht="15.75" customHeight="1">
      <c r="A964" s="140"/>
      <c r="B964" s="140"/>
      <c r="C964" s="140"/>
      <c r="D964" s="182"/>
      <c r="E964" s="140"/>
    </row>
    <row r="965" spans="1:5" ht="15.75" customHeight="1">
      <c r="A965" s="140"/>
      <c r="B965" s="140"/>
      <c r="C965" s="140"/>
      <c r="D965" s="182"/>
      <c r="E965" s="140"/>
    </row>
    <row r="966" spans="1:5" ht="15.75" customHeight="1">
      <c r="A966" s="140"/>
      <c r="B966" s="140"/>
      <c r="C966" s="140"/>
      <c r="D966" s="182"/>
      <c r="E966" s="140"/>
    </row>
    <row r="967" spans="1:5" ht="15.75" customHeight="1">
      <c r="A967" s="140"/>
      <c r="B967" s="140"/>
      <c r="C967" s="140"/>
      <c r="D967" s="182"/>
      <c r="E967" s="140"/>
    </row>
    <row r="968" spans="1:5" ht="15.75" customHeight="1">
      <c r="A968" s="140"/>
      <c r="B968" s="140"/>
      <c r="C968" s="140"/>
      <c r="D968" s="182"/>
      <c r="E968" s="140"/>
    </row>
    <row r="969" spans="1:5" ht="15.75" customHeight="1">
      <c r="A969" s="140"/>
      <c r="B969" s="140"/>
      <c r="C969" s="140"/>
      <c r="D969" s="182"/>
      <c r="E969" s="140"/>
    </row>
    <row r="970" spans="1:5" ht="15.75" customHeight="1">
      <c r="A970" s="140"/>
      <c r="B970" s="140"/>
      <c r="C970" s="140"/>
      <c r="D970" s="182"/>
      <c r="E970" s="140"/>
    </row>
    <row r="971" spans="1:5" ht="15.75" customHeight="1">
      <c r="A971" s="140"/>
      <c r="B971" s="140"/>
      <c r="C971" s="140"/>
      <c r="D971" s="182"/>
      <c r="E971" s="140"/>
    </row>
    <row r="972" spans="1:5" ht="15.75" customHeight="1">
      <c r="A972" s="140"/>
      <c r="B972" s="140"/>
      <c r="C972" s="140"/>
      <c r="D972" s="182"/>
      <c r="E972" s="140"/>
    </row>
    <row r="973" spans="1:5" ht="15.75" customHeight="1">
      <c r="A973" s="140"/>
      <c r="B973" s="140"/>
      <c r="C973" s="140"/>
      <c r="D973" s="182"/>
      <c r="E973" s="140"/>
    </row>
    <row r="974" spans="1:5" ht="15.75" customHeight="1">
      <c r="A974" s="140"/>
      <c r="B974" s="140"/>
      <c r="C974" s="140"/>
      <c r="D974" s="182"/>
      <c r="E974" s="140"/>
    </row>
    <row r="975" spans="1:5" ht="15.75" customHeight="1">
      <c r="A975" s="140"/>
      <c r="B975" s="140"/>
      <c r="C975" s="140"/>
      <c r="D975" s="182"/>
      <c r="E975" s="140"/>
    </row>
    <row r="976" spans="1:5" ht="15.75" customHeight="1">
      <c r="A976" s="140"/>
      <c r="B976" s="140"/>
      <c r="C976" s="140"/>
      <c r="D976" s="182"/>
      <c r="E976" s="140"/>
    </row>
    <row r="977" spans="1:5" ht="15.75" customHeight="1">
      <c r="A977" s="140"/>
      <c r="B977" s="140"/>
      <c r="C977" s="140"/>
      <c r="D977" s="182"/>
      <c r="E977" s="140"/>
    </row>
    <row r="978" spans="1:5" ht="15.75" customHeight="1">
      <c r="A978" s="140"/>
      <c r="B978" s="140"/>
      <c r="C978" s="140"/>
      <c r="D978" s="182"/>
      <c r="E978" s="140"/>
    </row>
    <row r="979" spans="1:5" ht="15.75" customHeight="1">
      <c r="A979" s="140"/>
      <c r="B979" s="140"/>
      <c r="C979" s="140"/>
      <c r="D979" s="182"/>
      <c r="E979" s="140"/>
    </row>
    <row r="980" spans="1:5" ht="15.75" customHeight="1">
      <c r="A980" s="140"/>
      <c r="B980" s="140"/>
      <c r="C980" s="140"/>
      <c r="D980" s="182"/>
      <c r="E980" s="140"/>
    </row>
    <row r="981" spans="1:5" ht="15.75" customHeight="1">
      <c r="A981" s="140"/>
      <c r="B981" s="140"/>
      <c r="C981" s="140"/>
      <c r="D981" s="182"/>
      <c r="E981" s="140"/>
    </row>
    <row r="982" spans="1:5" ht="15.75" customHeight="1">
      <c r="A982" s="140"/>
      <c r="B982" s="140"/>
      <c r="C982" s="140"/>
      <c r="D982" s="182"/>
      <c r="E982" s="140"/>
    </row>
    <row r="983" spans="1:5" ht="15.75" customHeight="1">
      <c r="A983" s="140"/>
      <c r="B983" s="140"/>
      <c r="C983" s="140"/>
      <c r="D983" s="182"/>
      <c r="E983" s="140"/>
    </row>
    <row r="984" spans="1:5" ht="15.75" customHeight="1">
      <c r="A984" s="140"/>
      <c r="B984" s="140"/>
      <c r="C984" s="140"/>
      <c r="D984" s="182"/>
      <c r="E984" s="140"/>
    </row>
    <row r="985" spans="1:5" ht="15.75" customHeight="1">
      <c r="A985" s="140"/>
      <c r="B985" s="140"/>
      <c r="C985" s="140"/>
      <c r="D985" s="182"/>
      <c r="E985" s="140"/>
    </row>
    <row r="986" spans="1:5" ht="15.75" customHeight="1">
      <c r="A986" s="140"/>
      <c r="B986" s="140"/>
      <c r="C986" s="140"/>
      <c r="D986" s="182"/>
      <c r="E986" s="140"/>
    </row>
    <row r="987" spans="1:5" ht="15.75" customHeight="1">
      <c r="A987" s="140"/>
      <c r="B987" s="140"/>
      <c r="C987" s="140"/>
      <c r="D987" s="182"/>
      <c r="E987" s="140"/>
    </row>
    <row r="988" spans="1:5" ht="15.75" customHeight="1">
      <c r="A988" s="140"/>
      <c r="B988" s="140"/>
      <c r="C988" s="140"/>
      <c r="D988" s="182"/>
      <c r="E988" s="140"/>
    </row>
    <row r="989" spans="1:5" ht="15.75" customHeight="1">
      <c r="A989" s="140"/>
      <c r="B989" s="140"/>
      <c r="C989" s="140"/>
      <c r="D989" s="182"/>
      <c r="E989" s="140"/>
    </row>
    <row r="990" spans="1:5" ht="15.75" customHeight="1">
      <c r="A990" s="140"/>
      <c r="B990" s="140"/>
      <c r="C990" s="140"/>
      <c r="D990" s="182"/>
      <c r="E990" s="140"/>
    </row>
    <row r="991" spans="1:5" ht="15.75" customHeight="1">
      <c r="A991" s="140"/>
      <c r="B991" s="140"/>
      <c r="C991" s="140"/>
      <c r="D991" s="182"/>
      <c r="E991" s="140"/>
    </row>
    <row r="992" spans="1:5" ht="15.75" customHeight="1">
      <c r="A992" s="140"/>
      <c r="B992" s="140"/>
      <c r="C992" s="140"/>
      <c r="D992" s="182"/>
      <c r="E992" s="140"/>
    </row>
    <row r="993" spans="1:5" ht="15.75" customHeight="1">
      <c r="A993" s="140"/>
      <c r="B993" s="140"/>
      <c r="C993" s="140"/>
      <c r="D993" s="182"/>
      <c r="E993" s="140"/>
    </row>
    <row r="994" spans="1:5" ht="15.75" customHeight="1">
      <c r="A994" s="140"/>
      <c r="B994" s="140"/>
      <c r="C994" s="140"/>
      <c r="D994" s="182"/>
      <c r="E994" s="140"/>
    </row>
    <row r="995" spans="1:5" ht="15.75" customHeight="1">
      <c r="A995" s="140"/>
      <c r="B995" s="140"/>
      <c r="C995" s="140"/>
      <c r="D995" s="182"/>
      <c r="E995" s="140"/>
    </row>
    <row r="996" spans="1:5" ht="15.75" customHeight="1">
      <c r="A996" s="140"/>
      <c r="B996" s="140"/>
      <c r="C996" s="140"/>
      <c r="D996" s="182"/>
      <c r="E996" s="140"/>
    </row>
    <row r="997" spans="1:5" ht="15.75" customHeight="1">
      <c r="A997" s="140"/>
      <c r="B997" s="140"/>
      <c r="C997" s="140"/>
      <c r="D997" s="182"/>
      <c r="E997" s="140"/>
    </row>
    <row r="998" spans="1:5" ht="15.75" customHeight="1">
      <c r="A998" s="140"/>
      <c r="B998" s="140"/>
      <c r="C998" s="140"/>
      <c r="D998" s="182"/>
      <c r="E998" s="140"/>
    </row>
    <row r="999" spans="1:5" ht="15.75" customHeight="1">
      <c r="A999" s="140"/>
      <c r="B999" s="140"/>
      <c r="C999" s="140"/>
      <c r="D999" s="182"/>
      <c r="E999" s="140"/>
    </row>
    <row r="1000" spans="1:5" ht="15.75" customHeight="1">
      <c r="A1000" s="140"/>
      <c r="B1000" s="140"/>
      <c r="C1000" s="140"/>
      <c r="D1000" s="182"/>
      <c r="E1000" s="140"/>
    </row>
    <row r="1001" spans="1:5" ht="15.75" customHeight="1">
      <c r="A1001" s="140"/>
      <c r="B1001" s="140"/>
      <c r="C1001" s="140"/>
      <c r="D1001" s="182"/>
      <c r="E1001" s="140"/>
    </row>
    <row r="1002" spans="1:5" ht="15.75" customHeight="1">
      <c r="A1002" s="140"/>
      <c r="B1002" s="140"/>
      <c r="C1002" s="140"/>
      <c r="D1002" s="182"/>
      <c r="E1002" s="140"/>
    </row>
    <row r="1003" spans="1:5" ht="15.75" customHeight="1">
      <c r="A1003" s="140"/>
      <c r="B1003" s="140"/>
      <c r="C1003" s="140"/>
      <c r="D1003" s="182"/>
      <c r="E1003" s="140"/>
    </row>
    <row r="1004" spans="1:5" ht="15.75" customHeight="1">
      <c r="A1004" s="140"/>
      <c r="B1004" s="140"/>
      <c r="C1004" s="140"/>
      <c r="D1004" s="182"/>
      <c r="E1004" s="140"/>
    </row>
    <row r="1005" spans="1:5" ht="15.75" customHeight="1">
      <c r="A1005" s="140"/>
      <c r="B1005" s="140"/>
      <c r="C1005" s="140"/>
      <c r="D1005" s="182"/>
      <c r="E1005" s="140"/>
    </row>
    <row r="1006" spans="1:5" ht="15.75" customHeight="1">
      <c r="A1006" s="140"/>
      <c r="B1006" s="140"/>
      <c r="C1006" s="140"/>
      <c r="D1006" s="182"/>
      <c r="E1006" s="140"/>
    </row>
    <row r="1007" spans="1:5" ht="15.75" customHeight="1">
      <c r="A1007" s="140"/>
      <c r="B1007" s="140"/>
      <c r="C1007" s="140"/>
      <c r="D1007" s="182"/>
      <c r="E1007" s="140"/>
    </row>
    <row r="1008" spans="1:5" ht="15.75" customHeight="1">
      <c r="A1008" s="140"/>
      <c r="B1008" s="140"/>
      <c r="C1008" s="140"/>
      <c r="D1008" s="182"/>
      <c r="E1008" s="140"/>
    </row>
    <row r="1009" spans="1:5" ht="15.75" customHeight="1">
      <c r="A1009" s="140"/>
      <c r="B1009" s="140"/>
      <c r="C1009" s="140"/>
      <c r="D1009" s="182"/>
      <c r="E1009" s="140"/>
    </row>
    <row r="1010" spans="1:5" ht="15.75" customHeight="1">
      <c r="A1010" s="140"/>
      <c r="B1010" s="140"/>
      <c r="C1010" s="140"/>
      <c r="D1010" s="182"/>
      <c r="E1010" s="140"/>
    </row>
    <row r="1011" spans="1:5" ht="15.75" customHeight="1">
      <c r="A1011" s="140"/>
      <c r="B1011" s="140"/>
      <c r="C1011" s="140"/>
      <c r="D1011" s="182"/>
      <c r="E1011" s="140"/>
    </row>
    <row r="1012" spans="1:5" ht="15.75" customHeight="1">
      <c r="A1012" s="140"/>
      <c r="B1012" s="140"/>
      <c r="C1012" s="140"/>
      <c r="D1012" s="182"/>
      <c r="E1012" s="140"/>
    </row>
  </sheetData>
  <autoFilter ref="C1:C1012"/>
  <mergeCells count="20">
    <mergeCell ref="B65:B66"/>
    <mergeCell ref="B73:B74"/>
    <mergeCell ref="B27:B29"/>
    <mergeCell ref="B23:B24"/>
    <mergeCell ref="B25:B26"/>
    <mergeCell ref="D1:E1"/>
    <mergeCell ref="D2:E3"/>
    <mergeCell ref="A62:C62"/>
    <mergeCell ref="A1:A4"/>
    <mergeCell ref="C1:C4"/>
    <mergeCell ref="B30:B31"/>
    <mergeCell ref="B33:B35"/>
    <mergeCell ref="B38:B39"/>
    <mergeCell ref="B1:B4"/>
    <mergeCell ref="B5:B6"/>
    <mergeCell ref="B7:B9"/>
    <mergeCell ref="B10:B12"/>
    <mergeCell ref="B16:B18"/>
    <mergeCell ref="B48:B50"/>
    <mergeCell ref="B58:B60"/>
  </mergeCells>
  <conditionalFormatting sqref="D5:D61">
    <cfRule type="duplicateValues" dxfId="24" priority="1"/>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K1005"/>
  <sheetViews>
    <sheetView topLeftCell="A32" zoomScale="85" zoomScaleNormal="85" workbookViewId="0">
      <selection activeCell="F5" sqref="F5:F54"/>
    </sheetView>
  </sheetViews>
  <sheetFormatPr defaultColWidth="8.7109375" defaultRowHeight="23.25" customHeight="1"/>
  <cols>
    <col min="1" max="1" width="6.85546875" style="16" customWidth="1"/>
    <col min="2" max="2" width="18.85546875" style="16" hidden="1" customWidth="1"/>
    <col min="3" max="3" width="80.7109375" style="16" customWidth="1"/>
    <col min="4" max="4" width="14.7109375" style="16" customWidth="1"/>
    <col min="5" max="5" width="16.42578125" style="16" customWidth="1"/>
    <col min="6" max="6" width="22.85546875" style="16" bestFit="1" customWidth="1"/>
    <col min="7" max="7" width="22.85546875" style="16" customWidth="1"/>
    <col min="8" max="8" width="24.5703125" style="16" customWidth="1"/>
    <col min="9" max="9" width="18.5703125" style="16" customWidth="1"/>
    <col min="10" max="10" width="39.5703125" style="235" customWidth="1"/>
    <col min="11" max="11" width="10.5703125" style="313" bestFit="1" customWidth="1"/>
    <col min="12" max="16384" width="8.7109375" style="33"/>
  </cols>
  <sheetData>
    <row r="1" spans="1:11" ht="23.25" customHeight="1">
      <c r="A1" s="432" t="s">
        <v>0</v>
      </c>
      <c r="B1" s="432" t="s">
        <v>1</v>
      </c>
      <c r="C1" s="432" t="s">
        <v>2</v>
      </c>
      <c r="D1" s="480">
        <v>45924</v>
      </c>
      <c r="E1" s="458"/>
      <c r="F1" s="458"/>
      <c r="G1" s="458"/>
      <c r="H1" s="457"/>
      <c r="I1" s="457"/>
      <c r="J1" s="33"/>
    </row>
    <row r="2" spans="1:11" ht="23.25" customHeight="1">
      <c r="A2" s="433"/>
      <c r="B2" s="433"/>
      <c r="C2" s="433"/>
      <c r="D2" s="481" t="s">
        <v>171</v>
      </c>
      <c r="E2" s="482"/>
      <c r="F2" s="482"/>
      <c r="G2" s="483"/>
      <c r="H2" s="487" t="s">
        <v>172</v>
      </c>
      <c r="I2" s="488"/>
      <c r="J2" s="34">
        <f>SUBTOTAL(9,F5:F67)</f>
        <v>23294250</v>
      </c>
    </row>
    <row r="3" spans="1:11" ht="23.25" customHeight="1">
      <c r="A3" s="433"/>
      <c r="B3" s="433"/>
      <c r="C3" s="433"/>
      <c r="D3" s="484"/>
      <c r="E3" s="485"/>
      <c r="F3" s="485"/>
      <c r="G3" s="486"/>
      <c r="H3" s="489"/>
      <c r="I3" s="490"/>
      <c r="J3" s="33"/>
    </row>
    <row r="4" spans="1:11" ht="23.25" customHeight="1">
      <c r="A4" s="434"/>
      <c r="B4" s="434"/>
      <c r="C4" s="434"/>
      <c r="D4" s="35" t="s">
        <v>173</v>
      </c>
      <c r="E4" s="35" t="s">
        <v>174</v>
      </c>
      <c r="F4" s="35" t="s">
        <v>175</v>
      </c>
      <c r="G4" s="35" t="s">
        <v>4</v>
      </c>
      <c r="H4" s="17" t="s">
        <v>176</v>
      </c>
      <c r="I4" s="17" t="s">
        <v>177</v>
      </c>
      <c r="J4" s="314" t="s">
        <v>374</v>
      </c>
      <c r="K4" s="315" t="s">
        <v>667</v>
      </c>
    </row>
    <row r="5" spans="1:11" ht="23.25" customHeight="1">
      <c r="A5" s="6">
        <v>1</v>
      </c>
      <c r="B5" s="453" t="s">
        <v>6</v>
      </c>
      <c r="C5" s="36" t="s">
        <v>100</v>
      </c>
      <c r="D5" s="14">
        <f>[1]BE_DUONG!D5</f>
        <v>2229000</v>
      </c>
      <c r="E5" s="14">
        <f>[1]BE_DUONG!E5</f>
        <v>1771000</v>
      </c>
      <c r="F5" s="14">
        <f>BE_DUONG!F5</f>
        <v>1146750</v>
      </c>
      <c r="G5" s="14">
        <f>[1]BE_DUONG!G5</f>
        <v>0</v>
      </c>
      <c r="H5" s="14">
        <f>[1]BE_DUONG!H5</f>
        <v>458000</v>
      </c>
      <c r="I5" s="14">
        <f>[1]BE_DUONG!I5</f>
        <v>442750</v>
      </c>
      <c r="J5" s="234" t="str">
        <f>BE_DUONG!J5</f>
        <v>CONG TY CO PHAN BE GROUP 3016355 beFood thanh toan ky15102025</v>
      </c>
      <c r="K5" s="313">
        <f>BE_DUONG!K5</f>
        <v>45947</v>
      </c>
    </row>
    <row r="6" spans="1:11" ht="23.25" customHeight="1">
      <c r="A6" s="6">
        <f t="shared" ref="A6:A67" si="0">A5+1</f>
        <v>2</v>
      </c>
      <c r="B6" s="434"/>
      <c r="C6" s="37" t="s">
        <v>101</v>
      </c>
      <c r="D6" s="14" t="str">
        <f t="shared" ref="D6:D37" si="1">IFERROR(VLOOKUP(C6,$O$4:$T$16,2,FALSE),"")</f>
        <v/>
      </c>
      <c r="E6" s="14" t="str">
        <f>IFERROR(VLOOKUP(C6,$O$4:$T$16,4,FALSE),"")</f>
        <v/>
      </c>
      <c r="F6" s="14" t="str">
        <f>IFERROR(VLOOKUP(C6,$O$4:$T$16,6,FALSE),"")</f>
        <v/>
      </c>
      <c r="G6" s="14"/>
      <c r="H6" s="14" t="str">
        <f>IFERROR(VLOOKUP(C6,$O$4:$T$16,3,FALSE),"")</f>
        <v/>
      </c>
      <c r="I6" s="20" t="str">
        <f>IFERROR(VLOOKUP(C6,$O$4:$T$16,5,FALSE),"")</f>
        <v/>
      </c>
      <c r="J6" s="234"/>
    </row>
    <row r="7" spans="1:11" ht="23.25" customHeight="1">
      <c r="A7" s="6">
        <f t="shared" si="0"/>
        <v>3</v>
      </c>
      <c r="B7" s="453" t="s">
        <v>9</v>
      </c>
      <c r="C7" s="36" t="s">
        <v>102</v>
      </c>
      <c r="D7" s="14">
        <f>[1]BE_CA!D7</f>
        <v>659000</v>
      </c>
      <c r="E7" s="14">
        <f>[1]BE_CA!E7</f>
        <v>508000</v>
      </c>
      <c r="F7" s="14">
        <f>BE_CA!F7</f>
        <v>285750</v>
      </c>
      <c r="G7" s="14">
        <f>[1]BE_CA!G7</f>
        <v>0</v>
      </c>
      <c r="H7" s="14">
        <f>[1]BE_CA!H7</f>
        <v>151000</v>
      </c>
      <c r="I7" s="14">
        <f>[1]BE_CA!I7</f>
        <v>127000</v>
      </c>
      <c r="J7" s="234" t="str">
        <f>BE_CA!J7</f>
        <v>CONG TY CO PHAN BE GROUP 3016340 beFood thanh toan ky15102025</v>
      </c>
      <c r="K7" s="313">
        <f>BE_CA!K7</f>
        <v>45947</v>
      </c>
    </row>
    <row r="8" spans="1:11" ht="23.25" customHeight="1">
      <c r="A8" s="6">
        <f t="shared" si="0"/>
        <v>4</v>
      </c>
      <c r="B8" s="433"/>
      <c r="C8" s="37" t="s">
        <v>103</v>
      </c>
      <c r="D8" s="14">
        <f>[1]BE_DUONG!D8</f>
        <v>225000</v>
      </c>
      <c r="E8" s="14">
        <f>[1]BE_DUONG!E8</f>
        <v>185000</v>
      </c>
      <c r="F8" s="14">
        <f>BE_DUONG!F8</f>
        <v>57750</v>
      </c>
      <c r="G8" s="14">
        <f>[1]BE_DUONG!G8</f>
        <v>0</v>
      </c>
      <c r="H8" s="14">
        <f>[1]BE_DUONG!H8</f>
        <v>40000</v>
      </c>
      <c r="I8" s="14">
        <f>[1]BE_DUONG!I8</f>
        <v>46250</v>
      </c>
      <c r="J8" s="234" t="str">
        <f>BE_DUONG!J8</f>
        <v>CONG TY CO PHAN BE GROUP 3016355 beFood thanh toan ky15102025</v>
      </c>
      <c r="K8" s="313">
        <f>K5</f>
        <v>45947</v>
      </c>
    </row>
    <row r="9" spans="1:11" ht="23.25" customHeight="1">
      <c r="A9" s="6">
        <f t="shared" si="0"/>
        <v>5</v>
      </c>
      <c r="B9" s="434"/>
      <c r="C9" s="37" t="s">
        <v>104</v>
      </c>
      <c r="D9" s="14">
        <f>[1]BE_DUONG!D9</f>
        <v>1134000</v>
      </c>
      <c r="E9" s="14">
        <f>[1]BE_DUONG!E9</f>
        <v>901000</v>
      </c>
      <c r="F9" s="14">
        <f>BE_DUONG!F9</f>
        <v>680250</v>
      </c>
      <c r="G9" s="14">
        <f>[1]BE_DUONG!G9</f>
        <v>0</v>
      </c>
      <c r="H9" s="14">
        <f>[1]BE_DUONG!H9</f>
        <v>233000</v>
      </c>
      <c r="I9" s="14">
        <f>[1]BE_DUONG!I9</f>
        <v>225250</v>
      </c>
      <c r="J9" s="234" t="str">
        <f>BE_DUONG!J9</f>
        <v>CONG TY CO PHAN BE GROUP 3016355 beFood thanh toan ky15102025</v>
      </c>
      <c r="K9" s="313">
        <f>K5</f>
        <v>45947</v>
      </c>
    </row>
    <row r="10" spans="1:11" ht="23.25" customHeight="1">
      <c r="A10" s="6">
        <f t="shared" si="0"/>
        <v>6</v>
      </c>
      <c r="B10" s="453" t="s">
        <v>13</v>
      </c>
      <c r="C10" s="37" t="s">
        <v>105</v>
      </c>
      <c r="D10" s="14">
        <f>[1]BE_DUONG!D10</f>
        <v>3288000</v>
      </c>
      <c r="E10" s="14">
        <f>[1]BE_DUONG!E10</f>
        <v>2562000</v>
      </c>
      <c r="F10" s="14">
        <f>BE_DUONG!F10</f>
        <v>1974750</v>
      </c>
      <c r="G10" s="14">
        <f>[1]BE_DUONG!G10</f>
        <v>0</v>
      </c>
      <c r="H10" s="14">
        <f>[1]BE_DUONG!H10</f>
        <v>726000</v>
      </c>
      <c r="I10" s="14">
        <f>[1]BE_DUONG!I10</f>
        <v>640500</v>
      </c>
      <c r="J10" s="234" t="str">
        <f>BE_DUONG!J10</f>
        <v>CONG TY CO PHAN BE GROUP 3016355 beFood thanh toan ky15102025</v>
      </c>
      <c r="K10" s="313">
        <f>K5</f>
        <v>45947</v>
      </c>
    </row>
    <row r="11" spans="1:11" ht="23.25" customHeight="1">
      <c r="A11" s="6">
        <f t="shared" si="0"/>
        <v>7</v>
      </c>
      <c r="B11" s="433"/>
      <c r="C11" s="36" t="s">
        <v>106</v>
      </c>
      <c r="D11" s="14">
        <f>[1]BE_DUONG!D11</f>
        <v>533000</v>
      </c>
      <c r="E11" s="14">
        <f>[1]BE_DUONG!E11</f>
        <v>403000</v>
      </c>
      <c r="F11" s="14">
        <f>BE_DUONG!F11</f>
        <v>473250</v>
      </c>
      <c r="G11" s="14">
        <f>[1]BE_DUONG!G11</f>
        <v>0</v>
      </c>
      <c r="H11" s="14">
        <f>[1]BE_DUONG!H11</f>
        <v>130000</v>
      </c>
      <c r="I11" s="14">
        <f>[1]BE_DUONG!I11</f>
        <v>100750</v>
      </c>
      <c r="J11" s="234" t="str">
        <f>BE_DUONG!J11</f>
        <v>CONG TY CO PHAN BE GROUP 3016355 beFood thanh toan ky15102025</v>
      </c>
      <c r="K11" s="313">
        <f>K5</f>
        <v>45947</v>
      </c>
    </row>
    <row r="12" spans="1:11" ht="23.25" customHeight="1">
      <c r="A12" s="6">
        <f t="shared" si="0"/>
        <v>8</v>
      </c>
      <c r="B12" s="434"/>
      <c r="C12" s="37" t="s">
        <v>107</v>
      </c>
      <c r="D12" s="14">
        <f>[1]BE_DUONG!D12</f>
        <v>1235000</v>
      </c>
      <c r="E12" s="14">
        <f>[1]BE_DUONG!E12</f>
        <v>969000</v>
      </c>
      <c r="F12" s="14">
        <f>BE_DUONG!F12</f>
        <v>657750</v>
      </c>
      <c r="G12" s="14">
        <f>[1]BE_DUONG!G12</f>
        <v>0</v>
      </c>
      <c r="H12" s="14">
        <f>[1]BE_DUONG!H12</f>
        <v>266000</v>
      </c>
      <c r="I12" s="14">
        <f>[1]BE_DUONG!I12</f>
        <v>242250</v>
      </c>
      <c r="J12" s="234" t="str">
        <f>BE_DUONG!J12</f>
        <v>CONG TY CO PHAN BE GROUP 3016355 beFood thanh toan ky15102025</v>
      </c>
      <c r="K12" s="313">
        <f>K5</f>
        <v>45947</v>
      </c>
    </row>
    <row r="13" spans="1:11" ht="23.25" customHeight="1">
      <c r="A13" s="6">
        <f t="shared" si="0"/>
        <v>9</v>
      </c>
      <c r="B13" s="7" t="s">
        <v>17</v>
      </c>
      <c r="C13" s="37" t="s">
        <v>108</v>
      </c>
      <c r="D13" s="14" t="str">
        <f t="shared" si="1"/>
        <v/>
      </c>
      <c r="E13" s="14" t="str">
        <f>IFERROR(VLOOKUP(C13,$O$4:$T$16,4,FALSE),"")</f>
        <v/>
      </c>
      <c r="F13" s="14" t="str">
        <f>IFERROR(VLOOKUP(C13,$O$4:$T$16,6,FALSE),"")</f>
        <v/>
      </c>
      <c r="G13" s="38"/>
      <c r="H13" s="14" t="str">
        <f>IFERROR(VLOOKUP(C13,$O$4:$T$16,3,FALSE),"")</f>
        <v/>
      </c>
      <c r="I13" s="20" t="str">
        <f>IFERROR(VLOOKUP(C13,$O$4:$T$16,5,FALSE),"")</f>
        <v/>
      </c>
      <c r="J13" s="234"/>
    </row>
    <row r="14" spans="1:11" ht="23.25" customHeight="1">
      <c r="A14" s="6">
        <f t="shared" si="0"/>
        <v>10</v>
      </c>
      <c r="B14" s="7" t="s">
        <v>19</v>
      </c>
      <c r="C14" s="37" t="s">
        <v>109</v>
      </c>
      <c r="D14" s="14">
        <f>[1]BE_CA!D14</f>
        <v>1091000</v>
      </c>
      <c r="E14" s="14">
        <f>[1]BE_CA!E14</f>
        <v>821000</v>
      </c>
      <c r="F14" s="14">
        <f>BE_CA!F14</f>
        <v>283500</v>
      </c>
      <c r="G14" s="14">
        <f>[1]BE_CA!G14</f>
        <v>0</v>
      </c>
      <c r="H14" s="14">
        <f>[1]BE_CA!H14</f>
        <v>270000</v>
      </c>
      <c r="I14" s="14">
        <f>[1]BE_CA!I14</f>
        <v>205250</v>
      </c>
      <c r="J14" s="234" t="str">
        <f>BE_CA!J14</f>
        <v>CONG TY CO PHAN BE GROUP 3016340 beFood thanh toan ky15102025</v>
      </c>
      <c r="K14" s="313">
        <f>K7</f>
        <v>45947</v>
      </c>
    </row>
    <row r="15" spans="1:11" ht="23.25" customHeight="1">
      <c r="A15" s="6">
        <f t="shared" si="0"/>
        <v>11</v>
      </c>
      <c r="B15" s="7" t="s">
        <v>21</v>
      </c>
      <c r="C15" s="36" t="s">
        <v>110</v>
      </c>
      <c r="D15" s="14">
        <f>[1]BE_CA!D15</f>
        <v>954000</v>
      </c>
      <c r="E15" s="14">
        <f>[1]BE_CA!E15</f>
        <v>775000</v>
      </c>
      <c r="F15" s="14">
        <f>BE_CA!F15</f>
        <v>366750</v>
      </c>
      <c r="G15" s="14">
        <f>[1]BE_CA!G15</f>
        <v>0</v>
      </c>
      <c r="H15" s="14">
        <f>[1]BE_CA!H15</f>
        <v>179000</v>
      </c>
      <c r="I15" s="14">
        <f>[1]BE_CA!I15</f>
        <v>193750</v>
      </c>
      <c r="J15" s="234" t="str">
        <f>BE_CA!J15</f>
        <v>CONG TY CO PHAN BE GROUP 3016340 beFood thanh toan ky15102025</v>
      </c>
      <c r="K15" s="313">
        <f>K7</f>
        <v>45947</v>
      </c>
    </row>
    <row r="16" spans="1:11" ht="23.25" customHeight="1">
      <c r="A16" s="6">
        <f t="shared" si="0"/>
        <v>12</v>
      </c>
      <c r="B16" s="453" t="s">
        <v>23</v>
      </c>
      <c r="C16" s="37" t="s">
        <v>111</v>
      </c>
      <c r="D16" s="14">
        <f>[1]BE_DUONG!D16</f>
        <v>522000</v>
      </c>
      <c r="E16" s="14">
        <f>[1]BE_DUONG!E16</f>
        <v>429000</v>
      </c>
      <c r="F16" s="14">
        <f>BE_DUONG!F16</f>
        <v>88500</v>
      </c>
      <c r="G16" s="14">
        <f>[1]BE_DUONG!G16</f>
        <v>0</v>
      </c>
      <c r="H16" s="14">
        <f>[1]BE_DUONG!H16</f>
        <v>93000</v>
      </c>
      <c r="I16" s="14">
        <f>[1]BE_DUONG!I16</f>
        <v>107250</v>
      </c>
      <c r="J16" s="234" t="str">
        <f>BE_DUONG!J16</f>
        <v>CONG TY CO PHAN BE GROUP 3016355 beFood thanh toan ky15102025</v>
      </c>
      <c r="K16" s="313">
        <f>K5</f>
        <v>45947</v>
      </c>
    </row>
    <row r="17" spans="1:11" ht="23.25" customHeight="1">
      <c r="A17" s="6">
        <f t="shared" si="0"/>
        <v>13</v>
      </c>
      <c r="B17" s="433"/>
      <c r="C17" s="37" t="s">
        <v>112</v>
      </c>
      <c r="D17" s="14">
        <f>[1]BE_DUONG!D17</f>
        <v>457000</v>
      </c>
      <c r="E17" s="14">
        <f>[1]BE_DUONG!E17</f>
        <v>357000</v>
      </c>
      <c r="F17" s="14">
        <f>BE_DUONG!F17</f>
        <v>528750</v>
      </c>
      <c r="G17" s="14">
        <f>[1]BE_DUONG!G17</f>
        <v>0</v>
      </c>
      <c r="H17" s="14">
        <f>[1]BE_DUONG!H17</f>
        <v>100000</v>
      </c>
      <c r="I17" s="14">
        <f>[1]BE_DUONG!I17</f>
        <v>89250</v>
      </c>
      <c r="J17" s="234" t="str">
        <f>BE_DUONG!J17</f>
        <v>CONG TY CO PHAN BE GROUP 3016355 beFood thanh toan ky15102025</v>
      </c>
      <c r="K17" s="313">
        <f>K5</f>
        <v>45947</v>
      </c>
    </row>
    <row r="18" spans="1:11" ht="23.25" customHeight="1">
      <c r="A18" s="6">
        <f t="shared" si="0"/>
        <v>14</v>
      </c>
      <c r="B18" s="434"/>
      <c r="C18" s="37" t="s">
        <v>113</v>
      </c>
      <c r="D18" s="14">
        <f>[1]BE_DUONG!D18</f>
        <v>98000</v>
      </c>
      <c r="E18" s="14">
        <f>[1]BE_DUONG!E18</f>
        <v>80000</v>
      </c>
      <c r="F18" s="14">
        <f>BE_DUONG!F18</f>
        <v>178500</v>
      </c>
      <c r="G18" s="14">
        <f>[1]BE_DUONG!G18</f>
        <v>0</v>
      </c>
      <c r="H18" s="14">
        <f>[1]BE_DUONG!H18</f>
        <v>18000</v>
      </c>
      <c r="I18" s="14">
        <f>[1]BE_DUONG!I18</f>
        <v>20000</v>
      </c>
      <c r="J18" s="234" t="str">
        <f>BE_DUONG!J18</f>
        <v>CONG TY CO PHAN BE GROUP 3016355 beFood thanh toan ky15102025</v>
      </c>
      <c r="K18" s="313">
        <f>K5</f>
        <v>45947</v>
      </c>
    </row>
    <row r="19" spans="1:11" ht="23.25" customHeight="1">
      <c r="A19" s="6">
        <f t="shared" si="0"/>
        <v>15</v>
      </c>
      <c r="B19" s="7" t="s">
        <v>27</v>
      </c>
      <c r="C19" s="37" t="s">
        <v>114</v>
      </c>
      <c r="D19" s="14">
        <f>[1]BE_CA!D19</f>
        <v>1052000</v>
      </c>
      <c r="E19" s="14">
        <f>[1]BE_CA!E19</f>
        <v>831000</v>
      </c>
      <c r="F19" s="14">
        <f>BE_CA!F19</f>
        <v>912000</v>
      </c>
      <c r="G19" s="14">
        <f>[1]BE_CA!G19</f>
        <v>0</v>
      </c>
      <c r="H19" s="14">
        <f>[1]BE_CA!H19</f>
        <v>221000</v>
      </c>
      <c r="I19" s="14">
        <f>[1]BE_CA!I19</f>
        <v>207750</v>
      </c>
      <c r="J19" s="234" t="str">
        <f>BE_CA!J19</f>
        <v>CONG TY CO PHAN BE GROUP 3016340 beFood thanh toan ky15102025</v>
      </c>
      <c r="K19" s="313">
        <f>K7</f>
        <v>45947</v>
      </c>
    </row>
    <row r="20" spans="1:11" ht="23.25" customHeight="1">
      <c r="A20" s="6">
        <f t="shared" si="0"/>
        <v>16</v>
      </c>
      <c r="B20" s="453" t="s">
        <v>29</v>
      </c>
      <c r="C20" s="37" t="s">
        <v>115</v>
      </c>
      <c r="D20" s="14">
        <f>[1]BE_DUONG!D20</f>
        <v>756000</v>
      </c>
      <c r="E20" s="14">
        <f>[1]BE_DUONG!E20</f>
        <v>587000</v>
      </c>
      <c r="F20" s="14">
        <f>BE_DUONG!F20</f>
        <v>903000</v>
      </c>
      <c r="G20" s="14">
        <f>[1]BE_DUONG!G20</f>
        <v>0</v>
      </c>
      <c r="H20" s="14">
        <f>[1]BE_DUONG!H20</f>
        <v>169000</v>
      </c>
      <c r="I20" s="14">
        <f>[1]BE_DUONG!I20</f>
        <v>146750</v>
      </c>
      <c r="J20" s="234" t="str">
        <f>BE_DUONG!J20</f>
        <v>CONG TY CO PHAN BE GROUP 3016355 beFood thanh toan ky15102025</v>
      </c>
      <c r="K20" s="313">
        <f>K5</f>
        <v>45947</v>
      </c>
    </row>
    <row r="21" spans="1:11" ht="23.25" customHeight="1">
      <c r="A21" s="6">
        <f t="shared" si="0"/>
        <v>17</v>
      </c>
      <c r="B21" s="454"/>
      <c r="C21" s="37" t="s">
        <v>116</v>
      </c>
      <c r="D21" s="14">
        <f>[1]BE_DUONG!D21</f>
        <v>903000</v>
      </c>
      <c r="E21" s="14">
        <f>[1]BE_DUONG!E21</f>
        <v>702000</v>
      </c>
      <c r="F21" s="14">
        <f>BE_DUONG!F21</f>
        <v>424500</v>
      </c>
      <c r="G21" s="14">
        <f>[1]BE_DUONG!G21</f>
        <v>0</v>
      </c>
      <c r="H21" s="14">
        <f>[1]BE_DUONG!H21</f>
        <v>201000</v>
      </c>
      <c r="I21" s="14">
        <f>[1]BE_DUONG!I21</f>
        <v>175500</v>
      </c>
      <c r="J21" s="234" t="str">
        <f>BE_DUONG!J21</f>
        <v>CONG TY CO PHAN BE GROUP 3016355 beFood thanh toan ky15102025</v>
      </c>
      <c r="K21" s="313">
        <f>K5</f>
        <v>45947</v>
      </c>
    </row>
    <row r="22" spans="1:11" ht="23.25" customHeight="1">
      <c r="A22" s="6">
        <f t="shared" si="0"/>
        <v>18</v>
      </c>
      <c r="B22" s="7" t="s">
        <v>31</v>
      </c>
      <c r="C22" s="37" t="s">
        <v>117</v>
      </c>
      <c r="D22" s="14" t="str">
        <f t="shared" si="1"/>
        <v/>
      </c>
      <c r="E22" s="14" t="str">
        <f>IFERROR(VLOOKUP(C22,$O$4:$T$16,4,FALSE),"")</f>
        <v/>
      </c>
      <c r="F22" s="14" t="str">
        <f>IFERROR(VLOOKUP(C22,$O$4:$T$16,6,FALSE),"")</f>
        <v/>
      </c>
      <c r="G22" s="38"/>
      <c r="H22" s="14" t="str">
        <f>IFERROR(VLOOKUP(C22,$O$4:$T$16,3,FALSE),"")</f>
        <v/>
      </c>
      <c r="I22" s="20" t="str">
        <f>IFERROR(VLOOKUP(C22,$O$4:$T$16,5,FALSE),"")</f>
        <v/>
      </c>
      <c r="J22" s="234"/>
    </row>
    <row r="23" spans="1:11" ht="23.25" customHeight="1">
      <c r="A23" s="6">
        <f>A22+1</f>
        <v>19</v>
      </c>
      <c r="B23" s="453" t="s">
        <v>33</v>
      </c>
      <c r="C23" s="37" t="s">
        <v>118</v>
      </c>
      <c r="D23" s="14">
        <f>[1]BE_CA!D23</f>
        <v>342000</v>
      </c>
      <c r="E23" s="14">
        <f>[1]BE_CA!E23</f>
        <v>266000</v>
      </c>
      <c r="F23" s="14">
        <f>BE_CA!F23</f>
        <v>242250</v>
      </c>
      <c r="G23" s="14">
        <f>[1]BE_CA!G23</f>
        <v>0</v>
      </c>
      <c r="H23" s="14">
        <f>[1]BE_CA!H23</f>
        <v>76000</v>
      </c>
      <c r="I23" s="14">
        <f>[1]BE_CA!I23</f>
        <v>66500</v>
      </c>
      <c r="J23" s="234" t="str">
        <f>BE_CA!J23</f>
        <v>CONG TY CO PHAN BE GROUP 3016340 beFood thanh toan ky15102025</v>
      </c>
      <c r="K23" s="313">
        <f>K7</f>
        <v>45947</v>
      </c>
    </row>
    <row r="24" spans="1:11" ht="23.25" customHeight="1">
      <c r="A24" s="6">
        <f t="shared" si="0"/>
        <v>20</v>
      </c>
      <c r="B24" s="455"/>
      <c r="C24" s="36" t="s">
        <v>119</v>
      </c>
      <c r="D24" s="14">
        <f>[1]BE_DUONG!D24</f>
        <v>1277000</v>
      </c>
      <c r="E24" s="14">
        <f>[1]BE_DUONG!E24</f>
        <v>989000</v>
      </c>
      <c r="F24" s="14" t="str">
        <f>BE_DUONG!F24</f>
        <v/>
      </c>
      <c r="G24" s="14">
        <f>[1]BE_DUONG!G24</f>
        <v>0</v>
      </c>
      <c r="H24" s="14">
        <f>[1]BE_DUONG!H24</f>
        <v>288000</v>
      </c>
      <c r="I24" s="14">
        <f>[1]BE_DUONG!I24</f>
        <v>247250</v>
      </c>
      <c r="J24" s="234"/>
    </row>
    <row r="25" spans="1:11" ht="23.25" customHeight="1">
      <c r="A25" s="6">
        <f t="shared" si="0"/>
        <v>21</v>
      </c>
      <c r="B25" s="455"/>
      <c r="C25" s="36" t="s">
        <v>120</v>
      </c>
      <c r="D25" s="14" t="str">
        <f t="shared" si="1"/>
        <v/>
      </c>
      <c r="E25" s="14" t="str">
        <f>IFERROR(VLOOKUP(C25,$O$4:$T$16,4,FALSE),"")</f>
        <v/>
      </c>
      <c r="F25" s="14" t="str">
        <f>IFERROR(VLOOKUP(C25,$O$4:$T$16,6,FALSE),"")</f>
        <v/>
      </c>
      <c r="G25" s="38"/>
      <c r="H25" s="14" t="str">
        <f>IFERROR(VLOOKUP(C25,$O$4:$T$16,3,FALSE),"")</f>
        <v/>
      </c>
      <c r="I25" s="20" t="str">
        <f>IFERROR(VLOOKUP(C25,$O$4:$T$16,5,FALSE),"")</f>
        <v/>
      </c>
      <c r="J25" s="234"/>
    </row>
    <row r="26" spans="1:11" ht="23.25" customHeight="1">
      <c r="A26" s="6">
        <f t="shared" si="0"/>
        <v>22</v>
      </c>
      <c r="B26" s="454"/>
      <c r="C26" s="37" t="s">
        <v>121</v>
      </c>
      <c r="D26" s="14" t="str">
        <f t="shared" si="1"/>
        <v/>
      </c>
      <c r="E26" s="14" t="str">
        <f>IFERROR(VLOOKUP(C26,$O$4:$T$16,4,FALSE),"")</f>
        <v/>
      </c>
      <c r="F26" s="14">
        <f>BE_DUONG!F26</f>
        <v>702000</v>
      </c>
      <c r="G26" s="38"/>
      <c r="H26" s="14" t="str">
        <f>IFERROR(VLOOKUP(C26,$O$4:$T$16,3,FALSE),"")</f>
        <v/>
      </c>
      <c r="I26" s="20" t="str">
        <f>IFERROR(VLOOKUP(C26,$O$4:$T$16,5,FALSE),"")</f>
        <v/>
      </c>
      <c r="J26" s="234" t="str">
        <f>BE_DUONG!J26</f>
        <v>CONG TY CO PHAN BE GROUP 3016355 beFood thanh toan ky15102025</v>
      </c>
      <c r="K26" s="313">
        <f>K7</f>
        <v>45947</v>
      </c>
    </row>
    <row r="27" spans="1:11" ht="23.25" customHeight="1">
      <c r="A27" s="6">
        <f t="shared" si="0"/>
        <v>23</v>
      </c>
      <c r="B27" s="453" t="s">
        <v>37</v>
      </c>
      <c r="C27" s="37" t="s">
        <v>122</v>
      </c>
      <c r="D27" s="14" t="str">
        <f t="shared" si="1"/>
        <v/>
      </c>
      <c r="E27" s="14" t="str">
        <f>IFERROR(VLOOKUP(C27,$O$4:$T$16,4,FALSE),"")</f>
        <v/>
      </c>
      <c r="F27" s="14" t="str">
        <f>IFERROR(VLOOKUP(C27,$O$4:$T$16,6,FALSE),"")</f>
        <v/>
      </c>
      <c r="G27" s="38"/>
      <c r="H27" s="38" t="str">
        <f t="shared" ref="H27:H67" si="2">IFERROR(VLOOKUP(C27,$O$4:$T$13,3,FALSE),"")</f>
        <v/>
      </c>
      <c r="I27" s="20" t="str">
        <f>IFERROR(VLOOKUP(C27,$O$4:$T$16,5,FALSE),"")</f>
        <v/>
      </c>
      <c r="J27" s="234"/>
    </row>
    <row r="28" spans="1:11" ht="23.25" customHeight="1">
      <c r="A28" s="6">
        <f t="shared" si="0"/>
        <v>24</v>
      </c>
      <c r="B28" s="434"/>
      <c r="C28" s="37" t="s">
        <v>123</v>
      </c>
      <c r="D28" s="14" t="str">
        <f t="shared" si="1"/>
        <v/>
      </c>
      <c r="E28" s="14" t="str">
        <f>IFERROR(VLOOKUP(C28,$O$4:$T$16,4,FALSE),"")</f>
        <v/>
      </c>
      <c r="F28" s="14" t="str">
        <f>IFERROR(VLOOKUP(C28,$O$4:$T$16,6,FALSE),"")</f>
        <v/>
      </c>
      <c r="G28" s="38"/>
      <c r="H28" s="38" t="str">
        <f t="shared" si="2"/>
        <v/>
      </c>
      <c r="I28" s="39" t="str">
        <f t="shared" ref="I28:I67" si="3">IFERROR(VLOOKUP(C28,$O$4:$T$13,5,FALSE),"")</f>
        <v/>
      </c>
      <c r="J28" s="234"/>
    </row>
    <row r="29" spans="1:11" ht="23.25" customHeight="1">
      <c r="A29" s="6">
        <f t="shared" si="0"/>
        <v>25</v>
      </c>
      <c r="B29" s="453" t="s">
        <v>40</v>
      </c>
      <c r="C29" s="37" t="s">
        <v>124</v>
      </c>
      <c r="D29" s="14" t="str">
        <f t="shared" si="1"/>
        <v/>
      </c>
      <c r="E29" s="14" t="str">
        <f>IFERROR(VLOOKUP(C29,$O$4:$T$16,4,FALSE),"")</f>
        <v/>
      </c>
      <c r="F29" s="14" t="str">
        <f>IFERROR(VLOOKUP(C29,$O$4:$T$16,6,FALSE),"")</f>
        <v/>
      </c>
      <c r="G29" s="38"/>
      <c r="H29" s="38" t="str">
        <f t="shared" si="2"/>
        <v/>
      </c>
      <c r="I29" s="39" t="str">
        <f t="shared" si="3"/>
        <v/>
      </c>
      <c r="J29" s="234"/>
    </row>
    <row r="30" spans="1:11" ht="23.25" customHeight="1">
      <c r="A30" s="6">
        <f t="shared" si="0"/>
        <v>26</v>
      </c>
      <c r="B30" s="433"/>
      <c r="C30" s="37" t="s">
        <v>125</v>
      </c>
      <c r="D30" s="14" t="str">
        <f t="shared" si="1"/>
        <v/>
      </c>
      <c r="E30" s="38" t="str">
        <f t="shared" ref="E30:E66" si="4">IFERROR(VLOOKUP(C30,$O$4:$T$13,4,FALSE),"")</f>
        <v/>
      </c>
      <c r="F30" s="38" t="str">
        <f t="shared" ref="F30:F67" si="5">IFERROR(VLOOKUP(C30,$O$4:$T$13,6,FALSE),"")</f>
        <v/>
      </c>
      <c r="G30" s="38"/>
      <c r="H30" s="38" t="str">
        <f t="shared" si="2"/>
        <v/>
      </c>
      <c r="I30" s="39" t="str">
        <f t="shared" si="3"/>
        <v/>
      </c>
      <c r="J30" s="234"/>
    </row>
    <row r="31" spans="1:11" ht="23.25" customHeight="1">
      <c r="A31" s="6">
        <f t="shared" si="0"/>
        <v>27</v>
      </c>
      <c r="B31" s="434"/>
      <c r="C31" s="37" t="s">
        <v>126</v>
      </c>
      <c r="D31" s="14" t="str">
        <f t="shared" si="1"/>
        <v/>
      </c>
      <c r="E31" s="14" t="str">
        <f t="shared" si="4"/>
        <v/>
      </c>
      <c r="F31" s="14" t="str">
        <f t="shared" si="5"/>
        <v/>
      </c>
      <c r="G31" s="14"/>
      <c r="H31" s="14" t="str">
        <f t="shared" si="2"/>
        <v/>
      </c>
      <c r="I31" s="20" t="str">
        <f t="shared" si="3"/>
        <v/>
      </c>
      <c r="J31" s="234"/>
    </row>
    <row r="32" spans="1:11" ht="23.25" customHeight="1">
      <c r="A32" s="6">
        <f t="shared" si="0"/>
        <v>28</v>
      </c>
      <c r="B32" s="450" t="s">
        <v>44</v>
      </c>
      <c r="C32" s="37" t="s">
        <v>127</v>
      </c>
      <c r="D32" s="14" t="str">
        <f t="shared" si="1"/>
        <v/>
      </c>
      <c r="E32" s="14" t="str">
        <f t="shared" si="4"/>
        <v/>
      </c>
      <c r="F32" s="14" t="str">
        <f t="shared" si="5"/>
        <v/>
      </c>
      <c r="G32" s="14"/>
      <c r="H32" s="14" t="str">
        <f t="shared" si="2"/>
        <v/>
      </c>
      <c r="I32" s="20" t="str">
        <f t="shared" si="3"/>
        <v/>
      </c>
      <c r="J32" s="234"/>
    </row>
    <row r="33" spans="1:11" ht="23.25" customHeight="1">
      <c r="A33" s="6">
        <f t="shared" si="0"/>
        <v>29</v>
      </c>
      <c r="B33" s="452"/>
      <c r="C33" s="37" t="s">
        <v>128</v>
      </c>
      <c r="D33" s="14" t="str">
        <f t="shared" si="1"/>
        <v/>
      </c>
      <c r="E33" s="14" t="str">
        <f t="shared" si="4"/>
        <v/>
      </c>
      <c r="F33" s="14" t="str">
        <f t="shared" si="5"/>
        <v/>
      </c>
      <c r="G33" s="14"/>
      <c r="H33" s="14" t="str">
        <f t="shared" si="2"/>
        <v/>
      </c>
      <c r="I33" s="20" t="str">
        <f t="shared" si="3"/>
        <v/>
      </c>
      <c r="J33" s="234"/>
    </row>
    <row r="34" spans="1:11" ht="23.25" customHeight="1">
      <c r="A34" s="6">
        <f t="shared" si="0"/>
        <v>30</v>
      </c>
      <c r="B34" s="8" t="s">
        <v>47</v>
      </c>
      <c r="C34" s="37" t="s">
        <v>129</v>
      </c>
      <c r="D34" s="14" t="str">
        <f t="shared" si="1"/>
        <v/>
      </c>
      <c r="E34" s="14" t="str">
        <f t="shared" si="4"/>
        <v/>
      </c>
      <c r="F34" s="14" t="str">
        <f t="shared" si="5"/>
        <v/>
      </c>
      <c r="G34" s="14"/>
      <c r="H34" s="14" t="str">
        <f t="shared" si="2"/>
        <v/>
      </c>
      <c r="I34" s="20" t="str">
        <f t="shared" si="3"/>
        <v/>
      </c>
      <c r="J34" s="234"/>
    </row>
    <row r="35" spans="1:11" ht="23.25" customHeight="1">
      <c r="A35" s="6">
        <f t="shared" si="0"/>
        <v>31</v>
      </c>
      <c r="B35" s="453" t="s">
        <v>49</v>
      </c>
      <c r="C35" s="37" t="s">
        <v>130</v>
      </c>
      <c r="D35" s="14" t="str">
        <f t="shared" si="1"/>
        <v/>
      </c>
      <c r="E35" s="14" t="str">
        <f t="shared" si="4"/>
        <v/>
      </c>
      <c r="F35" s="14" t="str">
        <f t="shared" si="5"/>
        <v/>
      </c>
      <c r="G35" s="14"/>
      <c r="H35" s="14" t="str">
        <f t="shared" si="2"/>
        <v/>
      </c>
      <c r="I35" s="20" t="str">
        <f t="shared" si="3"/>
        <v/>
      </c>
      <c r="J35" s="234"/>
    </row>
    <row r="36" spans="1:11" ht="23.25" customHeight="1">
      <c r="A36" s="6">
        <f t="shared" si="0"/>
        <v>32</v>
      </c>
      <c r="B36" s="433"/>
      <c r="C36" s="37" t="s">
        <v>131</v>
      </c>
      <c r="D36" s="14" t="str">
        <f t="shared" si="1"/>
        <v/>
      </c>
      <c r="E36" s="14" t="str">
        <f t="shared" si="4"/>
        <v/>
      </c>
      <c r="F36" s="14" t="str">
        <f t="shared" si="5"/>
        <v/>
      </c>
      <c r="G36" s="14"/>
      <c r="H36" s="14" t="str">
        <f t="shared" si="2"/>
        <v/>
      </c>
      <c r="I36" s="20" t="str">
        <f t="shared" si="3"/>
        <v/>
      </c>
      <c r="J36" s="234"/>
    </row>
    <row r="37" spans="1:11" ht="23.25" customHeight="1">
      <c r="A37" s="6">
        <f t="shared" si="0"/>
        <v>33</v>
      </c>
      <c r="B37" s="434"/>
      <c r="C37" s="37" t="s">
        <v>132</v>
      </c>
      <c r="D37" s="14" t="str">
        <f t="shared" si="1"/>
        <v/>
      </c>
      <c r="E37" s="14" t="str">
        <f t="shared" si="4"/>
        <v/>
      </c>
      <c r="F37" s="14" t="str">
        <f t="shared" si="5"/>
        <v/>
      </c>
      <c r="G37" s="14"/>
      <c r="H37" s="14" t="str">
        <f t="shared" si="2"/>
        <v/>
      </c>
      <c r="I37" s="20" t="str">
        <f t="shared" si="3"/>
        <v/>
      </c>
      <c r="J37" s="234"/>
    </row>
    <row r="38" spans="1:11" ht="23.25" customHeight="1">
      <c r="A38" s="6">
        <f t="shared" si="0"/>
        <v>34</v>
      </c>
      <c r="B38" s="7" t="s">
        <v>53</v>
      </c>
      <c r="C38" s="37" t="s">
        <v>133</v>
      </c>
      <c r="D38" s="14" t="str">
        <f t="shared" ref="D38:D67" si="6">IFERROR(VLOOKUP(C38,$O$4:$T$13,2,FALSE),"")</f>
        <v/>
      </c>
      <c r="E38" s="14" t="str">
        <f t="shared" si="4"/>
        <v/>
      </c>
      <c r="F38" s="14" t="str">
        <f t="shared" si="5"/>
        <v/>
      </c>
      <c r="G38" s="14"/>
      <c r="H38" s="14" t="str">
        <f t="shared" si="2"/>
        <v/>
      </c>
      <c r="I38" s="20" t="str">
        <f t="shared" si="3"/>
        <v/>
      </c>
      <c r="J38" s="234"/>
    </row>
    <row r="39" spans="1:11" ht="23.25" customHeight="1">
      <c r="A39" s="6">
        <f t="shared" si="0"/>
        <v>35</v>
      </c>
      <c r="B39" s="7" t="s">
        <v>55</v>
      </c>
      <c r="C39" s="37" t="s">
        <v>134</v>
      </c>
      <c r="D39" s="14" t="str">
        <f t="shared" si="6"/>
        <v/>
      </c>
      <c r="E39" s="14" t="str">
        <f t="shared" si="4"/>
        <v/>
      </c>
      <c r="F39" s="14" t="str">
        <f t="shared" si="5"/>
        <v/>
      </c>
      <c r="G39" s="14"/>
      <c r="H39" s="14" t="str">
        <f t="shared" si="2"/>
        <v/>
      </c>
      <c r="I39" s="20" t="str">
        <f t="shared" si="3"/>
        <v/>
      </c>
      <c r="J39" s="234"/>
    </row>
    <row r="40" spans="1:11" ht="23.25" customHeight="1">
      <c r="A40" s="6">
        <f t="shared" si="0"/>
        <v>36</v>
      </c>
      <c r="B40" s="453" t="s">
        <v>57</v>
      </c>
      <c r="C40" s="37" t="s">
        <v>135</v>
      </c>
      <c r="D40" s="14" t="str">
        <f t="shared" si="6"/>
        <v/>
      </c>
      <c r="E40" s="14" t="str">
        <f t="shared" si="4"/>
        <v/>
      </c>
      <c r="F40" s="14" t="str">
        <f t="shared" si="5"/>
        <v/>
      </c>
      <c r="G40" s="14"/>
      <c r="H40" s="14" t="str">
        <f t="shared" si="2"/>
        <v/>
      </c>
      <c r="I40" s="20" t="str">
        <f t="shared" si="3"/>
        <v/>
      </c>
      <c r="J40" s="234"/>
    </row>
    <row r="41" spans="1:11" ht="23.25" customHeight="1">
      <c r="A41" s="6">
        <f t="shared" si="0"/>
        <v>37</v>
      </c>
      <c r="B41" s="434"/>
      <c r="C41" s="37" t="s">
        <v>136</v>
      </c>
      <c r="D41" s="14" t="str">
        <f t="shared" si="6"/>
        <v/>
      </c>
      <c r="E41" s="14" t="str">
        <f t="shared" si="4"/>
        <v/>
      </c>
      <c r="F41" s="14" t="str">
        <f t="shared" si="5"/>
        <v/>
      </c>
      <c r="G41" s="14"/>
      <c r="H41" s="14" t="str">
        <f t="shared" si="2"/>
        <v/>
      </c>
      <c r="I41" s="20" t="str">
        <f t="shared" si="3"/>
        <v/>
      </c>
      <c r="J41" s="234"/>
    </row>
    <row r="42" spans="1:11" ht="23.25" customHeight="1">
      <c r="A42" s="6">
        <f t="shared" si="0"/>
        <v>38</v>
      </c>
      <c r="B42" s="7" t="s">
        <v>60</v>
      </c>
      <c r="C42" s="37" t="s">
        <v>137</v>
      </c>
      <c r="D42" s="14" t="str">
        <f t="shared" si="6"/>
        <v/>
      </c>
      <c r="E42" s="14" t="str">
        <f t="shared" si="4"/>
        <v/>
      </c>
      <c r="F42" s="14" t="str">
        <f t="shared" si="5"/>
        <v/>
      </c>
      <c r="G42" s="14"/>
      <c r="H42" s="14" t="str">
        <f t="shared" si="2"/>
        <v/>
      </c>
      <c r="I42" s="20" t="str">
        <f t="shared" si="3"/>
        <v/>
      </c>
      <c r="J42" s="234"/>
    </row>
    <row r="43" spans="1:11" ht="23.25" customHeight="1">
      <c r="A43" s="6">
        <f t="shared" si="0"/>
        <v>39</v>
      </c>
      <c r="B43" s="7" t="s">
        <v>62</v>
      </c>
      <c r="C43" s="36" t="s">
        <v>138</v>
      </c>
      <c r="D43" s="14" t="str">
        <f t="shared" si="6"/>
        <v/>
      </c>
      <c r="E43" s="14" t="str">
        <f t="shared" si="4"/>
        <v/>
      </c>
      <c r="F43" s="14" t="str">
        <f t="shared" si="5"/>
        <v/>
      </c>
      <c r="G43" s="14"/>
      <c r="H43" s="14" t="str">
        <f t="shared" si="2"/>
        <v/>
      </c>
      <c r="I43" s="20" t="str">
        <f t="shared" si="3"/>
        <v/>
      </c>
      <c r="J43" s="234"/>
    </row>
    <row r="44" spans="1:11" ht="23.25" customHeight="1">
      <c r="A44" s="6">
        <f t="shared" si="0"/>
        <v>40</v>
      </c>
      <c r="B44" s="7" t="s">
        <v>64</v>
      </c>
      <c r="C44" s="37" t="s">
        <v>139</v>
      </c>
      <c r="D44" s="14" t="str">
        <f t="shared" si="6"/>
        <v/>
      </c>
      <c r="E44" s="14" t="str">
        <f t="shared" si="4"/>
        <v/>
      </c>
      <c r="F44" s="14" t="str">
        <f t="shared" si="5"/>
        <v/>
      </c>
      <c r="G44" s="14"/>
      <c r="H44" s="14" t="str">
        <f t="shared" si="2"/>
        <v/>
      </c>
      <c r="I44" s="20" t="str">
        <f t="shared" si="3"/>
        <v/>
      </c>
      <c r="J44" s="234"/>
    </row>
    <row r="45" spans="1:11" ht="23.25" customHeight="1">
      <c r="A45" s="6">
        <f t="shared" si="0"/>
        <v>41</v>
      </c>
      <c r="B45" s="7" t="s">
        <v>66</v>
      </c>
      <c r="C45" s="37" t="s">
        <v>140</v>
      </c>
      <c r="D45" s="38">
        <f>[1]BE_CA!D45</f>
        <v>1387000</v>
      </c>
      <c r="E45" s="38">
        <f>[1]BE_CA!E45</f>
        <v>1087000</v>
      </c>
      <c r="F45" s="38">
        <f>BE_CA!F45</f>
        <v>1827750</v>
      </c>
      <c r="G45" s="38">
        <f>[1]BE_CA!G45</f>
        <v>0</v>
      </c>
      <c r="H45" s="38">
        <f>[1]BE_CA!H45</f>
        <v>300000</v>
      </c>
      <c r="I45" s="38">
        <f>[1]BE_CA!I45</f>
        <v>271750</v>
      </c>
      <c r="J45" s="234" t="str">
        <f>BE_CA!J45</f>
        <v>CONG TY CO PHAN BE GROUP 3016340 beFood thanh toan ky15102025</v>
      </c>
      <c r="K45" s="313">
        <f>K7</f>
        <v>45947</v>
      </c>
    </row>
    <row r="46" spans="1:11" ht="23.25" customHeight="1">
      <c r="A46" s="6">
        <f t="shared" si="0"/>
        <v>42</v>
      </c>
      <c r="B46" s="7" t="s">
        <v>68</v>
      </c>
      <c r="C46" s="37" t="s">
        <v>141</v>
      </c>
      <c r="D46" s="38">
        <f>[1]BE_CA!D46</f>
        <v>1451000</v>
      </c>
      <c r="E46" s="38">
        <f>[1]BE_CA!E46</f>
        <v>1129000</v>
      </c>
      <c r="F46" s="38">
        <f>BE_CA!F46</f>
        <v>2858250</v>
      </c>
      <c r="G46" s="38">
        <f>[1]BE_CA!G46</f>
        <v>0</v>
      </c>
      <c r="H46" s="38">
        <f>[1]BE_CA!H46</f>
        <v>322000</v>
      </c>
      <c r="I46" s="38">
        <f>[1]BE_CA!I46</f>
        <v>282250</v>
      </c>
      <c r="J46" s="234" t="str">
        <f>BE_CA!J46</f>
        <v>CONG TY CO PHAN BE GROUP 3016340 beFood thanh toan ky15102025</v>
      </c>
      <c r="K46" s="313">
        <f>K7</f>
        <v>45947</v>
      </c>
    </row>
    <row r="47" spans="1:11" ht="23.25" customHeight="1">
      <c r="A47" s="6">
        <f t="shared" si="0"/>
        <v>43</v>
      </c>
      <c r="B47" s="7" t="s">
        <v>70</v>
      </c>
      <c r="C47" s="37" t="s">
        <v>142</v>
      </c>
      <c r="D47" s="38">
        <f>[1]BE_CA!D47</f>
        <v>1293000</v>
      </c>
      <c r="E47" s="38">
        <f>[1]BE_CA!E47</f>
        <v>1026000</v>
      </c>
      <c r="F47" s="38">
        <f>BE_CA!F47</f>
        <v>2433750</v>
      </c>
      <c r="G47" s="38">
        <f>[1]BE_CA!G47</f>
        <v>0</v>
      </c>
      <c r="H47" s="38">
        <f>[1]BE_CA!H47</f>
        <v>267000</v>
      </c>
      <c r="I47" s="38">
        <f>[1]BE_CA!I47</f>
        <v>256500</v>
      </c>
      <c r="J47" s="234" t="str">
        <f>BE_CA!J47</f>
        <v>CONG TY CO PHAN BE GROUP 3016340 beFood thanh toan ky15102025</v>
      </c>
      <c r="K47" s="313">
        <f>K7</f>
        <v>45947</v>
      </c>
    </row>
    <row r="48" spans="1:11" ht="23.25" customHeight="1">
      <c r="A48" s="6">
        <f t="shared" si="0"/>
        <v>44</v>
      </c>
      <c r="B48" s="7" t="s">
        <v>72</v>
      </c>
      <c r="C48" s="37" t="s">
        <v>143</v>
      </c>
      <c r="D48" s="38">
        <f>[1]BE_CA!D48</f>
        <v>1671000</v>
      </c>
      <c r="E48" s="38">
        <f>[1]BE_CA!E48</f>
        <v>1334000</v>
      </c>
      <c r="F48" s="38">
        <f>BE_CA!F48</f>
        <v>1885500</v>
      </c>
      <c r="G48" s="38">
        <f>[1]BE_CA!G48</f>
        <v>0</v>
      </c>
      <c r="H48" s="38">
        <f>[1]BE_CA!H48</f>
        <v>337000</v>
      </c>
      <c r="I48" s="38">
        <f>[1]BE_CA!I48</f>
        <v>333500</v>
      </c>
      <c r="J48" s="234" t="str">
        <f>BE_CA!J48</f>
        <v>CONG TY CO PHAN BE GROUP 3016340 beFood thanh toan ky15102025</v>
      </c>
      <c r="K48" s="313">
        <f>K7</f>
        <v>45947</v>
      </c>
    </row>
    <row r="49" spans="1:11" ht="23.25" customHeight="1">
      <c r="A49" s="6">
        <f t="shared" si="0"/>
        <v>45</v>
      </c>
      <c r="B49" s="9" t="s">
        <v>74</v>
      </c>
      <c r="C49" s="36" t="s">
        <v>144</v>
      </c>
      <c r="D49" s="38">
        <f>[1]BE_CA!D49</f>
        <v>2292000</v>
      </c>
      <c r="E49" s="38">
        <f>[1]BE_CA!E49</f>
        <v>1828000</v>
      </c>
      <c r="F49" s="38">
        <f>BE_CA!F49</f>
        <v>4383000</v>
      </c>
      <c r="G49" s="38">
        <f>[1]BE_CA!G49</f>
        <v>0</v>
      </c>
      <c r="H49" s="38">
        <f>[1]BE_CA!H49</f>
        <v>464000</v>
      </c>
      <c r="I49" s="38">
        <f>[1]BE_CA!I49</f>
        <v>457000</v>
      </c>
      <c r="J49" s="234" t="str">
        <f>BE_CA!J49</f>
        <v>CONG TY CO PHAN BE GROUP 3016340 beFood thanh toan ky15102025</v>
      </c>
      <c r="K49" s="313">
        <f>K7</f>
        <v>45947</v>
      </c>
    </row>
    <row r="50" spans="1:11" ht="23.25" customHeight="1">
      <c r="A50" s="6">
        <f t="shared" si="0"/>
        <v>46</v>
      </c>
      <c r="B50" s="450" t="s">
        <v>76</v>
      </c>
      <c r="C50" s="37" t="s">
        <v>145</v>
      </c>
      <c r="D50" s="14" t="str">
        <f t="shared" si="6"/>
        <v/>
      </c>
      <c r="E50" s="14" t="str">
        <f t="shared" si="4"/>
        <v/>
      </c>
      <c r="F50" s="14" t="str">
        <f t="shared" si="5"/>
        <v/>
      </c>
      <c r="G50" s="14"/>
      <c r="H50" s="14" t="str">
        <f t="shared" si="2"/>
        <v/>
      </c>
      <c r="I50" s="20" t="str">
        <f t="shared" si="3"/>
        <v/>
      </c>
      <c r="J50" s="234"/>
    </row>
    <row r="51" spans="1:11" ht="23.25" customHeight="1">
      <c r="A51" s="6">
        <f t="shared" si="0"/>
        <v>47</v>
      </c>
      <c r="B51" s="451"/>
      <c r="C51" s="37" t="s">
        <v>146</v>
      </c>
      <c r="D51" s="14" t="str">
        <f t="shared" si="6"/>
        <v/>
      </c>
      <c r="E51" s="14" t="str">
        <f t="shared" si="4"/>
        <v/>
      </c>
      <c r="F51" s="14" t="str">
        <f t="shared" si="5"/>
        <v/>
      </c>
      <c r="G51" s="14"/>
      <c r="H51" s="14" t="str">
        <f t="shared" si="2"/>
        <v/>
      </c>
      <c r="I51" s="20" t="str">
        <f t="shared" si="3"/>
        <v/>
      </c>
      <c r="J51" s="234"/>
    </row>
    <row r="52" spans="1:11" ht="23.25" customHeight="1">
      <c r="A52" s="6">
        <f t="shared" si="0"/>
        <v>48</v>
      </c>
      <c r="B52" s="452"/>
      <c r="C52" s="37" t="s">
        <v>147</v>
      </c>
      <c r="D52" s="14" t="str">
        <f t="shared" si="6"/>
        <v/>
      </c>
      <c r="E52" s="14" t="str">
        <f t="shared" si="4"/>
        <v/>
      </c>
      <c r="F52" s="14" t="str">
        <f t="shared" si="5"/>
        <v/>
      </c>
      <c r="G52" s="14"/>
      <c r="H52" s="14" t="str">
        <f t="shared" si="2"/>
        <v/>
      </c>
      <c r="I52" s="20" t="str">
        <f t="shared" si="3"/>
        <v/>
      </c>
      <c r="J52" s="234"/>
    </row>
    <row r="53" spans="1:11" ht="23.25" customHeight="1">
      <c r="A53" s="6">
        <f t="shared" si="0"/>
        <v>49</v>
      </c>
      <c r="B53" s="7" t="s">
        <v>80</v>
      </c>
      <c r="C53" s="36" t="s">
        <v>148</v>
      </c>
      <c r="D53" s="14" t="str">
        <f t="shared" si="6"/>
        <v/>
      </c>
      <c r="E53" s="14" t="str">
        <f t="shared" si="4"/>
        <v/>
      </c>
      <c r="F53" s="14" t="str">
        <f t="shared" si="5"/>
        <v/>
      </c>
      <c r="G53" s="14"/>
      <c r="H53" s="14" t="str">
        <f t="shared" si="2"/>
        <v/>
      </c>
      <c r="I53" s="20" t="str">
        <f t="shared" si="3"/>
        <v/>
      </c>
      <c r="J53" s="234"/>
    </row>
    <row r="54" spans="1:11" ht="23.25" customHeight="1">
      <c r="A54" s="6">
        <f t="shared" si="0"/>
        <v>50</v>
      </c>
      <c r="B54" s="9" t="s">
        <v>82</v>
      </c>
      <c r="C54" s="37" t="s">
        <v>149</v>
      </c>
      <c r="D54" s="14" t="str">
        <f t="shared" si="6"/>
        <v/>
      </c>
      <c r="E54" s="14" t="str">
        <f t="shared" si="4"/>
        <v/>
      </c>
      <c r="F54" s="14" t="str">
        <f t="shared" si="5"/>
        <v/>
      </c>
      <c r="G54" s="14"/>
      <c r="H54" s="14" t="str">
        <f t="shared" si="2"/>
        <v/>
      </c>
      <c r="I54" s="20" t="str">
        <f t="shared" si="3"/>
        <v/>
      </c>
      <c r="J54" s="234"/>
    </row>
    <row r="55" spans="1:11" ht="23.25" customHeight="1">
      <c r="A55" s="6">
        <f t="shared" si="0"/>
        <v>51</v>
      </c>
      <c r="B55" s="9" t="s">
        <v>84</v>
      </c>
      <c r="C55" s="37" t="s">
        <v>150</v>
      </c>
      <c r="D55" s="14" t="str">
        <f t="shared" si="6"/>
        <v/>
      </c>
      <c r="E55" s="14" t="str">
        <f t="shared" si="4"/>
        <v/>
      </c>
      <c r="F55" s="14" t="str">
        <f t="shared" si="5"/>
        <v/>
      </c>
      <c r="G55" s="14"/>
      <c r="H55" s="14" t="str">
        <f t="shared" si="2"/>
        <v/>
      </c>
      <c r="I55" s="20" t="str">
        <f t="shared" si="3"/>
        <v/>
      </c>
      <c r="J55" s="234"/>
    </row>
    <row r="56" spans="1:11" ht="23.25" customHeight="1">
      <c r="A56" s="6">
        <f t="shared" si="0"/>
        <v>52</v>
      </c>
      <c r="B56" s="7" t="s">
        <v>86</v>
      </c>
      <c r="C56" s="37" t="s">
        <v>151</v>
      </c>
      <c r="D56" s="14" t="str">
        <f t="shared" si="6"/>
        <v/>
      </c>
      <c r="E56" s="14" t="str">
        <f t="shared" si="4"/>
        <v/>
      </c>
      <c r="F56" s="14" t="str">
        <f t="shared" si="5"/>
        <v/>
      </c>
      <c r="G56" s="14"/>
      <c r="H56" s="14" t="str">
        <f t="shared" si="2"/>
        <v/>
      </c>
      <c r="I56" s="20" t="str">
        <f t="shared" si="3"/>
        <v/>
      </c>
      <c r="J56" s="234"/>
    </row>
    <row r="57" spans="1:11" ht="23.25" customHeight="1">
      <c r="A57" s="6">
        <f t="shared" si="0"/>
        <v>53</v>
      </c>
      <c r="B57" s="7" t="s">
        <v>88</v>
      </c>
      <c r="C57" s="37" t="s">
        <v>152</v>
      </c>
      <c r="D57" s="14" t="str">
        <f t="shared" si="6"/>
        <v/>
      </c>
      <c r="E57" s="14" t="str">
        <f t="shared" si="4"/>
        <v/>
      </c>
      <c r="F57" s="14" t="str">
        <f t="shared" si="5"/>
        <v/>
      </c>
      <c r="G57" s="14"/>
      <c r="H57" s="14" t="str">
        <f t="shared" si="2"/>
        <v/>
      </c>
      <c r="I57" s="20" t="str">
        <f t="shared" si="3"/>
        <v/>
      </c>
      <c r="J57" s="234"/>
    </row>
    <row r="58" spans="1:11" ht="23.25" customHeight="1">
      <c r="A58" s="6">
        <f t="shared" si="0"/>
        <v>54</v>
      </c>
      <c r="B58" s="7" t="s">
        <v>90</v>
      </c>
      <c r="C58" s="37" t="s">
        <v>153</v>
      </c>
      <c r="D58" s="14" t="str">
        <f t="shared" si="6"/>
        <v/>
      </c>
      <c r="E58" s="14" t="str">
        <f t="shared" si="4"/>
        <v/>
      </c>
      <c r="F58" s="14" t="str">
        <f t="shared" si="5"/>
        <v/>
      </c>
      <c r="G58" s="14"/>
      <c r="H58" s="14" t="str">
        <f t="shared" si="2"/>
        <v/>
      </c>
      <c r="I58" s="20" t="str">
        <f t="shared" si="3"/>
        <v/>
      </c>
      <c r="J58" s="234"/>
    </row>
    <row r="59" spans="1:11" ht="23.25" customHeight="1">
      <c r="A59" s="6">
        <f t="shared" si="0"/>
        <v>55</v>
      </c>
      <c r="B59" s="9" t="s">
        <v>92</v>
      </c>
      <c r="C59" s="37" t="s">
        <v>154</v>
      </c>
      <c r="D59" s="14" t="str">
        <f t="shared" si="6"/>
        <v/>
      </c>
      <c r="E59" s="14" t="str">
        <f t="shared" si="4"/>
        <v/>
      </c>
      <c r="F59" s="14" t="str">
        <f t="shared" si="5"/>
        <v/>
      </c>
      <c r="G59" s="14"/>
      <c r="H59" s="14" t="str">
        <f t="shared" si="2"/>
        <v/>
      </c>
      <c r="I59" s="20" t="str">
        <f t="shared" si="3"/>
        <v/>
      </c>
      <c r="J59" s="234"/>
    </row>
    <row r="60" spans="1:11" ht="23.25" customHeight="1">
      <c r="A60" s="6">
        <f t="shared" si="0"/>
        <v>56</v>
      </c>
      <c r="B60" s="450" t="s">
        <v>94</v>
      </c>
      <c r="C60" s="36" t="s">
        <v>155</v>
      </c>
      <c r="D60" s="14" t="str">
        <f t="shared" si="6"/>
        <v/>
      </c>
      <c r="E60" s="14" t="str">
        <f t="shared" si="4"/>
        <v/>
      </c>
      <c r="F60" s="14" t="str">
        <f t="shared" si="5"/>
        <v/>
      </c>
      <c r="G60" s="14"/>
      <c r="H60" s="14" t="str">
        <f t="shared" si="2"/>
        <v/>
      </c>
      <c r="I60" s="20" t="str">
        <f t="shared" si="3"/>
        <v/>
      </c>
      <c r="J60" s="234"/>
    </row>
    <row r="61" spans="1:11" ht="23.25" customHeight="1">
      <c r="A61" s="6">
        <f t="shared" si="0"/>
        <v>57</v>
      </c>
      <c r="B61" s="451"/>
      <c r="C61" s="37" t="s">
        <v>156</v>
      </c>
      <c r="D61" s="14" t="str">
        <f t="shared" si="6"/>
        <v/>
      </c>
      <c r="E61" s="14" t="str">
        <f t="shared" si="4"/>
        <v/>
      </c>
      <c r="F61" s="14" t="str">
        <f t="shared" si="5"/>
        <v/>
      </c>
      <c r="G61" s="14"/>
      <c r="H61" s="14" t="str">
        <f t="shared" si="2"/>
        <v/>
      </c>
      <c r="I61" s="20" t="str">
        <f t="shared" si="3"/>
        <v/>
      </c>
      <c r="J61" s="234"/>
    </row>
    <row r="62" spans="1:11" ht="23.25" customHeight="1">
      <c r="A62" s="6">
        <f t="shared" si="0"/>
        <v>58</v>
      </c>
      <c r="B62" s="452"/>
      <c r="C62" s="37" t="s">
        <v>157</v>
      </c>
      <c r="D62" s="14" t="str">
        <f t="shared" si="6"/>
        <v/>
      </c>
      <c r="E62" s="14" t="str">
        <f t="shared" si="4"/>
        <v/>
      </c>
      <c r="F62" s="14" t="str">
        <f t="shared" si="5"/>
        <v/>
      </c>
      <c r="G62" s="14"/>
      <c r="H62" s="14" t="str">
        <f t="shared" si="2"/>
        <v/>
      </c>
      <c r="I62" s="20" t="str">
        <f t="shared" si="3"/>
        <v/>
      </c>
      <c r="J62" s="234"/>
    </row>
    <row r="63" spans="1:11" ht="23.25" customHeight="1">
      <c r="A63" s="6">
        <f t="shared" si="0"/>
        <v>59</v>
      </c>
      <c r="B63" s="9" t="s">
        <v>98</v>
      </c>
      <c r="C63" s="37" t="s">
        <v>158</v>
      </c>
      <c r="D63" s="14" t="str">
        <f t="shared" si="6"/>
        <v/>
      </c>
      <c r="E63" s="14" t="str">
        <f t="shared" si="4"/>
        <v/>
      </c>
      <c r="F63" s="14" t="str">
        <f t="shared" si="5"/>
        <v/>
      </c>
      <c r="G63" s="14"/>
      <c r="H63" s="14" t="str">
        <f t="shared" si="2"/>
        <v/>
      </c>
      <c r="I63" s="20" t="str">
        <f t="shared" si="3"/>
        <v/>
      </c>
      <c r="J63" s="234"/>
    </row>
    <row r="64" spans="1:11" ht="23.25" customHeight="1">
      <c r="A64" s="6">
        <f t="shared" si="0"/>
        <v>60</v>
      </c>
      <c r="B64" s="10"/>
      <c r="C64" s="37" t="s">
        <v>159</v>
      </c>
      <c r="D64" s="14" t="str">
        <f t="shared" si="6"/>
        <v/>
      </c>
      <c r="E64" s="14" t="str">
        <f t="shared" si="4"/>
        <v/>
      </c>
      <c r="F64" s="14" t="str">
        <f t="shared" si="5"/>
        <v/>
      </c>
      <c r="G64" s="14"/>
      <c r="H64" s="14" t="str">
        <f t="shared" si="2"/>
        <v/>
      </c>
      <c r="I64" s="20" t="str">
        <f t="shared" si="3"/>
        <v/>
      </c>
      <c r="J64" s="234"/>
    </row>
    <row r="65" spans="1:10" ht="23.25" customHeight="1">
      <c r="A65" s="6">
        <f t="shared" si="0"/>
        <v>61</v>
      </c>
      <c r="B65" s="11"/>
      <c r="C65" s="37" t="s">
        <v>160</v>
      </c>
      <c r="D65" s="14" t="str">
        <f t="shared" si="6"/>
        <v/>
      </c>
      <c r="E65" s="14" t="str">
        <f t="shared" si="4"/>
        <v/>
      </c>
      <c r="F65" s="14" t="str">
        <f t="shared" si="5"/>
        <v/>
      </c>
      <c r="G65" s="14"/>
      <c r="H65" s="14" t="str">
        <f t="shared" si="2"/>
        <v/>
      </c>
      <c r="I65" s="20" t="str">
        <f t="shared" si="3"/>
        <v/>
      </c>
      <c r="J65" s="234"/>
    </row>
    <row r="66" spans="1:10" ht="23.25" customHeight="1">
      <c r="A66" s="12">
        <f t="shared" si="0"/>
        <v>62</v>
      </c>
      <c r="B66" s="11"/>
      <c r="C66" s="40" t="s">
        <v>161</v>
      </c>
      <c r="D66" s="14" t="str">
        <f t="shared" si="6"/>
        <v/>
      </c>
      <c r="E66" s="14" t="str">
        <f t="shared" si="4"/>
        <v/>
      </c>
      <c r="F66" s="14" t="str">
        <f t="shared" si="5"/>
        <v/>
      </c>
      <c r="G66" s="41"/>
      <c r="H66" s="14" t="str">
        <f t="shared" si="2"/>
        <v/>
      </c>
      <c r="I66" s="20" t="str">
        <f t="shared" si="3"/>
        <v/>
      </c>
      <c r="J66" s="234"/>
    </row>
    <row r="67" spans="1:10" ht="23.25" customHeight="1">
      <c r="A67" s="13">
        <f t="shared" si="0"/>
        <v>63</v>
      </c>
      <c r="B67" s="14"/>
      <c r="C67" s="42" t="s">
        <v>162</v>
      </c>
      <c r="D67" s="14" t="str">
        <f t="shared" si="6"/>
        <v/>
      </c>
      <c r="E67" s="14" t="str">
        <f>IFERROR(VLOOKUP(C67,$O$4:$T$13,4,FALSE),"")</f>
        <v/>
      </c>
      <c r="F67" s="14" t="str">
        <f t="shared" si="5"/>
        <v/>
      </c>
      <c r="G67" s="14"/>
      <c r="H67" s="14" t="str">
        <f t="shared" si="2"/>
        <v/>
      </c>
      <c r="I67" s="20" t="str">
        <f t="shared" si="3"/>
        <v/>
      </c>
      <c r="J67" s="234"/>
    </row>
    <row r="68" spans="1:10" ht="23.25" customHeight="1">
      <c r="A68" s="11"/>
      <c r="B68" s="11"/>
      <c r="C68" s="11"/>
      <c r="D68" s="11"/>
      <c r="E68" s="11"/>
      <c r="F68" s="11"/>
      <c r="G68" s="11"/>
      <c r="H68" s="11"/>
      <c r="I68" s="11"/>
    </row>
    <row r="69" spans="1:10" ht="23.25" customHeight="1">
      <c r="A69" s="11"/>
      <c r="B69" s="11"/>
      <c r="C69" s="11"/>
      <c r="D69" s="11"/>
      <c r="E69" s="11"/>
      <c r="F69" s="11"/>
      <c r="G69" s="11"/>
      <c r="H69" s="11"/>
      <c r="I69" s="11"/>
    </row>
    <row r="70" spans="1:10" ht="23.25" customHeight="1">
      <c r="A70" s="11"/>
      <c r="B70" s="11"/>
      <c r="C70" s="11"/>
      <c r="D70" s="11"/>
      <c r="E70" s="11"/>
      <c r="F70" s="11"/>
      <c r="G70" s="11"/>
      <c r="H70" s="11"/>
      <c r="I70" s="11"/>
    </row>
    <row r="71" spans="1:10" ht="23.25" customHeight="1">
      <c r="A71" s="11"/>
      <c r="B71" s="11"/>
      <c r="C71" s="11"/>
      <c r="D71" s="11"/>
      <c r="E71" s="11"/>
      <c r="F71" s="11"/>
      <c r="G71" s="11"/>
      <c r="H71" s="11"/>
      <c r="I71" s="11"/>
    </row>
    <row r="72" spans="1:10" ht="23.25" customHeight="1">
      <c r="A72" s="11"/>
      <c r="B72" s="11"/>
      <c r="C72" s="11"/>
      <c r="D72" s="11"/>
      <c r="E72" s="11"/>
      <c r="F72" s="11"/>
      <c r="G72" s="11"/>
      <c r="H72" s="11"/>
      <c r="I72" s="11"/>
    </row>
    <row r="73" spans="1:10" ht="23.25" customHeight="1">
      <c r="A73" s="11"/>
      <c r="B73" s="11"/>
      <c r="C73" s="11"/>
      <c r="D73" s="11"/>
      <c r="E73" s="11"/>
      <c r="F73" s="11"/>
      <c r="G73" s="11"/>
      <c r="H73" s="11"/>
      <c r="I73" s="11"/>
    </row>
    <row r="74" spans="1:10" ht="23.25" customHeight="1">
      <c r="A74" s="11"/>
      <c r="B74" s="11"/>
      <c r="C74" s="11"/>
      <c r="D74" s="11"/>
      <c r="E74" s="11"/>
      <c r="F74" s="11"/>
      <c r="G74" s="11"/>
      <c r="H74" s="11"/>
      <c r="I74" s="11"/>
    </row>
    <row r="75" spans="1:10" ht="23.25" customHeight="1">
      <c r="A75" s="11"/>
      <c r="B75" s="11"/>
      <c r="C75" s="11"/>
      <c r="D75" s="11"/>
      <c r="E75" s="11"/>
      <c r="F75" s="11"/>
      <c r="G75" s="11"/>
      <c r="H75" s="11"/>
      <c r="I75" s="11"/>
    </row>
    <row r="76" spans="1:10" ht="23.25" customHeight="1">
      <c r="A76" s="11"/>
      <c r="B76" s="11"/>
      <c r="C76" s="11"/>
      <c r="D76" s="11"/>
      <c r="E76" s="11"/>
      <c r="F76" s="11"/>
      <c r="G76" s="11"/>
      <c r="H76" s="11"/>
      <c r="I76" s="11"/>
    </row>
    <row r="77" spans="1:10" ht="23.25" customHeight="1">
      <c r="A77" s="11"/>
      <c r="B77" s="11"/>
      <c r="C77" s="11"/>
      <c r="D77" s="11"/>
      <c r="E77" s="11"/>
      <c r="F77" s="11"/>
      <c r="G77" s="11"/>
      <c r="H77" s="11"/>
      <c r="I77" s="11"/>
    </row>
    <row r="78" spans="1:10" ht="23.25" customHeight="1">
      <c r="A78" s="11"/>
      <c r="B78" s="11"/>
      <c r="C78" s="11"/>
      <c r="D78" s="11"/>
      <c r="E78" s="11"/>
      <c r="F78" s="11"/>
      <c r="G78" s="11"/>
      <c r="H78" s="11"/>
      <c r="I78" s="11"/>
    </row>
    <row r="79" spans="1:10" ht="23.25" customHeight="1">
      <c r="A79" s="11"/>
      <c r="B79" s="11"/>
      <c r="C79" s="11"/>
      <c r="D79" s="11"/>
      <c r="E79" s="11"/>
      <c r="F79" s="11"/>
      <c r="G79" s="11"/>
      <c r="H79" s="11"/>
      <c r="I79" s="11"/>
    </row>
    <row r="80" spans="1:10" ht="23.25" customHeight="1">
      <c r="A80" s="11"/>
      <c r="B80" s="11"/>
      <c r="C80" s="11"/>
      <c r="D80" s="11"/>
      <c r="E80" s="11"/>
      <c r="F80" s="11"/>
      <c r="G80" s="11"/>
      <c r="H80" s="11"/>
      <c r="I80" s="11"/>
    </row>
    <row r="81" spans="1:9" ht="23.25" customHeight="1">
      <c r="A81" s="11"/>
      <c r="B81" s="11"/>
      <c r="C81" s="11"/>
      <c r="D81" s="11"/>
      <c r="E81" s="11"/>
      <c r="F81" s="11"/>
      <c r="G81" s="11"/>
      <c r="H81" s="11"/>
      <c r="I81" s="11"/>
    </row>
    <row r="82" spans="1:9" ht="23.25" customHeight="1">
      <c r="A82" s="11"/>
      <c r="B82" s="11"/>
      <c r="C82" s="11"/>
      <c r="D82" s="11"/>
      <c r="E82" s="11"/>
      <c r="F82" s="11"/>
      <c r="G82" s="11"/>
      <c r="H82" s="11"/>
      <c r="I82" s="11"/>
    </row>
    <row r="83" spans="1:9" ht="23.25" customHeight="1">
      <c r="A83" s="11"/>
      <c r="B83" s="11"/>
      <c r="C83" s="11"/>
      <c r="D83" s="11"/>
      <c r="E83" s="11"/>
      <c r="F83" s="11"/>
      <c r="G83" s="11"/>
      <c r="H83" s="11"/>
      <c r="I83" s="11"/>
    </row>
    <row r="84" spans="1:9" ht="23.25" customHeight="1">
      <c r="A84" s="11"/>
      <c r="B84" s="11"/>
      <c r="C84" s="11"/>
      <c r="D84" s="11"/>
      <c r="E84" s="11"/>
      <c r="F84" s="11"/>
      <c r="G84" s="11"/>
      <c r="H84" s="11"/>
      <c r="I84" s="11"/>
    </row>
    <row r="85" spans="1:9" ht="23.25" customHeight="1">
      <c r="A85" s="11"/>
      <c r="B85" s="11"/>
      <c r="C85" s="11"/>
      <c r="D85" s="11"/>
      <c r="E85" s="11"/>
      <c r="F85" s="11"/>
      <c r="G85" s="11"/>
      <c r="H85" s="11"/>
      <c r="I85" s="11"/>
    </row>
    <row r="86" spans="1:9" ht="23.25" customHeight="1">
      <c r="A86" s="11"/>
      <c r="B86" s="11"/>
      <c r="C86" s="11"/>
      <c r="D86" s="11"/>
      <c r="E86" s="11"/>
      <c r="F86" s="11"/>
      <c r="G86" s="11"/>
      <c r="H86" s="11"/>
      <c r="I86" s="11"/>
    </row>
    <row r="87" spans="1:9" ht="23.25" customHeight="1">
      <c r="A87" s="11"/>
      <c r="B87" s="11"/>
      <c r="C87" s="11"/>
      <c r="D87" s="11"/>
      <c r="E87" s="11"/>
      <c r="F87" s="11"/>
      <c r="G87" s="11"/>
      <c r="H87" s="11"/>
      <c r="I87" s="11"/>
    </row>
    <row r="88" spans="1:9" ht="23.25" customHeight="1">
      <c r="A88" s="11"/>
      <c r="B88" s="11"/>
      <c r="C88" s="11"/>
      <c r="D88" s="11"/>
      <c r="E88" s="11"/>
      <c r="F88" s="11"/>
      <c r="G88" s="11"/>
      <c r="H88" s="11"/>
      <c r="I88" s="11"/>
    </row>
    <row r="89" spans="1:9" ht="23.25" customHeight="1">
      <c r="A89" s="11"/>
      <c r="B89" s="11"/>
      <c r="C89" s="11"/>
      <c r="D89" s="11"/>
      <c r="E89" s="11"/>
      <c r="F89" s="11"/>
      <c r="G89" s="11"/>
      <c r="H89" s="11"/>
      <c r="I89" s="11"/>
    </row>
    <row r="90" spans="1:9" ht="23.25" customHeight="1">
      <c r="A90" s="11"/>
      <c r="B90" s="11"/>
      <c r="C90" s="11"/>
      <c r="D90" s="11"/>
      <c r="E90" s="11"/>
      <c r="F90" s="11"/>
      <c r="G90" s="11"/>
      <c r="H90" s="11"/>
      <c r="I90" s="11"/>
    </row>
    <row r="91" spans="1:9" ht="23.25" customHeight="1">
      <c r="A91" s="11"/>
      <c r="B91" s="11"/>
      <c r="C91" s="11"/>
      <c r="D91" s="11"/>
      <c r="E91" s="11"/>
      <c r="F91" s="11"/>
      <c r="G91" s="11"/>
      <c r="H91" s="11"/>
      <c r="I91" s="11"/>
    </row>
    <row r="92" spans="1:9" ht="23.25" customHeight="1">
      <c r="A92" s="11"/>
      <c r="B92" s="11"/>
      <c r="C92" s="11"/>
      <c r="D92" s="11"/>
      <c r="E92" s="11"/>
      <c r="F92" s="11"/>
      <c r="G92" s="11"/>
      <c r="H92" s="11"/>
      <c r="I92" s="11"/>
    </row>
    <row r="93" spans="1:9" ht="23.25" customHeight="1">
      <c r="A93" s="11"/>
      <c r="B93" s="11"/>
      <c r="C93" s="11"/>
      <c r="D93" s="11"/>
      <c r="E93" s="11"/>
      <c r="F93" s="11"/>
      <c r="G93" s="11"/>
      <c r="H93" s="11"/>
      <c r="I93" s="11"/>
    </row>
    <row r="94" spans="1:9" ht="23.25" customHeight="1">
      <c r="A94" s="11"/>
      <c r="B94" s="11"/>
      <c r="C94" s="11"/>
      <c r="D94" s="11"/>
      <c r="E94" s="11"/>
      <c r="F94" s="11"/>
      <c r="G94" s="11"/>
      <c r="H94" s="11"/>
      <c r="I94" s="11"/>
    </row>
    <row r="95" spans="1:9" ht="23.25" customHeight="1">
      <c r="A95" s="11"/>
      <c r="B95" s="11"/>
      <c r="C95" s="11"/>
      <c r="D95" s="11"/>
      <c r="E95" s="11"/>
      <c r="F95" s="11"/>
      <c r="G95" s="11"/>
      <c r="H95" s="11"/>
      <c r="I95" s="11"/>
    </row>
    <row r="96" spans="1:9" ht="23.25" customHeight="1">
      <c r="A96" s="11"/>
      <c r="B96" s="11"/>
      <c r="C96" s="11"/>
      <c r="D96" s="11"/>
      <c r="E96" s="11"/>
      <c r="F96" s="11"/>
      <c r="G96" s="11"/>
      <c r="H96" s="11"/>
      <c r="I96" s="11"/>
    </row>
    <row r="97" spans="1:9" ht="23.25" customHeight="1">
      <c r="A97" s="11"/>
      <c r="B97" s="11"/>
      <c r="C97" s="11"/>
      <c r="D97" s="11"/>
      <c r="E97" s="11"/>
      <c r="F97" s="11"/>
      <c r="G97" s="11"/>
      <c r="H97" s="11"/>
      <c r="I97" s="11"/>
    </row>
    <row r="98" spans="1:9" ht="23.25" customHeight="1">
      <c r="A98" s="11"/>
      <c r="B98" s="11"/>
      <c r="C98" s="11"/>
      <c r="D98" s="11"/>
      <c r="E98" s="11"/>
      <c r="F98" s="11"/>
      <c r="G98" s="11"/>
      <c r="H98" s="11"/>
      <c r="I98" s="11"/>
    </row>
    <row r="99" spans="1:9" ht="23.25" customHeight="1">
      <c r="A99" s="11"/>
      <c r="B99" s="11"/>
      <c r="C99" s="11"/>
      <c r="D99" s="11"/>
      <c r="E99" s="11"/>
      <c r="F99" s="11"/>
      <c r="G99" s="11"/>
      <c r="H99" s="11"/>
      <c r="I99" s="11"/>
    </row>
    <row r="100" spans="1:9" ht="23.25" customHeight="1">
      <c r="A100" s="11"/>
      <c r="B100" s="11"/>
      <c r="C100" s="11"/>
      <c r="D100" s="11"/>
      <c r="E100" s="11"/>
      <c r="F100" s="11"/>
      <c r="G100" s="11"/>
      <c r="H100" s="11"/>
      <c r="I100" s="11"/>
    </row>
    <row r="101" spans="1:9" ht="23.25" customHeight="1">
      <c r="A101" s="11"/>
      <c r="B101" s="11"/>
      <c r="C101" s="11"/>
      <c r="D101" s="11"/>
      <c r="E101" s="11"/>
      <c r="F101" s="11"/>
      <c r="G101" s="11"/>
      <c r="H101" s="11"/>
      <c r="I101" s="11"/>
    </row>
    <row r="102" spans="1:9" ht="23.25" customHeight="1">
      <c r="A102" s="11"/>
      <c r="B102" s="11"/>
      <c r="C102" s="11"/>
      <c r="D102" s="11"/>
      <c r="E102" s="11"/>
      <c r="F102" s="11"/>
      <c r="G102" s="11"/>
      <c r="H102" s="11"/>
      <c r="I102" s="11"/>
    </row>
    <row r="103" spans="1:9" ht="23.25" customHeight="1">
      <c r="A103" s="11"/>
      <c r="B103" s="11"/>
      <c r="C103" s="11"/>
      <c r="D103" s="11"/>
      <c r="E103" s="11"/>
      <c r="F103" s="11"/>
      <c r="G103" s="11"/>
      <c r="H103" s="11"/>
      <c r="I103" s="11"/>
    </row>
    <row r="104" spans="1:9" ht="23.25" customHeight="1">
      <c r="A104" s="11"/>
      <c r="B104" s="11"/>
      <c r="C104" s="11"/>
      <c r="D104" s="11"/>
      <c r="E104" s="11"/>
      <c r="F104" s="11"/>
      <c r="G104" s="11"/>
      <c r="H104" s="11"/>
      <c r="I104" s="11"/>
    </row>
    <row r="105" spans="1:9" ht="23.25" customHeight="1">
      <c r="A105" s="11"/>
      <c r="B105" s="11"/>
      <c r="C105" s="11"/>
      <c r="D105" s="11"/>
      <c r="E105" s="11"/>
      <c r="F105" s="11"/>
      <c r="G105" s="11"/>
      <c r="H105" s="11"/>
      <c r="I105" s="11"/>
    </row>
    <row r="106" spans="1:9" ht="23.25" customHeight="1">
      <c r="A106" s="11"/>
      <c r="B106" s="11"/>
      <c r="C106" s="11"/>
      <c r="D106" s="11"/>
      <c r="E106" s="11"/>
      <c r="F106" s="11"/>
      <c r="G106" s="11"/>
      <c r="H106" s="11"/>
      <c r="I106" s="11"/>
    </row>
    <row r="107" spans="1:9" ht="23.25" customHeight="1">
      <c r="A107" s="11"/>
      <c r="B107" s="11"/>
      <c r="C107" s="11"/>
      <c r="D107" s="11"/>
      <c r="E107" s="11"/>
      <c r="F107" s="11"/>
      <c r="G107" s="11"/>
      <c r="H107" s="11"/>
      <c r="I107" s="11"/>
    </row>
    <row r="108" spans="1:9" ht="23.25" customHeight="1">
      <c r="A108" s="11"/>
      <c r="B108" s="11"/>
      <c r="C108" s="11"/>
      <c r="D108" s="11"/>
      <c r="E108" s="11"/>
      <c r="F108" s="11"/>
      <c r="G108" s="11"/>
      <c r="H108" s="11"/>
      <c r="I108" s="11"/>
    </row>
    <row r="109" spans="1:9" ht="23.25" customHeight="1">
      <c r="A109" s="11"/>
      <c r="B109" s="11"/>
      <c r="C109" s="11"/>
      <c r="D109" s="11"/>
      <c r="E109" s="11"/>
      <c r="F109" s="11"/>
      <c r="G109" s="11"/>
      <c r="H109" s="11"/>
      <c r="I109" s="11"/>
    </row>
    <row r="110" spans="1:9" ht="23.25" customHeight="1">
      <c r="A110" s="11"/>
      <c r="B110" s="11"/>
      <c r="C110" s="11"/>
      <c r="D110" s="11"/>
      <c r="E110" s="11"/>
      <c r="F110" s="11"/>
      <c r="G110" s="11"/>
      <c r="H110" s="11"/>
      <c r="I110" s="11"/>
    </row>
    <row r="111" spans="1:9" ht="23.25" customHeight="1">
      <c r="A111" s="11"/>
      <c r="B111" s="11"/>
      <c r="C111" s="11"/>
      <c r="D111" s="11"/>
      <c r="E111" s="11"/>
      <c r="F111" s="11"/>
      <c r="G111" s="11"/>
      <c r="H111" s="11"/>
      <c r="I111" s="11"/>
    </row>
    <row r="112" spans="1:9" ht="23.25" customHeight="1">
      <c r="A112" s="11"/>
      <c r="B112" s="11"/>
      <c r="C112" s="11"/>
      <c r="D112" s="11"/>
      <c r="E112" s="11"/>
      <c r="F112" s="11"/>
      <c r="G112" s="11"/>
      <c r="H112" s="11"/>
      <c r="I112" s="11"/>
    </row>
    <row r="113" spans="1:9" ht="23.25" customHeight="1">
      <c r="A113" s="11"/>
      <c r="B113" s="11"/>
      <c r="C113" s="11"/>
      <c r="D113" s="11"/>
      <c r="E113" s="11"/>
      <c r="F113" s="11"/>
      <c r="G113" s="11"/>
      <c r="H113" s="11"/>
      <c r="I113" s="11"/>
    </row>
    <row r="114" spans="1:9" ht="23.25" customHeight="1">
      <c r="A114" s="11"/>
      <c r="B114" s="11"/>
      <c r="C114" s="11"/>
      <c r="D114" s="11"/>
      <c r="E114" s="11"/>
      <c r="F114" s="11"/>
      <c r="G114" s="11"/>
      <c r="H114" s="11"/>
      <c r="I114" s="11"/>
    </row>
    <row r="115" spans="1:9" ht="23.25" customHeight="1">
      <c r="A115" s="11"/>
      <c r="B115" s="11"/>
      <c r="C115" s="11"/>
      <c r="D115" s="11"/>
      <c r="E115" s="11"/>
      <c r="F115" s="11"/>
      <c r="G115" s="11"/>
      <c r="H115" s="11"/>
      <c r="I115" s="11"/>
    </row>
    <row r="116" spans="1:9" ht="23.25" customHeight="1">
      <c r="A116" s="11"/>
      <c r="B116" s="11"/>
      <c r="C116" s="11"/>
      <c r="D116" s="11"/>
      <c r="E116" s="11"/>
      <c r="F116" s="11"/>
      <c r="G116" s="11"/>
      <c r="H116" s="11"/>
      <c r="I116" s="11"/>
    </row>
    <row r="117" spans="1:9" ht="23.25" customHeight="1">
      <c r="A117" s="11"/>
      <c r="B117" s="11"/>
      <c r="C117" s="11"/>
      <c r="D117" s="11"/>
      <c r="E117" s="11"/>
      <c r="F117" s="11"/>
      <c r="G117" s="11"/>
      <c r="H117" s="11"/>
      <c r="I117" s="11"/>
    </row>
    <row r="118" spans="1:9" ht="23.25" customHeight="1">
      <c r="A118" s="11"/>
      <c r="B118" s="11"/>
      <c r="C118" s="11"/>
      <c r="D118" s="11"/>
      <c r="E118" s="11"/>
      <c r="F118" s="11"/>
      <c r="G118" s="11"/>
      <c r="H118" s="11"/>
      <c r="I118" s="11"/>
    </row>
    <row r="119" spans="1:9" ht="23.25" customHeight="1">
      <c r="A119" s="11"/>
      <c r="B119" s="11"/>
      <c r="C119" s="11"/>
      <c r="D119" s="11"/>
      <c r="E119" s="11"/>
      <c r="F119" s="11"/>
      <c r="G119" s="11"/>
      <c r="H119" s="11"/>
      <c r="I119" s="11"/>
    </row>
    <row r="120" spans="1:9" ht="23.25" customHeight="1">
      <c r="A120" s="11"/>
      <c r="B120" s="11"/>
      <c r="C120" s="11"/>
      <c r="D120" s="11"/>
      <c r="E120" s="11"/>
      <c r="F120" s="11"/>
      <c r="G120" s="11"/>
      <c r="H120" s="11"/>
      <c r="I120" s="11"/>
    </row>
    <row r="121" spans="1:9" ht="23.25" customHeight="1">
      <c r="A121" s="11"/>
      <c r="B121" s="11"/>
      <c r="C121" s="11"/>
      <c r="D121" s="11"/>
      <c r="E121" s="11"/>
      <c r="F121" s="11"/>
      <c r="G121" s="11"/>
      <c r="H121" s="11"/>
      <c r="I121" s="11"/>
    </row>
    <row r="122" spans="1:9" ht="23.25" customHeight="1">
      <c r="A122" s="11"/>
      <c r="B122" s="11"/>
      <c r="C122" s="11"/>
      <c r="D122" s="11"/>
      <c r="E122" s="11"/>
      <c r="F122" s="11"/>
      <c r="G122" s="11"/>
      <c r="H122" s="11"/>
      <c r="I122" s="11"/>
    </row>
    <row r="123" spans="1:9" ht="23.25" customHeight="1">
      <c r="A123" s="11"/>
      <c r="B123" s="11"/>
      <c r="C123" s="11"/>
      <c r="D123" s="11"/>
      <c r="E123" s="11"/>
      <c r="F123" s="11"/>
      <c r="G123" s="11"/>
      <c r="H123" s="11"/>
      <c r="I123" s="11"/>
    </row>
    <row r="124" spans="1:9" ht="23.25" customHeight="1">
      <c r="A124" s="11"/>
      <c r="B124" s="11"/>
      <c r="C124" s="11"/>
      <c r="D124" s="11"/>
      <c r="E124" s="11"/>
      <c r="F124" s="11"/>
      <c r="G124" s="11"/>
      <c r="H124" s="11"/>
      <c r="I124" s="11"/>
    </row>
    <row r="125" spans="1:9" ht="23.25" customHeight="1">
      <c r="A125" s="11"/>
      <c r="B125" s="11"/>
      <c r="C125" s="11"/>
      <c r="D125" s="11"/>
      <c r="E125" s="11"/>
      <c r="F125" s="11"/>
      <c r="G125" s="11"/>
      <c r="H125" s="11"/>
      <c r="I125" s="11"/>
    </row>
    <row r="126" spans="1:9" ht="23.25" customHeight="1">
      <c r="A126" s="11"/>
      <c r="B126" s="11"/>
      <c r="C126" s="11"/>
      <c r="D126" s="11"/>
      <c r="E126" s="11"/>
      <c r="F126" s="11"/>
      <c r="G126" s="11"/>
      <c r="H126" s="11"/>
      <c r="I126" s="11"/>
    </row>
    <row r="127" spans="1:9" ht="23.25" customHeight="1">
      <c r="A127" s="11"/>
      <c r="B127" s="11"/>
      <c r="C127" s="11"/>
      <c r="D127" s="11"/>
      <c r="E127" s="11"/>
      <c r="F127" s="11"/>
      <c r="G127" s="11"/>
      <c r="H127" s="11"/>
      <c r="I127" s="11"/>
    </row>
    <row r="128" spans="1:9" ht="23.25" customHeight="1">
      <c r="A128" s="11"/>
      <c r="B128" s="11"/>
      <c r="C128" s="11"/>
      <c r="D128" s="11"/>
      <c r="E128" s="11"/>
      <c r="F128" s="11"/>
      <c r="G128" s="11"/>
      <c r="H128" s="11"/>
      <c r="I128" s="11"/>
    </row>
    <row r="129" spans="1:9" ht="23.25" customHeight="1">
      <c r="A129" s="11"/>
      <c r="B129" s="11"/>
      <c r="C129" s="11"/>
      <c r="D129" s="11"/>
      <c r="E129" s="11"/>
      <c r="F129" s="11"/>
      <c r="G129" s="11"/>
      <c r="H129" s="11"/>
      <c r="I129" s="11"/>
    </row>
    <row r="130" spans="1:9" ht="23.25" customHeight="1">
      <c r="A130" s="11"/>
      <c r="B130" s="11"/>
      <c r="C130" s="11"/>
      <c r="D130" s="11"/>
      <c r="E130" s="11"/>
      <c r="F130" s="11"/>
      <c r="G130" s="11"/>
      <c r="H130" s="11"/>
      <c r="I130" s="11"/>
    </row>
    <row r="131" spans="1:9" ht="23.25" customHeight="1">
      <c r="A131" s="11"/>
      <c r="B131" s="11"/>
      <c r="C131" s="11"/>
      <c r="D131" s="11"/>
      <c r="E131" s="11"/>
      <c r="F131" s="11"/>
      <c r="G131" s="11"/>
      <c r="H131" s="11"/>
      <c r="I131" s="11"/>
    </row>
    <row r="132" spans="1:9" ht="23.25" customHeight="1">
      <c r="A132" s="11"/>
      <c r="B132" s="11"/>
      <c r="C132" s="11"/>
      <c r="D132" s="11"/>
      <c r="E132" s="11"/>
      <c r="F132" s="11"/>
      <c r="G132" s="11"/>
      <c r="H132" s="11"/>
      <c r="I132" s="11"/>
    </row>
    <row r="133" spans="1:9" ht="23.25" customHeight="1">
      <c r="A133" s="11"/>
      <c r="B133" s="11"/>
      <c r="C133" s="11"/>
      <c r="D133" s="11"/>
      <c r="E133" s="11"/>
      <c r="F133" s="11"/>
      <c r="G133" s="11"/>
      <c r="H133" s="11"/>
      <c r="I133" s="11"/>
    </row>
    <row r="134" spans="1:9" ht="23.25" customHeight="1">
      <c r="A134" s="11"/>
      <c r="B134" s="11"/>
      <c r="C134" s="11"/>
      <c r="D134" s="11"/>
      <c r="E134" s="11"/>
      <c r="F134" s="11"/>
      <c r="G134" s="11"/>
      <c r="H134" s="11"/>
      <c r="I134" s="11"/>
    </row>
    <row r="135" spans="1:9" ht="23.25" customHeight="1">
      <c r="A135" s="11"/>
      <c r="B135" s="11"/>
      <c r="C135" s="11"/>
      <c r="D135" s="11"/>
      <c r="E135" s="11"/>
      <c r="F135" s="11"/>
      <c r="G135" s="11"/>
      <c r="H135" s="11"/>
      <c r="I135" s="11"/>
    </row>
    <row r="136" spans="1:9" ht="23.25" customHeight="1">
      <c r="A136" s="11"/>
      <c r="B136" s="11"/>
      <c r="C136" s="11"/>
      <c r="D136" s="11"/>
      <c r="E136" s="11"/>
      <c r="F136" s="11"/>
      <c r="G136" s="11"/>
      <c r="H136" s="11"/>
      <c r="I136" s="11"/>
    </row>
    <row r="137" spans="1:9" ht="23.25" customHeight="1">
      <c r="A137" s="11"/>
      <c r="B137" s="11"/>
      <c r="C137" s="11"/>
      <c r="D137" s="11"/>
      <c r="E137" s="11"/>
      <c r="F137" s="11"/>
      <c r="G137" s="11"/>
      <c r="H137" s="11"/>
      <c r="I137" s="11"/>
    </row>
    <row r="138" spans="1:9" ht="23.25" customHeight="1">
      <c r="A138" s="11"/>
      <c r="B138" s="11"/>
      <c r="C138" s="11"/>
      <c r="D138" s="11"/>
      <c r="E138" s="11"/>
      <c r="F138" s="11"/>
      <c r="G138" s="11"/>
      <c r="H138" s="11"/>
      <c r="I138" s="11"/>
    </row>
    <row r="139" spans="1:9" ht="23.25" customHeight="1">
      <c r="A139" s="11"/>
      <c r="B139" s="11"/>
      <c r="C139" s="11"/>
      <c r="D139" s="11"/>
      <c r="E139" s="11"/>
      <c r="F139" s="11"/>
      <c r="G139" s="11"/>
      <c r="H139" s="11"/>
      <c r="I139" s="11"/>
    </row>
    <row r="140" spans="1:9" ht="23.25" customHeight="1">
      <c r="A140" s="11"/>
      <c r="B140" s="11"/>
      <c r="C140" s="11"/>
      <c r="D140" s="11"/>
      <c r="E140" s="11"/>
      <c r="F140" s="11"/>
      <c r="G140" s="11"/>
      <c r="H140" s="11"/>
      <c r="I140" s="11"/>
    </row>
    <row r="141" spans="1:9" ht="23.25" customHeight="1">
      <c r="A141" s="11"/>
      <c r="B141" s="11"/>
      <c r="C141" s="11"/>
      <c r="D141" s="11"/>
      <c r="E141" s="11"/>
      <c r="F141" s="11"/>
      <c r="G141" s="11"/>
      <c r="H141" s="11"/>
      <c r="I141" s="11"/>
    </row>
    <row r="142" spans="1:9" ht="23.25" customHeight="1">
      <c r="A142" s="11"/>
      <c r="B142" s="11"/>
      <c r="C142" s="11"/>
      <c r="D142" s="11"/>
      <c r="E142" s="11"/>
      <c r="F142" s="11"/>
      <c r="G142" s="11"/>
      <c r="H142" s="11"/>
      <c r="I142" s="11"/>
    </row>
    <row r="143" spans="1:9" ht="23.25" customHeight="1">
      <c r="A143" s="11"/>
      <c r="B143" s="11"/>
      <c r="C143" s="11"/>
      <c r="D143" s="11"/>
      <c r="E143" s="11"/>
      <c r="F143" s="11"/>
      <c r="G143" s="11"/>
      <c r="H143" s="11"/>
      <c r="I143" s="11"/>
    </row>
    <row r="144" spans="1:9" ht="23.25" customHeight="1">
      <c r="A144" s="11"/>
      <c r="B144" s="11"/>
      <c r="C144" s="11"/>
      <c r="D144" s="11"/>
      <c r="E144" s="11"/>
      <c r="F144" s="11"/>
      <c r="G144" s="11"/>
      <c r="H144" s="11"/>
      <c r="I144" s="11"/>
    </row>
    <row r="145" spans="1:9" ht="23.25" customHeight="1">
      <c r="A145" s="11"/>
      <c r="B145" s="11"/>
      <c r="C145" s="11"/>
      <c r="D145" s="11"/>
      <c r="E145" s="11"/>
      <c r="F145" s="11"/>
      <c r="G145" s="11"/>
      <c r="H145" s="11"/>
      <c r="I145" s="11"/>
    </row>
    <row r="146" spans="1:9" ht="23.25" customHeight="1">
      <c r="A146" s="11"/>
      <c r="B146" s="11"/>
      <c r="C146" s="11"/>
      <c r="D146" s="11"/>
      <c r="E146" s="11"/>
      <c r="F146" s="11"/>
      <c r="G146" s="11"/>
      <c r="H146" s="11"/>
      <c r="I146" s="11"/>
    </row>
    <row r="147" spans="1:9" ht="23.25" customHeight="1">
      <c r="A147" s="11"/>
      <c r="B147" s="11"/>
      <c r="C147" s="11"/>
      <c r="D147" s="11"/>
      <c r="E147" s="11"/>
      <c r="F147" s="11"/>
      <c r="G147" s="11"/>
      <c r="H147" s="11"/>
      <c r="I147" s="11"/>
    </row>
    <row r="148" spans="1:9" ht="23.25" customHeight="1">
      <c r="A148" s="11"/>
      <c r="B148" s="11"/>
      <c r="C148" s="11"/>
      <c r="D148" s="11"/>
      <c r="E148" s="11"/>
      <c r="F148" s="11"/>
      <c r="G148" s="11"/>
      <c r="H148" s="11"/>
      <c r="I148" s="11"/>
    </row>
    <row r="149" spans="1:9" ht="23.25" customHeight="1">
      <c r="A149" s="11"/>
      <c r="B149" s="11"/>
      <c r="C149" s="11"/>
      <c r="D149" s="11"/>
      <c r="E149" s="11"/>
      <c r="F149" s="11"/>
      <c r="G149" s="11"/>
      <c r="H149" s="11"/>
      <c r="I149" s="11"/>
    </row>
    <row r="150" spans="1:9" ht="23.25" customHeight="1">
      <c r="A150" s="11"/>
      <c r="B150" s="11"/>
      <c r="C150" s="11"/>
      <c r="D150" s="11"/>
      <c r="E150" s="11"/>
      <c r="F150" s="11"/>
      <c r="G150" s="11"/>
      <c r="H150" s="11"/>
      <c r="I150" s="11"/>
    </row>
    <row r="151" spans="1:9" ht="23.25" customHeight="1">
      <c r="A151" s="11"/>
      <c r="B151" s="11"/>
      <c r="C151" s="11"/>
      <c r="D151" s="11"/>
      <c r="E151" s="11"/>
      <c r="F151" s="11"/>
      <c r="G151" s="11"/>
      <c r="H151" s="11"/>
      <c r="I151" s="11"/>
    </row>
    <row r="152" spans="1:9" ht="23.25" customHeight="1">
      <c r="A152" s="11"/>
      <c r="B152" s="11"/>
      <c r="C152" s="11"/>
      <c r="D152" s="11"/>
      <c r="E152" s="11"/>
      <c r="F152" s="11"/>
      <c r="G152" s="11"/>
      <c r="H152" s="11"/>
      <c r="I152" s="11"/>
    </row>
    <row r="153" spans="1:9" ht="23.25" customHeight="1">
      <c r="A153" s="11"/>
      <c r="B153" s="11"/>
      <c r="C153" s="11"/>
      <c r="D153" s="11"/>
      <c r="E153" s="11"/>
      <c r="F153" s="11"/>
      <c r="G153" s="11"/>
      <c r="H153" s="11"/>
      <c r="I153" s="11"/>
    </row>
    <row r="154" spans="1:9" ht="23.25" customHeight="1">
      <c r="A154" s="11"/>
      <c r="B154" s="11"/>
      <c r="C154" s="11"/>
      <c r="D154" s="11"/>
      <c r="E154" s="11"/>
      <c r="F154" s="11"/>
      <c r="G154" s="11"/>
      <c r="H154" s="11"/>
      <c r="I154" s="11"/>
    </row>
    <row r="155" spans="1:9" ht="23.25" customHeight="1">
      <c r="A155" s="11"/>
      <c r="B155" s="11"/>
      <c r="C155" s="11"/>
      <c r="D155" s="11"/>
      <c r="E155" s="11"/>
      <c r="F155" s="11"/>
      <c r="G155" s="11"/>
      <c r="H155" s="11"/>
      <c r="I155" s="11"/>
    </row>
    <row r="156" spans="1:9" ht="23.25" customHeight="1">
      <c r="A156" s="11"/>
      <c r="B156" s="11"/>
      <c r="C156" s="11"/>
      <c r="D156" s="11"/>
      <c r="E156" s="11"/>
      <c r="F156" s="11"/>
      <c r="G156" s="11"/>
      <c r="H156" s="11"/>
      <c r="I156" s="11"/>
    </row>
    <row r="157" spans="1:9" ht="23.25" customHeight="1">
      <c r="A157" s="11"/>
      <c r="B157" s="11"/>
      <c r="C157" s="11"/>
      <c r="D157" s="11"/>
      <c r="E157" s="11"/>
      <c r="F157" s="11"/>
      <c r="G157" s="11"/>
      <c r="H157" s="11"/>
      <c r="I157" s="11"/>
    </row>
    <row r="158" spans="1:9" ht="23.25" customHeight="1">
      <c r="A158" s="11"/>
      <c r="B158" s="11"/>
      <c r="C158" s="11"/>
      <c r="D158" s="11"/>
      <c r="E158" s="11"/>
      <c r="F158" s="11"/>
      <c r="G158" s="11"/>
      <c r="H158" s="11"/>
      <c r="I158" s="11"/>
    </row>
    <row r="159" spans="1:9" ht="23.25" customHeight="1">
      <c r="A159" s="11"/>
      <c r="B159" s="11"/>
      <c r="C159" s="11"/>
      <c r="D159" s="11"/>
      <c r="E159" s="11"/>
      <c r="F159" s="11"/>
      <c r="G159" s="11"/>
      <c r="H159" s="11"/>
      <c r="I159" s="11"/>
    </row>
    <row r="160" spans="1:9" ht="23.25" customHeight="1">
      <c r="A160" s="11"/>
      <c r="B160" s="11"/>
      <c r="C160" s="11"/>
      <c r="D160" s="11"/>
      <c r="E160" s="11"/>
      <c r="F160" s="11"/>
      <c r="G160" s="11"/>
      <c r="H160" s="11"/>
      <c r="I160" s="11"/>
    </row>
    <row r="161" spans="1:9" ht="23.25" customHeight="1">
      <c r="A161" s="11"/>
      <c r="B161" s="11"/>
      <c r="C161" s="11"/>
      <c r="D161" s="11"/>
      <c r="E161" s="11"/>
      <c r="F161" s="11"/>
      <c r="G161" s="11"/>
      <c r="H161" s="11"/>
      <c r="I161" s="11"/>
    </row>
    <row r="162" spans="1:9" ht="23.25" customHeight="1">
      <c r="A162" s="11"/>
      <c r="B162" s="11"/>
      <c r="C162" s="11"/>
      <c r="D162" s="11"/>
      <c r="E162" s="11"/>
      <c r="F162" s="11"/>
      <c r="G162" s="11"/>
      <c r="H162" s="11"/>
      <c r="I162" s="11"/>
    </row>
    <row r="163" spans="1:9" ht="23.25" customHeight="1">
      <c r="A163" s="11"/>
      <c r="B163" s="11"/>
      <c r="C163" s="11"/>
      <c r="D163" s="11"/>
      <c r="E163" s="11"/>
      <c r="F163" s="11"/>
      <c r="G163" s="11"/>
      <c r="H163" s="11"/>
      <c r="I163" s="11"/>
    </row>
    <row r="164" spans="1:9" ht="23.25" customHeight="1">
      <c r="A164" s="11"/>
      <c r="B164" s="11"/>
      <c r="C164" s="11"/>
      <c r="D164" s="11"/>
      <c r="E164" s="11"/>
      <c r="F164" s="11"/>
      <c r="G164" s="11"/>
      <c r="H164" s="11"/>
      <c r="I164" s="11"/>
    </row>
    <row r="165" spans="1:9" ht="23.25" customHeight="1">
      <c r="A165" s="11"/>
      <c r="B165" s="11"/>
      <c r="C165" s="11"/>
      <c r="D165" s="11"/>
      <c r="E165" s="11"/>
      <c r="F165" s="11"/>
      <c r="G165" s="11"/>
      <c r="H165" s="11"/>
      <c r="I165" s="11"/>
    </row>
    <row r="166" spans="1:9" ht="23.25" customHeight="1">
      <c r="A166" s="11"/>
      <c r="B166" s="11"/>
      <c r="C166" s="11"/>
      <c r="D166" s="11"/>
      <c r="E166" s="11"/>
      <c r="F166" s="11"/>
      <c r="G166" s="11"/>
      <c r="H166" s="11"/>
      <c r="I166" s="11"/>
    </row>
    <row r="167" spans="1:9" ht="23.25" customHeight="1">
      <c r="A167" s="11"/>
      <c r="B167" s="11"/>
      <c r="C167" s="11"/>
      <c r="D167" s="11"/>
      <c r="E167" s="11"/>
      <c r="F167" s="11"/>
      <c r="G167" s="11"/>
      <c r="H167" s="11"/>
      <c r="I167" s="11"/>
    </row>
    <row r="168" spans="1:9" ht="23.25" customHeight="1">
      <c r="A168" s="11"/>
      <c r="B168" s="11"/>
      <c r="C168" s="11"/>
      <c r="D168" s="11"/>
      <c r="E168" s="11"/>
      <c r="F168" s="11"/>
      <c r="G168" s="11"/>
      <c r="H168" s="11"/>
      <c r="I168" s="11"/>
    </row>
    <row r="169" spans="1:9" ht="23.25" customHeight="1">
      <c r="A169" s="11"/>
      <c r="B169" s="11"/>
      <c r="C169" s="11"/>
      <c r="D169" s="11"/>
      <c r="E169" s="11"/>
      <c r="F169" s="11"/>
      <c r="G169" s="11"/>
      <c r="H169" s="11"/>
      <c r="I169" s="11"/>
    </row>
    <row r="170" spans="1:9" ht="23.25" customHeight="1">
      <c r="A170" s="11"/>
      <c r="B170" s="11"/>
      <c r="C170" s="11"/>
      <c r="D170" s="11"/>
      <c r="E170" s="11"/>
      <c r="F170" s="11"/>
      <c r="G170" s="11"/>
      <c r="H170" s="11"/>
      <c r="I170" s="11"/>
    </row>
    <row r="171" spans="1:9" ht="23.25" customHeight="1">
      <c r="A171" s="11"/>
      <c r="B171" s="11"/>
      <c r="C171" s="11"/>
      <c r="D171" s="11"/>
      <c r="E171" s="11"/>
      <c r="F171" s="11"/>
      <c r="G171" s="11"/>
      <c r="H171" s="11"/>
      <c r="I171" s="11"/>
    </row>
    <row r="172" spans="1:9" ht="23.25" customHeight="1">
      <c r="A172" s="11"/>
      <c r="B172" s="11"/>
      <c r="C172" s="11"/>
      <c r="D172" s="11"/>
      <c r="E172" s="11"/>
      <c r="F172" s="11"/>
      <c r="G172" s="11"/>
      <c r="H172" s="11"/>
      <c r="I172" s="11"/>
    </row>
    <row r="173" spans="1:9" ht="23.25" customHeight="1">
      <c r="A173" s="11"/>
      <c r="B173" s="11"/>
      <c r="C173" s="11"/>
      <c r="D173" s="11"/>
      <c r="E173" s="11"/>
      <c r="F173" s="11"/>
      <c r="G173" s="11"/>
      <c r="H173" s="11"/>
      <c r="I173" s="11"/>
    </row>
    <row r="174" spans="1:9" ht="23.25" customHeight="1">
      <c r="A174" s="11"/>
      <c r="B174" s="11"/>
      <c r="C174" s="11"/>
      <c r="D174" s="11"/>
      <c r="E174" s="11"/>
      <c r="F174" s="11"/>
      <c r="G174" s="11"/>
      <c r="H174" s="11"/>
      <c r="I174" s="11"/>
    </row>
    <row r="175" spans="1:9" ht="23.25" customHeight="1">
      <c r="A175" s="11"/>
      <c r="B175" s="11"/>
      <c r="C175" s="11"/>
      <c r="D175" s="11"/>
      <c r="E175" s="11"/>
      <c r="F175" s="11"/>
      <c r="G175" s="11"/>
      <c r="H175" s="11"/>
      <c r="I175" s="11"/>
    </row>
    <row r="176" spans="1:9" ht="23.25" customHeight="1">
      <c r="A176" s="11"/>
      <c r="B176" s="11"/>
      <c r="C176" s="11"/>
      <c r="D176" s="11"/>
      <c r="E176" s="11"/>
      <c r="F176" s="11"/>
      <c r="G176" s="11"/>
      <c r="H176" s="11"/>
      <c r="I176" s="11"/>
    </row>
    <row r="177" spans="1:9" ht="23.25" customHeight="1">
      <c r="A177" s="11"/>
      <c r="B177" s="11"/>
      <c r="C177" s="11"/>
      <c r="D177" s="11"/>
      <c r="E177" s="11"/>
      <c r="F177" s="11"/>
      <c r="G177" s="11"/>
      <c r="H177" s="11"/>
      <c r="I177" s="11"/>
    </row>
    <row r="178" spans="1:9" ht="23.25" customHeight="1">
      <c r="A178" s="11"/>
      <c r="B178" s="11"/>
      <c r="C178" s="11"/>
      <c r="D178" s="11"/>
      <c r="E178" s="11"/>
      <c r="F178" s="11"/>
      <c r="G178" s="11"/>
      <c r="H178" s="11"/>
      <c r="I178" s="11"/>
    </row>
    <row r="179" spans="1:9" ht="23.25" customHeight="1">
      <c r="A179" s="11"/>
      <c r="B179" s="11"/>
      <c r="C179" s="11"/>
      <c r="D179" s="11"/>
      <c r="E179" s="11"/>
      <c r="F179" s="11"/>
      <c r="G179" s="11"/>
      <c r="H179" s="11"/>
      <c r="I179" s="11"/>
    </row>
    <row r="180" spans="1:9" ht="23.25" customHeight="1">
      <c r="A180" s="11"/>
      <c r="B180" s="11"/>
      <c r="C180" s="11"/>
      <c r="D180" s="11"/>
      <c r="E180" s="11"/>
      <c r="F180" s="11"/>
      <c r="G180" s="11"/>
      <c r="H180" s="11"/>
      <c r="I180" s="11"/>
    </row>
    <row r="181" spans="1:9" ht="23.25" customHeight="1">
      <c r="A181" s="11"/>
      <c r="B181" s="11"/>
      <c r="C181" s="11"/>
      <c r="D181" s="11"/>
      <c r="E181" s="11"/>
      <c r="F181" s="11"/>
      <c r="G181" s="11"/>
      <c r="H181" s="11"/>
      <c r="I181" s="11"/>
    </row>
    <row r="182" spans="1:9" ht="23.25" customHeight="1">
      <c r="A182" s="11"/>
      <c r="B182" s="11"/>
      <c r="C182" s="11"/>
      <c r="D182" s="11"/>
      <c r="E182" s="11"/>
      <c r="F182" s="11"/>
      <c r="G182" s="11"/>
      <c r="H182" s="11"/>
      <c r="I182" s="11"/>
    </row>
    <row r="183" spans="1:9" ht="23.25" customHeight="1">
      <c r="A183" s="11"/>
      <c r="B183" s="11"/>
      <c r="C183" s="11"/>
      <c r="D183" s="11"/>
      <c r="E183" s="11"/>
      <c r="F183" s="11"/>
      <c r="G183" s="11"/>
      <c r="H183" s="11"/>
      <c r="I183" s="11"/>
    </row>
    <row r="184" spans="1:9" ht="23.25" customHeight="1">
      <c r="A184" s="11"/>
      <c r="B184" s="11"/>
      <c r="C184" s="11"/>
      <c r="D184" s="11"/>
      <c r="E184" s="11"/>
      <c r="F184" s="11"/>
      <c r="G184" s="11"/>
      <c r="H184" s="11"/>
      <c r="I184" s="11"/>
    </row>
    <row r="185" spans="1:9" ht="23.25" customHeight="1">
      <c r="A185" s="11"/>
      <c r="B185" s="11"/>
      <c r="C185" s="11"/>
      <c r="D185" s="11"/>
      <c r="E185" s="11"/>
      <c r="F185" s="11"/>
      <c r="G185" s="11"/>
      <c r="H185" s="11"/>
      <c r="I185" s="11"/>
    </row>
    <row r="186" spans="1:9" ht="23.25" customHeight="1">
      <c r="A186" s="11"/>
      <c r="B186" s="11"/>
      <c r="C186" s="11"/>
      <c r="D186" s="11"/>
      <c r="E186" s="11"/>
      <c r="F186" s="11"/>
      <c r="G186" s="11"/>
      <c r="H186" s="11"/>
      <c r="I186" s="11"/>
    </row>
    <row r="187" spans="1:9" ht="23.25" customHeight="1">
      <c r="A187" s="11"/>
      <c r="B187" s="11"/>
      <c r="C187" s="11"/>
      <c r="D187" s="11"/>
      <c r="E187" s="11"/>
      <c r="F187" s="11"/>
      <c r="G187" s="11"/>
      <c r="H187" s="11"/>
      <c r="I187" s="11"/>
    </row>
    <row r="188" spans="1:9" ht="23.25" customHeight="1">
      <c r="A188" s="11"/>
      <c r="B188" s="11"/>
      <c r="C188" s="11"/>
      <c r="D188" s="11"/>
      <c r="E188" s="11"/>
      <c r="F188" s="11"/>
      <c r="G188" s="11"/>
      <c r="H188" s="11"/>
      <c r="I188" s="11"/>
    </row>
    <row r="189" spans="1:9" ht="23.25" customHeight="1">
      <c r="A189" s="11"/>
      <c r="B189" s="11"/>
      <c r="C189" s="11"/>
      <c r="D189" s="11"/>
      <c r="E189" s="11"/>
      <c r="F189" s="11"/>
      <c r="G189" s="11"/>
      <c r="H189" s="11"/>
      <c r="I189" s="11"/>
    </row>
    <row r="190" spans="1:9" ht="23.25" customHeight="1">
      <c r="A190" s="11"/>
      <c r="B190" s="11"/>
      <c r="C190" s="11"/>
      <c r="D190" s="11"/>
      <c r="E190" s="11"/>
      <c r="F190" s="11"/>
      <c r="G190" s="11"/>
      <c r="H190" s="11"/>
      <c r="I190" s="11"/>
    </row>
    <row r="191" spans="1:9" ht="23.25" customHeight="1">
      <c r="A191" s="11"/>
      <c r="B191" s="11"/>
      <c r="C191" s="11"/>
      <c r="D191" s="11"/>
      <c r="E191" s="11"/>
      <c r="F191" s="11"/>
      <c r="G191" s="11"/>
      <c r="H191" s="11"/>
      <c r="I191" s="11"/>
    </row>
    <row r="192" spans="1:9" ht="23.25" customHeight="1">
      <c r="A192" s="11"/>
      <c r="B192" s="11"/>
      <c r="C192" s="11"/>
      <c r="D192" s="11"/>
      <c r="E192" s="11"/>
      <c r="F192" s="11"/>
      <c r="G192" s="11"/>
      <c r="H192" s="11"/>
      <c r="I192" s="11"/>
    </row>
    <row r="193" spans="1:9" ht="23.25" customHeight="1">
      <c r="A193" s="11"/>
      <c r="B193" s="11"/>
      <c r="C193" s="11"/>
      <c r="D193" s="11"/>
      <c r="E193" s="11"/>
      <c r="F193" s="11"/>
      <c r="G193" s="11"/>
      <c r="H193" s="11"/>
      <c r="I193" s="11"/>
    </row>
    <row r="194" spans="1:9" ht="23.25" customHeight="1">
      <c r="A194" s="11"/>
      <c r="B194" s="11"/>
      <c r="C194" s="11"/>
      <c r="D194" s="11"/>
      <c r="E194" s="11"/>
      <c r="F194" s="11"/>
      <c r="G194" s="11"/>
      <c r="H194" s="11"/>
      <c r="I194" s="11"/>
    </row>
    <row r="195" spans="1:9" ht="23.25" customHeight="1">
      <c r="A195" s="11"/>
      <c r="B195" s="11"/>
      <c r="C195" s="11"/>
      <c r="D195" s="11"/>
      <c r="E195" s="11"/>
      <c r="F195" s="11"/>
      <c r="G195" s="11"/>
      <c r="H195" s="11"/>
      <c r="I195" s="11"/>
    </row>
    <row r="196" spans="1:9" ht="23.25" customHeight="1">
      <c r="A196" s="11"/>
      <c r="B196" s="11"/>
      <c r="C196" s="11"/>
      <c r="D196" s="11"/>
      <c r="E196" s="11"/>
      <c r="F196" s="11"/>
      <c r="G196" s="11"/>
      <c r="H196" s="11"/>
      <c r="I196" s="11"/>
    </row>
    <row r="197" spans="1:9" ht="23.25" customHeight="1">
      <c r="A197" s="11"/>
      <c r="B197" s="11"/>
      <c r="C197" s="11"/>
      <c r="D197" s="11"/>
      <c r="E197" s="11"/>
      <c r="F197" s="11"/>
      <c r="G197" s="11"/>
      <c r="H197" s="11"/>
      <c r="I197" s="11"/>
    </row>
    <row r="198" spans="1:9" ht="23.25" customHeight="1">
      <c r="A198" s="11"/>
      <c r="B198" s="11"/>
      <c r="C198" s="11"/>
      <c r="D198" s="11"/>
      <c r="E198" s="11"/>
      <c r="F198" s="11"/>
      <c r="G198" s="11"/>
      <c r="H198" s="11"/>
      <c r="I198" s="11"/>
    </row>
    <row r="199" spans="1:9" ht="23.25" customHeight="1">
      <c r="A199" s="11"/>
      <c r="B199" s="11"/>
      <c r="C199" s="11"/>
      <c r="D199" s="11"/>
      <c r="E199" s="11"/>
      <c r="F199" s="11"/>
      <c r="G199" s="11"/>
      <c r="H199" s="11"/>
      <c r="I199" s="11"/>
    </row>
    <row r="200" spans="1:9" ht="23.25" customHeight="1">
      <c r="A200" s="11"/>
      <c r="B200" s="11"/>
      <c r="C200" s="11"/>
      <c r="D200" s="11"/>
      <c r="E200" s="11"/>
      <c r="F200" s="11"/>
      <c r="G200" s="11"/>
      <c r="H200" s="11"/>
      <c r="I200" s="11"/>
    </row>
    <row r="201" spans="1:9" ht="23.25" customHeight="1">
      <c r="A201" s="11"/>
      <c r="B201" s="11"/>
      <c r="C201" s="11"/>
      <c r="D201" s="11"/>
      <c r="E201" s="11"/>
      <c r="F201" s="11"/>
      <c r="G201" s="11"/>
      <c r="H201" s="11"/>
      <c r="I201" s="11"/>
    </row>
    <row r="202" spans="1:9" ht="23.25" customHeight="1">
      <c r="A202" s="11"/>
      <c r="B202" s="11"/>
      <c r="C202" s="11"/>
      <c r="D202" s="11"/>
      <c r="E202" s="11"/>
      <c r="F202" s="11"/>
      <c r="G202" s="11"/>
      <c r="H202" s="11"/>
      <c r="I202" s="11"/>
    </row>
    <row r="203" spans="1:9" ht="23.25" customHeight="1">
      <c r="A203" s="11"/>
      <c r="B203" s="11"/>
      <c r="C203" s="11"/>
      <c r="D203" s="11"/>
      <c r="E203" s="11"/>
      <c r="F203" s="11"/>
      <c r="G203" s="11"/>
      <c r="H203" s="11"/>
      <c r="I203" s="11"/>
    </row>
    <row r="204" spans="1:9" ht="23.25" customHeight="1">
      <c r="A204" s="11"/>
      <c r="B204" s="11"/>
      <c r="C204" s="11"/>
      <c r="D204" s="11"/>
      <c r="E204" s="11"/>
      <c r="F204" s="11"/>
      <c r="G204" s="11"/>
      <c r="H204" s="11"/>
      <c r="I204" s="11"/>
    </row>
    <row r="205" spans="1:9" ht="23.25" customHeight="1">
      <c r="A205" s="11"/>
      <c r="B205" s="11"/>
      <c r="C205" s="11"/>
      <c r="D205" s="11"/>
      <c r="E205" s="11"/>
      <c r="F205" s="11"/>
      <c r="G205" s="11"/>
      <c r="H205" s="11"/>
      <c r="I205" s="11"/>
    </row>
    <row r="206" spans="1:9" ht="23.25" customHeight="1">
      <c r="A206" s="11"/>
      <c r="B206" s="11"/>
      <c r="C206" s="11"/>
      <c r="D206" s="11"/>
      <c r="E206" s="11"/>
      <c r="F206" s="11"/>
      <c r="G206" s="11"/>
      <c r="H206" s="11"/>
      <c r="I206" s="11"/>
    </row>
    <row r="207" spans="1:9" ht="23.25" customHeight="1">
      <c r="A207" s="11"/>
      <c r="B207" s="11"/>
      <c r="C207" s="11"/>
      <c r="D207" s="11"/>
      <c r="E207" s="11"/>
      <c r="F207" s="11"/>
      <c r="G207" s="11"/>
      <c r="H207" s="11"/>
      <c r="I207" s="11"/>
    </row>
    <row r="208" spans="1:9" ht="23.25" customHeight="1">
      <c r="A208" s="11"/>
      <c r="B208" s="11"/>
      <c r="C208" s="11"/>
      <c r="D208" s="11"/>
      <c r="E208" s="11"/>
      <c r="F208" s="11"/>
      <c r="G208" s="11"/>
      <c r="H208" s="11"/>
      <c r="I208" s="11"/>
    </row>
    <row r="209" spans="1:9" ht="23.25" customHeight="1">
      <c r="A209" s="11"/>
      <c r="B209" s="11"/>
      <c r="C209" s="11"/>
      <c r="D209" s="11"/>
      <c r="E209" s="11"/>
      <c r="F209" s="11"/>
      <c r="G209" s="11"/>
      <c r="H209" s="11"/>
      <c r="I209" s="11"/>
    </row>
    <row r="210" spans="1:9" ht="23.25" customHeight="1">
      <c r="A210" s="11"/>
      <c r="B210" s="11"/>
      <c r="C210" s="11"/>
      <c r="D210" s="11"/>
      <c r="E210" s="11"/>
      <c r="F210" s="11"/>
      <c r="G210" s="11"/>
      <c r="H210" s="11"/>
      <c r="I210" s="11"/>
    </row>
    <row r="211" spans="1:9" ht="23.25" customHeight="1">
      <c r="A211" s="11"/>
      <c r="B211" s="11"/>
      <c r="C211" s="11"/>
      <c r="D211" s="11"/>
      <c r="E211" s="11"/>
      <c r="F211" s="11"/>
      <c r="G211" s="11"/>
      <c r="H211" s="11"/>
      <c r="I211" s="11"/>
    </row>
    <row r="212" spans="1:9" ht="23.25" customHeight="1">
      <c r="A212" s="11"/>
      <c r="B212" s="11"/>
      <c r="C212" s="11"/>
      <c r="D212" s="11"/>
      <c r="E212" s="11"/>
      <c r="F212" s="11"/>
      <c r="G212" s="11"/>
      <c r="H212" s="11"/>
      <c r="I212" s="11"/>
    </row>
    <row r="213" spans="1:9" ht="23.25" customHeight="1">
      <c r="A213" s="11"/>
      <c r="B213" s="11"/>
      <c r="C213" s="11"/>
      <c r="D213" s="11"/>
      <c r="E213" s="11"/>
      <c r="F213" s="11"/>
      <c r="G213" s="11"/>
      <c r="H213" s="11"/>
      <c r="I213" s="11"/>
    </row>
    <row r="214" spans="1:9" ht="23.25" customHeight="1">
      <c r="A214" s="11"/>
      <c r="B214" s="11"/>
      <c r="C214" s="11"/>
      <c r="D214" s="11"/>
      <c r="E214" s="11"/>
      <c r="F214" s="11"/>
      <c r="G214" s="11"/>
      <c r="H214" s="11"/>
      <c r="I214" s="11"/>
    </row>
    <row r="215" spans="1:9" ht="23.25" customHeight="1">
      <c r="A215" s="11"/>
      <c r="B215" s="11"/>
      <c r="C215" s="11"/>
      <c r="D215" s="11"/>
      <c r="E215" s="11"/>
      <c r="F215" s="11"/>
      <c r="G215" s="11"/>
      <c r="H215" s="11"/>
      <c r="I215" s="11"/>
    </row>
    <row r="216" spans="1:9" ht="23.25" customHeight="1">
      <c r="A216" s="11"/>
      <c r="B216" s="11"/>
      <c r="C216" s="11"/>
      <c r="D216" s="11"/>
      <c r="E216" s="11"/>
      <c r="F216" s="11"/>
      <c r="G216" s="11"/>
      <c r="H216" s="11"/>
      <c r="I216" s="11"/>
    </row>
    <row r="217" spans="1:9" ht="23.25" customHeight="1">
      <c r="A217" s="11"/>
      <c r="B217" s="11"/>
      <c r="C217" s="11"/>
      <c r="D217" s="11"/>
      <c r="E217" s="11"/>
      <c r="F217" s="11"/>
      <c r="G217" s="11"/>
      <c r="H217" s="11"/>
      <c r="I217" s="11"/>
    </row>
    <row r="218" spans="1:9" ht="23.25" customHeight="1">
      <c r="A218" s="11"/>
      <c r="B218" s="11"/>
      <c r="C218" s="11"/>
      <c r="D218" s="11"/>
      <c r="E218" s="11"/>
      <c r="F218" s="11"/>
      <c r="G218" s="11"/>
      <c r="H218" s="11"/>
      <c r="I218" s="11"/>
    </row>
    <row r="219" spans="1:9" ht="23.25" customHeight="1">
      <c r="A219" s="11"/>
      <c r="B219" s="11"/>
      <c r="C219" s="11"/>
      <c r="D219" s="11"/>
      <c r="E219" s="11"/>
      <c r="F219" s="11"/>
      <c r="G219" s="11"/>
      <c r="H219" s="11"/>
      <c r="I219" s="11"/>
    </row>
    <row r="220" spans="1:9" ht="23.25" customHeight="1">
      <c r="A220" s="11"/>
      <c r="B220" s="11"/>
      <c r="C220" s="11"/>
      <c r="D220" s="11"/>
      <c r="E220" s="11"/>
      <c r="F220" s="11"/>
      <c r="G220" s="11"/>
      <c r="H220" s="11"/>
      <c r="I220" s="11"/>
    </row>
    <row r="221" spans="1:9" ht="23.25" customHeight="1">
      <c r="A221" s="11"/>
      <c r="B221" s="11"/>
      <c r="C221" s="11"/>
      <c r="D221" s="11"/>
      <c r="E221" s="11"/>
      <c r="F221" s="11"/>
      <c r="G221" s="11"/>
      <c r="H221" s="11"/>
      <c r="I221" s="11"/>
    </row>
    <row r="222" spans="1:9" ht="23.25" customHeight="1">
      <c r="A222" s="11"/>
      <c r="B222" s="11"/>
      <c r="C222" s="11"/>
      <c r="D222" s="11"/>
      <c r="E222" s="11"/>
      <c r="F222" s="11"/>
      <c r="G222" s="11"/>
      <c r="H222" s="11"/>
      <c r="I222" s="11"/>
    </row>
    <row r="223" spans="1:9" ht="23.25" customHeight="1">
      <c r="A223" s="11"/>
      <c r="B223" s="11"/>
      <c r="C223" s="11"/>
      <c r="D223" s="11"/>
      <c r="E223" s="11"/>
      <c r="F223" s="11"/>
      <c r="G223" s="11"/>
      <c r="H223" s="11"/>
      <c r="I223" s="11"/>
    </row>
    <row r="224" spans="1:9" ht="23.25" customHeight="1">
      <c r="A224" s="11"/>
      <c r="B224" s="11"/>
      <c r="C224" s="11"/>
      <c r="D224" s="11"/>
      <c r="E224" s="11"/>
      <c r="F224" s="11"/>
      <c r="G224" s="11"/>
      <c r="H224" s="11"/>
      <c r="I224" s="11"/>
    </row>
    <row r="225" spans="1:9" ht="23.25" customHeight="1">
      <c r="A225" s="11"/>
      <c r="B225" s="11"/>
      <c r="C225" s="11"/>
      <c r="D225" s="11"/>
      <c r="E225" s="11"/>
      <c r="F225" s="11"/>
      <c r="G225" s="11"/>
      <c r="H225" s="11"/>
      <c r="I225" s="11"/>
    </row>
    <row r="226" spans="1:9" ht="23.25" customHeight="1">
      <c r="A226" s="11"/>
      <c r="B226" s="11"/>
      <c r="C226" s="11"/>
      <c r="D226" s="11"/>
      <c r="E226" s="11"/>
      <c r="F226" s="11"/>
      <c r="G226" s="11"/>
      <c r="H226" s="11"/>
      <c r="I226" s="11"/>
    </row>
    <row r="227" spans="1:9" ht="23.25" customHeight="1">
      <c r="A227" s="11"/>
      <c r="B227" s="11"/>
      <c r="C227" s="11"/>
      <c r="D227" s="11"/>
      <c r="E227" s="11"/>
      <c r="F227" s="11"/>
      <c r="G227" s="11"/>
      <c r="H227" s="11"/>
      <c r="I227" s="11"/>
    </row>
    <row r="228" spans="1:9" ht="23.25" customHeight="1">
      <c r="A228" s="11"/>
      <c r="B228" s="11"/>
      <c r="C228" s="11"/>
      <c r="D228" s="11"/>
      <c r="E228" s="11"/>
      <c r="F228" s="11"/>
      <c r="G228" s="11"/>
      <c r="H228" s="11"/>
      <c r="I228" s="11"/>
    </row>
    <row r="229" spans="1:9" ht="23.25" customHeight="1">
      <c r="A229" s="11"/>
      <c r="B229" s="11"/>
      <c r="C229" s="11"/>
      <c r="D229" s="11"/>
      <c r="E229" s="11"/>
      <c r="F229" s="11"/>
      <c r="G229" s="11"/>
      <c r="H229" s="11"/>
      <c r="I229" s="11"/>
    </row>
    <row r="230" spans="1:9" ht="23.25" customHeight="1">
      <c r="A230" s="11"/>
      <c r="B230" s="11"/>
      <c r="C230" s="11"/>
      <c r="D230" s="11"/>
      <c r="E230" s="11"/>
      <c r="F230" s="11"/>
      <c r="G230" s="11"/>
      <c r="H230" s="11"/>
      <c r="I230" s="11"/>
    </row>
    <row r="231" spans="1:9" ht="23.25" customHeight="1">
      <c r="A231" s="11"/>
      <c r="B231" s="11"/>
      <c r="C231" s="11"/>
      <c r="D231" s="11"/>
      <c r="E231" s="11"/>
      <c r="F231" s="11"/>
      <c r="G231" s="11"/>
      <c r="H231" s="11"/>
      <c r="I231" s="11"/>
    </row>
    <row r="232" spans="1:9" ht="23.25" customHeight="1">
      <c r="A232" s="11"/>
      <c r="B232" s="11"/>
      <c r="C232" s="11"/>
      <c r="D232" s="11"/>
      <c r="E232" s="11"/>
      <c r="F232" s="11"/>
      <c r="G232" s="11"/>
      <c r="H232" s="11"/>
      <c r="I232" s="11"/>
    </row>
    <row r="233" spans="1:9" ht="23.25" customHeight="1">
      <c r="A233" s="11"/>
      <c r="B233" s="11"/>
      <c r="C233" s="11"/>
      <c r="D233" s="11"/>
      <c r="E233" s="11"/>
      <c r="F233" s="11"/>
      <c r="G233" s="11"/>
      <c r="H233" s="11"/>
      <c r="I233" s="11"/>
    </row>
    <row r="234" spans="1:9" ht="23.25" customHeight="1">
      <c r="A234" s="11"/>
      <c r="B234" s="11"/>
      <c r="C234" s="11"/>
      <c r="D234" s="11"/>
      <c r="E234" s="11"/>
      <c r="F234" s="11"/>
      <c r="G234" s="11"/>
      <c r="H234" s="11"/>
      <c r="I234" s="11"/>
    </row>
    <row r="235" spans="1:9" ht="23.25" customHeight="1">
      <c r="A235" s="11"/>
      <c r="B235" s="11"/>
      <c r="C235" s="11"/>
      <c r="D235" s="11"/>
      <c r="E235" s="11"/>
      <c r="F235" s="11"/>
      <c r="G235" s="11"/>
      <c r="H235" s="11"/>
      <c r="I235" s="11"/>
    </row>
    <row r="236" spans="1:9" ht="23.25" customHeight="1">
      <c r="A236" s="11"/>
      <c r="B236" s="11"/>
      <c r="C236" s="11"/>
      <c r="D236" s="11"/>
      <c r="E236" s="11"/>
      <c r="F236" s="11"/>
      <c r="G236" s="11"/>
      <c r="H236" s="11"/>
      <c r="I236" s="11"/>
    </row>
    <row r="237" spans="1:9" ht="23.25" customHeight="1">
      <c r="A237" s="11"/>
      <c r="B237" s="11"/>
      <c r="C237" s="11"/>
      <c r="D237" s="11"/>
      <c r="E237" s="11"/>
      <c r="F237" s="11"/>
      <c r="G237" s="11"/>
      <c r="H237" s="11"/>
      <c r="I237" s="11"/>
    </row>
    <row r="238" spans="1:9" ht="23.25" customHeight="1">
      <c r="A238" s="11"/>
      <c r="B238" s="11"/>
      <c r="C238" s="11"/>
      <c r="D238" s="11"/>
      <c r="E238" s="11"/>
      <c r="F238" s="11"/>
      <c r="G238" s="11"/>
      <c r="H238" s="11"/>
      <c r="I238" s="11"/>
    </row>
    <row r="239" spans="1:9" ht="23.25" customHeight="1">
      <c r="A239" s="11"/>
      <c r="B239" s="11"/>
      <c r="C239" s="11"/>
      <c r="D239" s="11"/>
      <c r="E239" s="11"/>
      <c r="F239" s="11"/>
      <c r="G239" s="11"/>
      <c r="H239" s="11"/>
      <c r="I239" s="11"/>
    </row>
    <row r="240" spans="1:9" ht="23.25" customHeight="1">
      <c r="A240" s="11"/>
      <c r="B240" s="11"/>
      <c r="C240" s="11"/>
      <c r="D240" s="11"/>
      <c r="E240" s="11"/>
      <c r="F240" s="11"/>
      <c r="G240" s="11"/>
      <c r="H240" s="11"/>
      <c r="I240" s="11"/>
    </row>
    <row r="241" spans="1:9" ht="23.25" customHeight="1">
      <c r="A241" s="11"/>
      <c r="B241" s="11"/>
      <c r="C241" s="11"/>
      <c r="D241" s="11"/>
      <c r="E241" s="11"/>
      <c r="F241" s="11"/>
      <c r="G241" s="11"/>
      <c r="H241" s="11"/>
      <c r="I241" s="11"/>
    </row>
    <row r="242" spans="1:9" ht="23.25" customHeight="1">
      <c r="A242" s="11"/>
      <c r="B242" s="11"/>
      <c r="C242" s="11"/>
      <c r="D242" s="11"/>
      <c r="E242" s="11"/>
      <c r="F242" s="11"/>
      <c r="G242" s="11"/>
      <c r="H242" s="11"/>
      <c r="I242" s="11"/>
    </row>
    <row r="243" spans="1:9" ht="23.25" customHeight="1">
      <c r="A243" s="11"/>
      <c r="B243" s="11"/>
      <c r="C243" s="11"/>
      <c r="D243" s="11"/>
      <c r="E243" s="11"/>
      <c r="F243" s="11"/>
      <c r="G243" s="11"/>
      <c r="H243" s="11"/>
      <c r="I243" s="11"/>
    </row>
    <row r="244" spans="1:9" ht="23.25" customHeight="1">
      <c r="A244" s="11"/>
      <c r="B244" s="11"/>
      <c r="C244" s="11"/>
      <c r="D244" s="11"/>
      <c r="E244" s="11"/>
      <c r="F244" s="11"/>
      <c r="G244" s="11"/>
      <c r="H244" s="11"/>
      <c r="I244" s="11"/>
    </row>
    <row r="245" spans="1:9" ht="23.25" customHeight="1">
      <c r="A245" s="11"/>
      <c r="B245" s="11"/>
      <c r="C245" s="11"/>
      <c r="D245" s="11"/>
      <c r="E245" s="11"/>
      <c r="F245" s="11"/>
      <c r="G245" s="11"/>
      <c r="H245" s="11"/>
      <c r="I245" s="11"/>
    </row>
    <row r="246" spans="1:9" ht="23.25" customHeight="1">
      <c r="A246" s="11"/>
      <c r="B246" s="11"/>
      <c r="C246" s="11"/>
      <c r="D246" s="11"/>
      <c r="E246" s="11"/>
      <c r="F246" s="11"/>
      <c r="G246" s="11"/>
      <c r="H246" s="11"/>
      <c r="I246" s="11"/>
    </row>
    <row r="247" spans="1:9" ht="23.25" customHeight="1">
      <c r="A247" s="11"/>
      <c r="B247" s="11"/>
      <c r="C247" s="11"/>
      <c r="D247" s="11"/>
      <c r="E247" s="11"/>
      <c r="F247" s="11"/>
      <c r="G247" s="11"/>
      <c r="H247" s="11"/>
      <c r="I247" s="11"/>
    </row>
    <row r="248" spans="1:9" ht="23.25" customHeight="1">
      <c r="A248" s="11"/>
      <c r="B248" s="11"/>
      <c r="C248" s="11"/>
      <c r="D248" s="11"/>
      <c r="E248" s="11"/>
      <c r="F248" s="11"/>
      <c r="G248" s="11"/>
      <c r="H248" s="11"/>
      <c r="I248" s="11"/>
    </row>
    <row r="249" spans="1:9" ht="23.25" customHeight="1">
      <c r="A249" s="11"/>
      <c r="B249" s="11"/>
      <c r="C249" s="11"/>
      <c r="D249" s="11"/>
      <c r="E249" s="11"/>
      <c r="F249" s="11"/>
      <c r="G249" s="11"/>
      <c r="H249" s="11"/>
      <c r="I249" s="11"/>
    </row>
    <row r="250" spans="1:9" ht="23.25" customHeight="1">
      <c r="A250" s="11"/>
      <c r="B250" s="11"/>
      <c r="C250" s="11"/>
      <c r="D250" s="11"/>
      <c r="E250" s="11"/>
      <c r="F250" s="11"/>
      <c r="G250" s="11"/>
      <c r="H250" s="11"/>
      <c r="I250" s="11"/>
    </row>
    <row r="251" spans="1:9" ht="23.25" customHeight="1">
      <c r="A251" s="11"/>
      <c r="B251" s="11"/>
      <c r="C251" s="11"/>
      <c r="D251" s="11"/>
      <c r="E251" s="11"/>
      <c r="F251" s="11"/>
      <c r="G251" s="11"/>
      <c r="H251" s="11"/>
      <c r="I251" s="11"/>
    </row>
    <row r="252" spans="1:9" ht="23.25" customHeight="1">
      <c r="A252" s="11"/>
      <c r="B252" s="11"/>
      <c r="C252" s="11"/>
      <c r="D252" s="11"/>
      <c r="E252" s="11"/>
      <c r="F252" s="11"/>
      <c r="G252" s="11"/>
      <c r="H252" s="11"/>
      <c r="I252" s="11"/>
    </row>
    <row r="253" spans="1:9" ht="23.25" customHeight="1">
      <c r="A253" s="11"/>
      <c r="B253" s="11"/>
      <c r="C253" s="11"/>
      <c r="D253" s="11"/>
      <c r="E253" s="11"/>
      <c r="F253" s="11"/>
      <c r="G253" s="11"/>
      <c r="H253" s="11"/>
      <c r="I253" s="11"/>
    </row>
    <row r="254" spans="1:9" ht="23.25" customHeight="1">
      <c r="A254" s="11"/>
      <c r="B254" s="11"/>
      <c r="C254" s="11"/>
      <c r="D254" s="11"/>
      <c r="E254" s="11"/>
      <c r="F254" s="11"/>
      <c r="G254" s="11"/>
      <c r="H254" s="11"/>
      <c r="I254" s="11"/>
    </row>
    <row r="255" spans="1:9" ht="23.25" customHeight="1">
      <c r="A255" s="11"/>
      <c r="B255" s="11"/>
      <c r="C255" s="11"/>
      <c r="D255" s="11"/>
      <c r="E255" s="11"/>
      <c r="F255" s="11"/>
      <c r="G255" s="11"/>
      <c r="H255" s="11"/>
      <c r="I255" s="11"/>
    </row>
    <row r="256" spans="1:9" ht="23.25" customHeight="1">
      <c r="A256" s="11"/>
      <c r="B256" s="11"/>
      <c r="C256" s="11"/>
      <c r="D256" s="11"/>
      <c r="E256" s="11"/>
      <c r="F256" s="11"/>
      <c r="G256" s="11"/>
      <c r="H256" s="11"/>
      <c r="I256" s="11"/>
    </row>
    <row r="257" spans="1:9" ht="23.25" customHeight="1">
      <c r="A257" s="11"/>
      <c r="B257" s="11"/>
      <c r="C257" s="11"/>
      <c r="D257" s="11"/>
      <c r="E257" s="11"/>
      <c r="F257" s="11"/>
      <c r="G257" s="11"/>
      <c r="H257" s="11"/>
      <c r="I257" s="11"/>
    </row>
    <row r="258" spans="1:9" ht="23.25" customHeight="1">
      <c r="A258" s="15"/>
      <c r="B258" s="15"/>
      <c r="C258" s="11"/>
      <c r="D258" s="15"/>
      <c r="E258" s="15"/>
      <c r="F258" s="15"/>
      <c r="G258" s="15"/>
      <c r="H258" s="15"/>
      <c r="I258" s="15"/>
    </row>
    <row r="259" spans="1:9" ht="23.25" customHeight="1">
      <c r="A259" s="15"/>
      <c r="B259" s="15"/>
      <c r="C259" s="11"/>
      <c r="D259" s="15"/>
      <c r="E259" s="15"/>
      <c r="F259" s="15"/>
      <c r="G259" s="15"/>
      <c r="H259" s="15"/>
      <c r="I259" s="15"/>
    </row>
    <row r="260" spans="1:9" ht="23.25" customHeight="1">
      <c r="A260" s="15"/>
      <c r="B260" s="15"/>
      <c r="C260" s="11"/>
      <c r="D260" s="15"/>
      <c r="E260" s="15"/>
      <c r="F260" s="15"/>
      <c r="G260" s="15"/>
      <c r="H260" s="15"/>
      <c r="I260" s="15"/>
    </row>
    <row r="261" spans="1:9" ht="23.25" customHeight="1">
      <c r="A261" s="15"/>
      <c r="B261" s="15"/>
      <c r="C261" s="11"/>
      <c r="D261" s="15"/>
      <c r="E261" s="15"/>
      <c r="F261" s="15"/>
      <c r="G261" s="15"/>
      <c r="H261" s="15"/>
      <c r="I261" s="15"/>
    </row>
    <row r="262" spans="1:9" ht="23.25" customHeight="1">
      <c r="A262" s="15"/>
      <c r="B262" s="15"/>
      <c r="C262" s="15"/>
      <c r="D262" s="15"/>
      <c r="E262" s="15"/>
      <c r="F262" s="15"/>
      <c r="G262" s="15"/>
      <c r="H262" s="15"/>
      <c r="I262" s="15"/>
    </row>
    <row r="263" spans="1:9" ht="23.25" customHeight="1">
      <c r="A263" s="15"/>
      <c r="B263" s="15"/>
      <c r="C263" s="15"/>
      <c r="D263" s="15"/>
      <c r="E263" s="15"/>
      <c r="F263" s="15"/>
      <c r="G263" s="15"/>
      <c r="H263" s="15"/>
      <c r="I263" s="15"/>
    </row>
    <row r="264" spans="1:9" ht="23.25" customHeight="1">
      <c r="A264" s="15"/>
      <c r="B264" s="15"/>
      <c r="C264" s="15"/>
      <c r="D264" s="15"/>
      <c r="E264" s="15"/>
      <c r="F264" s="15"/>
      <c r="G264" s="15"/>
      <c r="H264" s="15"/>
      <c r="I264" s="15"/>
    </row>
    <row r="265" spans="1:9" ht="23.25" customHeight="1">
      <c r="A265" s="15"/>
      <c r="B265" s="15"/>
      <c r="C265" s="15"/>
      <c r="D265" s="15"/>
      <c r="E265" s="15"/>
      <c r="F265" s="15"/>
      <c r="G265" s="15"/>
      <c r="H265" s="15"/>
      <c r="I265" s="15"/>
    </row>
    <row r="266" spans="1:9" ht="23.25" customHeight="1">
      <c r="A266" s="15"/>
      <c r="B266" s="15"/>
      <c r="C266" s="15"/>
      <c r="D266" s="15"/>
      <c r="E266" s="15"/>
      <c r="F266" s="15"/>
      <c r="G266" s="15"/>
      <c r="H266" s="15"/>
      <c r="I266" s="15"/>
    </row>
    <row r="267" spans="1:9" ht="23.25" customHeight="1">
      <c r="A267" s="15"/>
      <c r="B267" s="15"/>
      <c r="C267" s="15"/>
      <c r="D267" s="15"/>
      <c r="E267" s="15"/>
      <c r="F267" s="15"/>
      <c r="G267" s="15"/>
      <c r="H267" s="15"/>
      <c r="I267" s="15"/>
    </row>
    <row r="268" spans="1:9" ht="23.25" customHeight="1">
      <c r="A268" s="15"/>
      <c r="B268" s="15"/>
      <c r="C268" s="15"/>
      <c r="D268" s="15"/>
      <c r="E268" s="15"/>
      <c r="F268" s="15"/>
      <c r="G268" s="15"/>
      <c r="H268" s="15"/>
      <c r="I268" s="15"/>
    </row>
    <row r="269" spans="1:9" ht="23.25" customHeight="1">
      <c r="A269" s="15"/>
      <c r="B269" s="15"/>
      <c r="C269" s="15"/>
      <c r="D269" s="15"/>
      <c r="E269" s="15"/>
      <c r="F269" s="15"/>
      <c r="G269" s="15"/>
      <c r="H269" s="15"/>
      <c r="I269" s="15"/>
    </row>
    <row r="270" spans="1:9" ht="23.25" customHeight="1">
      <c r="A270" s="15"/>
      <c r="B270" s="15"/>
      <c r="C270" s="15"/>
      <c r="D270" s="15"/>
      <c r="E270" s="15"/>
      <c r="F270" s="15"/>
      <c r="G270" s="15"/>
      <c r="H270" s="15"/>
      <c r="I270" s="15"/>
    </row>
    <row r="271" spans="1:9" ht="23.25" customHeight="1">
      <c r="A271" s="15"/>
      <c r="B271" s="15"/>
      <c r="C271" s="15"/>
      <c r="D271" s="15"/>
      <c r="E271" s="15"/>
      <c r="F271" s="15"/>
      <c r="G271" s="15"/>
      <c r="H271" s="15"/>
      <c r="I271" s="15"/>
    </row>
    <row r="272" spans="1:9" ht="23.25" customHeight="1">
      <c r="A272" s="15"/>
      <c r="B272" s="15"/>
      <c r="C272" s="15"/>
      <c r="D272" s="15"/>
      <c r="E272" s="15"/>
      <c r="F272" s="15"/>
      <c r="G272" s="15"/>
      <c r="H272" s="15"/>
      <c r="I272" s="15"/>
    </row>
    <row r="273" spans="1:9" ht="23.25" customHeight="1">
      <c r="A273" s="15"/>
      <c r="B273" s="15"/>
      <c r="C273" s="15"/>
      <c r="D273" s="15"/>
      <c r="E273" s="15"/>
      <c r="F273" s="15"/>
      <c r="G273" s="15"/>
      <c r="H273" s="15"/>
      <c r="I273" s="15"/>
    </row>
    <row r="274" spans="1:9" ht="23.25" customHeight="1">
      <c r="A274" s="15"/>
      <c r="B274" s="15"/>
      <c r="C274" s="15"/>
      <c r="D274" s="15"/>
      <c r="E274" s="15"/>
      <c r="F274" s="15"/>
      <c r="G274" s="15"/>
      <c r="H274" s="15"/>
      <c r="I274" s="15"/>
    </row>
    <row r="275" spans="1:9" ht="23.25" customHeight="1">
      <c r="A275" s="15"/>
      <c r="B275" s="15"/>
      <c r="C275" s="15"/>
      <c r="D275" s="15"/>
      <c r="E275" s="15"/>
      <c r="F275" s="15"/>
      <c r="G275" s="15"/>
      <c r="H275" s="15"/>
      <c r="I275" s="15"/>
    </row>
    <row r="276" spans="1:9" ht="23.25" customHeight="1">
      <c r="A276" s="15"/>
      <c r="B276" s="15"/>
      <c r="C276" s="15"/>
      <c r="D276" s="15"/>
      <c r="E276" s="15"/>
      <c r="F276" s="15"/>
      <c r="G276" s="15"/>
      <c r="H276" s="15"/>
      <c r="I276" s="15"/>
    </row>
    <row r="277" spans="1:9" ht="23.25" customHeight="1">
      <c r="A277" s="15"/>
      <c r="B277" s="15"/>
      <c r="C277" s="15"/>
      <c r="D277" s="15"/>
      <c r="E277" s="15"/>
      <c r="F277" s="15"/>
      <c r="G277" s="15"/>
      <c r="H277" s="15"/>
      <c r="I277" s="15"/>
    </row>
    <row r="278" spans="1:9" ht="23.25" customHeight="1">
      <c r="A278" s="15"/>
      <c r="B278" s="15"/>
      <c r="C278" s="15"/>
      <c r="D278" s="15"/>
      <c r="E278" s="15"/>
      <c r="F278" s="15"/>
      <c r="G278" s="15"/>
      <c r="H278" s="15"/>
      <c r="I278" s="15"/>
    </row>
    <row r="279" spans="1:9" ht="23.25" customHeight="1">
      <c r="A279" s="15"/>
      <c r="B279" s="15"/>
      <c r="C279" s="15"/>
      <c r="D279" s="15"/>
      <c r="E279" s="15"/>
      <c r="F279" s="15"/>
      <c r="G279" s="15"/>
      <c r="H279" s="15"/>
      <c r="I279" s="15"/>
    </row>
    <row r="280" spans="1:9" ht="23.25" customHeight="1">
      <c r="A280" s="15"/>
      <c r="B280" s="15"/>
      <c r="C280" s="15"/>
      <c r="D280" s="15"/>
      <c r="E280" s="15"/>
      <c r="F280" s="15"/>
      <c r="G280" s="15"/>
      <c r="H280" s="15"/>
      <c r="I280" s="15"/>
    </row>
    <row r="281" spans="1:9" ht="23.25" customHeight="1">
      <c r="A281" s="15"/>
      <c r="B281" s="15"/>
      <c r="C281" s="15"/>
      <c r="D281" s="15"/>
      <c r="E281" s="15"/>
      <c r="F281" s="15"/>
      <c r="G281" s="15"/>
      <c r="H281" s="15"/>
      <c r="I281" s="15"/>
    </row>
    <row r="282" spans="1:9" ht="23.25" customHeight="1">
      <c r="A282" s="15"/>
      <c r="B282" s="15"/>
      <c r="C282" s="15"/>
      <c r="D282" s="15"/>
      <c r="E282" s="15"/>
      <c r="F282" s="15"/>
      <c r="G282" s="15"/>
      <c r="H282" s="15"/>
      <c r="I282" s="15"/>
    </row>
    <row r="283" spans="1:9" ht="23.25" customHeight="1">
      <c r="A283" s="15"/>
      <c r="B283" s="15"/>
      <c r="C283" s="15"/>
      <c r="D283" s="15"/>
      <c r="E283" s="15"/>
      <c r="F283" s="15"/>
      <c r="G283" s="15"/>
      <c r="H283" s="15"/>
      <c r="I283" s="15"/>
    </row>
    <row r="284" spans="1:9" ht="23.25" customHeight="1">
      <c r="A284" s="15"/>
      <c r="B284" s="15"/>
      <c r="C284" s="15"/>
      <c r="D284" s="15"/>
      <c r="E284" s="15"/>
      <c r="F284" s="15"/>
      <c r="G284" s="15"/>
      <c r="H284" s="15"/>
      <c r="I284" s="15"/>
    </row>
    <row r="285" spans="1:9" ht="23.25" customHeight="1">
      <c r="A285" s="15"/>
      <c r="B285" s="15"/>
      <c r="C285" s="15"/>
      <c r="D285" s="15"/>
      <c r="E285" s="15"/>
      <c r="F285" s="15"/>
      <c r="G285" s="15"/>
      <c r="H285" s="15"/>
      <c r="I285" s="15"/>
    </row>
    <row r="286" spans="1:9" ht="23.25" customHeight="1">
      <c r="A286" s="15"/>
      <c r="B286" s="15"/>
      <c r="C286" s="15"/>
      <c r="D286" s="15"/>
      <c r="E286" s="15"/>
      <c r="F286" s="15"/>
      <c r="G286" s="15"/>
      <c r="H286" s="15"/>
      <c r="I286" s="15"/>
    </row>
    <row r="287" spans="1:9" ht="23.25" customHeight="1">
      <c r="A287" s="15"/>
      <c r="B287" s="15"/>
      <c r="C287" s="15"/>
      <c r="D287" s="15"/>
      <c r="E287" s="15"/>
      <c r="F287" s="15"/>
      <c r="G287" s="15"/>
      <c r="H287" s="15"/>
      <c r="I287" s="15"/>
    </row>
    <row r="288" spans="1:9" ht="23.25" customHeight="1">
      <c r="A288" s="15"/>
      <c r="B288" s="15"/>
      <c r="C288" s="15"/>
      <c r="D288" s="15"/>
      <c r="E288" s="15"/>
      <c r="F288" s="15"/>
      <c r="G288" s="15"/>
      <c r="H288" s="15"/>
      <c r="I288" s="15"/>
    </row>
    <row r="289" spans="1:9" ht="23.25" customHeight="1">
      <c r="A289" s="15"/>
      <c r="B289" s="15"/>
      <c r="C289" s="15"/>
      <c r="D289" s="15"/>
      <c r="E289" s="15"/>
      <c r="F289" s="15"/>
      <c r="G289" s="15"/>
      <c r="H289" s="15"/>
      <c r="I289" s="15"/>
    </row>
    <row r="290" spans="1:9" ht="23.25" customHeight="1">
      <c r="A290" s="15"/>
      <c r="B290" s="15"/>
      <c r="C290" s="15"/>
      <c r="D290" s="15"/>
      <c r="E290" s="15"/>
      <c r="F290" s="15"/>
      <c r="G290" s="15"/>
      <c r="H290" s="15"/>
      <c r="I290" s="15"/>
    </row>
    <row r="291" spans="1:9" ht="23.25" customHeight="1">
      <c r="A291" s="15"/>
      <c r="B291" s="15"/>
      <c r="C291" s="15"/>
      <c r="D291" s="15"/>
      <c r="E291" s="15"/>
      <c r="F291" s="15"/>
      <c r="G291" s="15"/>
      <c r="H291" s="15"/>
      <c r="I291" s="15"/>
    </row>
    <row r="292" spans="1:9" ht="23.25" customHeight="1">
      <c r="A292" s="15"/>
      <c r="B292" s="15"/>
      <c r="C292" s="15"/>
      <c r="D292" s="15"/>
      <c r="E292" s="15"/>
      <c r="F292" s="15"/>
      <c r="G292" s="15"/>
      <c r="H292" s="15"/>
      <c r="I292" s="15"/>
    </row>
    <row r="293" spans="1:9" ht="23.25" customHeight="1">
      <c r="A293" s="15"/>
      <c r="B293" s="15"/>
      <c r="C293" s="15"/>
      <c r="D293" s="15"/>
      <c r="E293" s="15"/>
      <c r="F293" s="15"/>
      <c r="G293" s="15"/>
      <c r="H293" s="15"/>
      <c r="I293" s="15"/>
    </row>
    <row r="294" spans="1:9" ht="23.25" customHeight="1">
      <c r="A294" s="15"/>
      <c r="B294" s="15"/>
      <c r="C294" s="15"/>
      <c r="D294" s="15"/>
      <c r="E294" s="15"/>
      <c r="F294" s="15"/>
      <c r="G294" s="15"/>
      <c r="H294" s="15"/>
      <c r="I294" s="15"/>
    </row>
    <row r="295" spans="1:9" ht="23.25" customHeight="1">
      <c r="A295" s="15"/>
      <c r="B295" s="15"/>
      <c r="C295" s="15"/>
      <c r="D295" s="15"/>
      <c r="E295" s="15"/>
      <c r="F295" s="15"/>
      <c r="G295" s="15"/>
      <c r="H295" s="15"/>
      <c r="I295" s="15"/>
    </row>
    <row r="296" spans="1:9" ht="23.25" customHeight="1">
      <c r="A296" s="15"/>
      <c r="B296" s="15"/>
      <c r="C296" s="15"/>
      <c r="D296" s="15"/>
      <c r="E296" s="15"/>
      <c r="F296" s="15"/>
      <c r="G296" s="15"/>
      <c r="H296" s="15"/>
      <c r="I296" s="15"/>
    </row>
    <row r="297" spans="1:9" ht="23.25" customHeight="1">
      <c r="A297" s="15"/>
      <c r="B297" s="15"/>
      <c r="C297" s="15"/>
      <c r="D297" s="15"/>
      <c r="E297" s="15"/>
      <c r="F297" s="15"/>
      <c r="G297" s="15"/>
      <c r="H297" s="15"/>
      <c r="I297" s="15"/>
    </row>
    <row r="298" spans="1:9" ht="23.25" customHeight="1">
      <c r="A298" s="15"/>
      <c r="B298" s="15"/>
      <c r="C298" s="15"/>
      <c r="D298" s="15"/>
      <c r="E298" s="15"/>
      <c r="F298" s="15"/>
      <c r="G298" s="15"/>
      <c r="H298" s="15"/>
      <c r="I298" s="15"/>
    </row>
    <row r="299" spans="1:9" ht="23.25" customHeight="1">
      <c r="A299" s="15"/>
      <c r="B299" s="15"/>
      <c r="C299" s="15"/>
      <c r="D299" s="15"/>
      <c r="E299" s="15"/>
      <c r="F299" s="15"/>
      <c r="G299" s="15"/>
      <c r="H299" s="15"/>
      <c r="I299" s="15"/>
    </row>
    <row r="300" spans="1:9" ht="23.25" customHeight="1">
      <c r="A300" s="15"/>
      <c r="B300" s="15"/>
      <c r="C300" s="15"/>
      <c r="D300" s="15"/>
      <c r="E300" s="15"/>
      <c r="F300" s="15"/>
      <c r="G300" s="15"/>
      <c r="H300" s="15"/>
      <c r="I300" s="15"/>
    </row>
    <row r="301" spans="1:9" ht="23.25" customHeight="1">
      <c r="A301" s="15"/>
      <c r="B301" s="15"/>
      <c r="C301" s="15"/>
      <c r="D301" s="15"/>
      <c r="E301" s="15"/>
      <c r="F301" s="15"/>
      <c r="G301" s="15"/>
      <c r="H301" s="15"/>
      <c r="I301" s="15"/>
    </row>
    <row r="302" spans="1:9" ht="23.25" customHeight="1">
      <c r="A302" s="15"/>
      <c r="B302" s="15"/>
      <c r="C302" s="15"/>
      <c r="D302" s="15"/>
      <c r="E302" s="15"/>
      <c r="F302" s="15"/>
      <c r="G302" s="15"/>
      <c r="H302" s="15"/>
      <c r="I302" s="15"/>
    </row>
    <row r="303" spans="1:9" ht="23.25" customHeight="1">
      <c r="A303" s="15"/>
      <c r="B303" s="15"/>
      <c r="C303" s="15"/>
      <c r="D303" s="15"/>
      <c r="E303" s="15"/>
      <c r="F303" s="15"/>
      <c r="G303" s="15"/>
      <c r="H303" s="15"/>
      <c r="I303" s="15"/>
    </row>
    <row r="304" spans="1:9" ht="23.25" customHeight="1">
      <c r="A304" s="15"/>
      <c r="B304" s="15"/>
      <c r="C304" s="15"/>
      <c r="D304" s="15"/>
      <c r="E304" s="15"/>
      <c r="F304" s="15"/>
      <c r="G304" s="15"/>
      <c r="H304" s="15"/>
      <c r="I304" s="15"/>
    </row>
    <row r="305" spans="1:9" ht="23.25" customHeight="1">
      <c r="A305" s="15"/>
      <c r="B305" s="15"/>
      <c r="C305" s="15"/>
      <c r="D305" s="15"/>
      <c r="E305" s="15"/>
      <c r="F305" s="15"/>
      <c r="G305" s="15"/>
      <c r="H305" s="15"/>
      <c r="I305" s="15"/>
    </row>
    <row r="306" spans="1:9" ht="23.25" customHeight="1">
      <c r="A306" s="15"/>
      <c r="B306" s="15"/>
      <c r="C306" s="15"/>
      <c r="D306" s="15"/>
      <c r="E306" s="15"/>
      <c r="F306" s="15"/>
      <c r="G306" s="15"/>
      <c r="H306" s="15"/>
      <c r="I306" s="15"/>
    </row>
    <row r="307" spans="1:9" ht="23.25" customHeight="1">
      <c r="A307" s="15"/>
      <c r="B307" s="15"/>
      <c r="C307" s="15"/>
      <c r="D307" s="15"/>
      <c r="E307" s="15"/>
      <c r="F307" s="15"/>
      <c r="G307" s="15"/>
      <c r="H307" s="15"/>
      <c r="I307" s="15"/>
    </row>
    <row r="308" spans="1:9" ht="23.25" customHeight="1">
      <c r="A308" s="15"/>
      <c r="B308" s="15"/>
      <c r="C308" s="15"/>
      <c r="D308" s="15"/>
      <c r="E308" s="15"/>
      <c r="F308" s="15"/>
      <c r="G308" s="15"/>
      <c r="H308" s="15"/>
      <c r="I308" s="15"/>
    </row>
    <row r="309" spans="1:9" ht="23.25" customHeight="1">
      <c r="A309" s="15"/>
      <c r="B309" s="15"/>
      <c r="C309" s="15"/>
      <c r="D309" s="15"/>
      <c r="E309" s="15"/>
      <c r="F309" s="15"/>
      <c r="G309" s="15"/>
      <c r="H309" s="15"/>
      <c r="I309" s="15"/>
    </row>
    <row r="310" spans="1:9" ht="23.25" customHeight="1">
      <c r="A310" s="15"/>
      <c r="B310" s="15"/>
      <c r="C310" s="15"/>
      <c r="D310" s="15"/>
      <c r="E310" s="15"/>
      <c r="F310" s="15"/>
      <c r="G310" s="15"/>
      <c r="H310" s="15"/>
      <c r="I310" s="15"/>
    </row>
    <row r="311" spans="1:9" ht="23.25" customHeight="1">
      <c r="A311" s="15"/>
      <c r="B311" s="15"/>
      <c r="C311" s="15"/>
      <c r="D311" s="15"/>
      <c r="E311" s="15"/>
      <c r="F311" s="15"/>
      <c r="G311" s="15"/>
      <c r="H311" s="15"/>
      <c r="I311" s="15"/>
    </row>
    <row r="312" spans="1:9" ht="23.25" customHeight="1">
      <c r="A312" s="15"/>
      <c r="B312" s="15"/>
      <c r="C312" s="15"/>
      <c r="D312" s="15"/>
      <c r="E312" s="15"/>
      <c r="F312" s="15"/>
      <c r="G312" s="15"/>
      <c r="H312" s="15"/>
      <c r="I312" s="15"/>
    </row>
    <row r="313" spans="1:9" ht="23.25" customHeight="1">
      <c r="A313" s="15"/>
      <c r="B313" s="15"/>
      <c r="C313" s="15"/>
      <c r="D313" s="15"/>
      <c r="E313" s="15"/>
      <c r="F313" s="15"/>
      <c r="G313" s="15"/>
      <c r="H313" s="15"/>
      <c r="I313" s="15"/>
    </row>
    <row r="314" spans="1:9" ht="23.25" customHeight="1">
      <c r="A314" s="15"/>
      <c r="B314" s="15"/>
      <c r="C314" s="15"/>
      <c r="D314" s="15"/>
      <c r="E314" s="15"/>
      <c r="F314" s="15"/>
      <c r="G314" s="15"/>
      <c r="H314" s="15"/>
      <c r="I314" s="15"/>
    </row>
    <row r="315" spans="1:9" ht="23.25" customHeight="1">
      <c r="A315" s="15"/>
      <c r="B315" s="15"/>
      <c r="C315" s="15"/>
      <c r="D315" s="15"/>
      <c r="E315" s="15"/>
      <c r="F315" s="15"/>
      <c r="G315" s="15"/>
      <c r="H315" s="15"/>
      <c r="I315" s="15"/>
    </row>
    <row r="316" spans="1:9" ht="23.25" customHeight="1">
      <c r="A316" s="15"/>
      <c r="B316" s="15"/>
      <c r="C316" s="15"/>
      <c r="D316" s="15"/>
      <c r="E316" s="15"/>
      <c r="F316" s="15"/>
      <c r="G316" s="15"/>
      <c r="H316" s="15"/>
      <c r="I316" s="15"/>
    </row>
    <row r="317" spans="1:9" ht="23.25" customHeight="1">
      <c r="A317" s="15"/>
      <c r="B317" s="15"/>
      <c r="C317" s="15"/>
      <c r="D317" s="15"/>
      <c r="E317" s="15"/>
      <c r="F317" s="15"/>
      <c r="G317" s="15"/>
      <c r="H317" s="15"/>
      <c r="I317" s="15"/>
    </row>
    <row r="318" spans="1:9" ht="23.25" customHeight="1">
      <c r="A318" s="15"/>
      <c r="B318" s="15"/>
      <c r="C318" s="15"/>
      <c r="D318" s="15"/>
      <c r="E318" s="15"/>
      <c r="F318" s="15"/>
      <c r="G318" s="15"/>
      <c r="H318" s="15"/>
      <c r="I318" s="15"/>
    </row>
    <row r="319" spans="1:9" ht="23.25" customHeight="1">
      <c r="A319" s="15"/>
      <c r="B319" s="15"/>
      <c r="C319" s="15"/>
      <c r="D319" s="15"/>
      <c r="E319" s="15"/>
      <c r="F319" s="15"/>
      <c r="G319" s="15"/>
      <c r="H319" s="15"/>
      <c r="I319" s="15"/>
    </row>
    <row r="320" spans="1:9" ht="23.25" customHeight="1">
      <c r="A320" s="15"/>
      <c r="B320" s="15"/>
      <c r="C320" s="15"/>
      <c r="D320" s="15"/>
      <c r="E320" s="15"/>
      <c r="F320" s="15"/>
      <c r="G320" s="15"/>
      <c r="H320" s="15"/>
      <c r="I320" s="15"/>
    </row>
    <row r="321" spans="1:9" ht="23.25" customHeight="1">
      <c r="A321" s="15"/>
      <c r="B321" s="15"/>
      <c r="C321" s="15"/>
      <c r="D321" s="15"/>
      <c r="E321" s="15"/>
      <c r="F321" s="15"/>
      <c r="G321" s="15"/>
      <c r="H321" s="15"/>
      <c r="I321" s="15"/>
    </row>
    <row r="322" spans="1:9" ht="23.25" customHeight="1">
      <c r="A322" s="15"/>
      <c r="B322" s="15"/>
      <c r="C322" s="15"/>
      <c r="D322" s="15"/>
      <c r="E322" s="15"/>
      <c r="F322" s="15"/>
      <c r="G322" s="15"/>
      <c r="H322" s="15"/>
      <c r="I322" s="15"/>
    </row>
    <row r="323" spans="1:9" ht="23.25" customHeight="1">
      <c r="A323" s="15"/>
      <c r="B323" s="15"/>
      <c r="C323" s="15"/>
      <c r="D323" s="15"/>
      <c r="E323" s="15"/>
      <c r="F323" s="15"/>
      <c r="G323" s="15"/>
      <c r="H323" s="15"/>
      <c r="I323" s="15"/>
    </row>
    <row r="324" spans="1:9" ht="23.25" customHeight="1">
      <c r="A324" s="15"/>
      <c r="B324" s="15"/>
      <c r="C324" s="15"/>
      <c r="D324" s="15"/>
      <c r="E324" s="15"/>
      <c r="F324" s="15"/>
      <c r="G324" s="15"/>
      <c r="H324" s="15"/>
      <c r="I324" s="15"/>
    </row>
    <row r="325" spans="1:9" ht="23.25" customHeight="1">
      <c r="A325" s="15"/>
      <c r="B325" s="15"/>
      <c r="C325" s="15"/>
      <c r="D325" s="15"/>
      <c r="E325" s="15"/>
      <c r="F325" s="15"/>
      <c r="G325" s="15"/>
      <c r="H325" s="15"/>
      <c r="I325" s="15"/>
    </row>
    <row r="326" spans="1:9" ht="23.25" customHeight="1">
      <c r="A326" s="15"/>
      <c r="B326" s="15"/>
      <c r="C326" s="15"/>
      <c r="D326" s="15"/>
      <c r="E326" s="15"/>
      <c r="F326" s="15"/>
      <c r="G326" s="15"/>
      <c r="H326" s="15"/>
      <c r="I326" s="15"/>
    </row>
    <row r="327" spans="1:9" ht="23.25" customHeight="1">
      <c r="A327" s="15"/>
      <c r="B327" s="15"/>
      <c r="C327" s="15"/>
      <c r="D327" s="15"/>
      <c r="E327" s="15"/>
      <c r="F327" s="15"/>
      <c r="G327" s="15"/>
      <c r="H327" s="15"/>
      <c r="I327" s="15"/>
    </row>
    <row r="328" spans="1:9" ht="23.25" customHeight="1">
      <c r="A328" s="15"/>
      <c r="B328" s="15"/>
      <c r="C328" s="15"/>
      <c r="D328" s="15"/>
      <c r="E328" s="15"/>
      <c r="F328" s="15"/>
      <c r="G328" s="15"/>
      <c r="H328" s="15"/>
      <c r="I328" s="15"/>
    </row>
    <row r="329" spans="1:9" ht="23.25" customHeight="1">
      <c r="A329" s="15"/>
      <c r="B329" s="15"/>
      <c r="C329" s="15"/>
      <c r="D329" s="15"/>
      <c r="E329" s="15"/>
      <c r="F329" s="15"/>
      <c r="G329" s="15"/>
      <c r="H329" s="15"/>
      <c r="I329" s="15"/>
    </row>
    <row r="330" spans="1:9" ht="23.25" customHeight="1">
      <c r="A330" s="15"/>
      <c r="B330" s="15"/>
      <c r="C330" s="15"/>
      <c r="D330" s="15"/>
      <c r="E330" s="15"/>
      <c r="F330" s="15"/>
      <c r="G330" s="15"/>
      <c r="H330" s="15"/>
      <c r="I330" s="15"/>
    </row>
    <row r="331" spans="1:9" ht="23.25" customHeight="1">
      <c r="A331" s="15"/>
      <c r="B331" s="15"/>
      <c r="C331" s="15"/>
      <c r="D331" s="15"/>
      <c r="E331" s="15"/>
      <c r="F331" s="15"/>
      <c r="G331" s="15"/>
      <c r="H331" s="15"/>
      <c r="I331" s="15"/>
    </row>
    <row r="332" spans="1:9" ht="23.25" customHeight="1">
      <c r="A332" s="15"/>
      <c r="B332" s="15"/>
      <c r="C332" s="15"/>
      <c r="D332" s="15"/>
      <c r="E332" s="15"/>
      <c r="F332" s="15"/>
      <c r="G332" s="15"/>
      <c r="H332" s="15"/>
      <c r="I332" s="15"/>
    </row>
    <row r="333" spans="1:9" ht="23.25" customHeight="1">
      <c r="A333" s="15"/>
      <c r="B333" s="15"/>
      <c r="C333" s="15"/>
      <c r="D333" s="15"/>
      <c r="E333" s="15"/>
      <c r="F333" s="15"/>
      <c r="G333" s="15"/>
      <c r="H333" s="15"/>
      <c r="I333" s="15"/>
    </row>
    <row r="334" spans="1:9" ht="23.25" customHeight="1">
      <c r="A334" s="15"/>
      <c r="B334" s="15"/>
      <c r="C334" s="15"/>
      <c r="D334" s="15"/>
      <c r="E334" s="15"/>
      <c r="F334" s="15"/>
      <c r="G334" s="15"/>
      <c r="H334" s="15"/>
      <c r="I334" s="15"/>
    </row>
    <row r="335" spans="1:9" ht="23.25" customHeight="1">
      <c r="A335" s="15"/>
      <c r="B335" s="15"/>
      <c r="C335" s="15"/>
      <c r="D335" s="15"/>
      <c r="E335" s="15"/>
      <c r="F335" s="15"/>
      <c r="G335" s="15"/>
      <c r="H335" s="15"/>
      <c r="I335" s="15"/>
    </row>
    <row r="336" spans="1:9" ht="23.25" customHeight="1">
      <c r="A336" s="15"/>
      <c r="B336" s="15"/>
      <c r="C336" s="15"/>
      <c r="D336" s="15"/>
      <c r="E336" s="15"/>
      <c r="F336" s="15"/>
      <c r="G336" s="15"/>
      <c r="H336" s="15"/>
      <c r="I336" s="15"/>
    </row>
    <row r="337" spans="1:9" ht="23.25" customHeight="1">
      <c r="A337" s="15"/>
      <c r="B337" s="15"/>
      <c r="C337" s="15"/>
      <c r="D337" s="15"/>
      <c r="E337" s="15"/>
      <c r="F337" s="15"/>
      <c r="G337" s="15"/>
      <c r="H337" s="15"/>
      <c r="I337" s="15"/>
    </row>
    <row r="338" spans="1:9" ht="23.25" customHeight="1">
      <c r="A338" s="15"/>
      <c r="B338" s="15"/>
      <c r="C338" s="15"/>
      <c r="D338" s="15"/>
      <c r="E338" s="15"/>
      <c r="F338" s="15"/>
      <c r="G338" s="15"/>
      <c r="H338" s="15"/>
      <c r="I338" s="15"/>
    </row>
    <row r="339" spans="1:9" ht="23.25" customHeight="1">
      <c r="A339" s="15"/>
      <c r="B339" s="15"/>
      <c r="C339" s="15"/>
      <c r="D339" s="15"/>
      <c r="E339" s="15"/>
      <c r="F339" s="15"/>
      <c r="G339" s="15"/>
      <c r="H339" s="15"/>
      <c r="I339" s="15"/>
    </row>
    <row r="340" spans="1:9" ht="23.25" customHeight="1">
      <c r="A340" s="15"/>
      <c r="B340" s="15"/>
      <c r="C340" s="15"/>
      <c r="D340" s="15"/>
      <c r="E340" s="15"/>
      <c r="F340" s="15"/>
      <c r="G340" s="15"/>
      <c r="H340" s="15"/>
      <c r="I340" s="15"/>
    </row>
    <row r="341" spans="1:9" ht="23.25" customHeight="1">
      <c r="A341" s="15"/>
      <c r="B341" s="15"/>
      <c r="C341" s="15"/>
      <c r="D341" s="15"/>
      <c r="E341" s="15"/>
      <c r="F341" s="15"/>
      <c r="G341" s="15"/>
      <c r="H341" s="15"/>
      <c r="I341" s="15"/>
    </row>
    <row r="342" spans="1:9" ht="23.25" customHeight="1">
      <c r="A342" s="15"/>
      <c r="B342" s="15"/>
      <c r="C342" s="15"/>
      <c r="D342" s="15"/>
      <c r="E342" s="15"/>
      <c r="F342" s="15"/>
      <c r="G342" s="15"/>
      <c r="H342" s="15"/>
      <c r="I342" s="15"/>
    </row>
    <row r="343" spans="1:9" ht="23.25" customHeight="1">
      <c r="A343" s="15"/>
      <c r="B343" s="15"/>
      <c r="C343" s="15"/>
      <c r="D343" s="15"/>
      <c r="E343" s="15"/>
      <c r="F343" s="15"/>
      <c r="G343" s="15"/>
      <c r="H343" s="15"/>
      <c r="I343" s="15"/>
    </row>
    <row r="344" spans="1:9" ht="23.25" customHeight="1">
      <c r="A344" s="15"/>
      <c r="B344" s="15"/>
      <c r="C344" s="15"/>
      <c r="D344" s="15"/>
      <c r="E344" s="15"/>
      <c r="F344" s="15"/>
      <c r="G344" s="15"/>
      <c r="H344" s="15"/>
      <c r="I344" s="15"/>
    </row>
    <row r="345" spans="1:9" ht="23.25" customHeight="1">
      <c r="A345" s="15"/>
      <c r="B345" s="15"/>
      <c r="C345" s="15"/>
      <c r="D345" s="15"/>
      <c r="E345" s="15"/>
      <c r="F345" s="15"/>
      <c r="G345" s="15"/>
      <c r="H345" s="15"/>
      <c r="I345" s="15"/>
    </row>
    <row r="346" spans="1:9" ht="23.25" customHeight="1">
      <c r="A346" s="15"/>
      <c r="B346" s="15"/>
      <c r="C346" s="15"/>
      <c r="D346" s="15"/>
      <c r="E346" s="15"/>
      <c r="F346" s="15"/>
      <c r="G346" s="15"/>
      <c r="H346" s="15"/>
      <c r="I346" s="15"/>
    </row>
    <row r="347" spans="1:9" ht="23.25" customHeight="1">
      <c r="A347" s="15"/>
      <c r="B347" s="15"/>
      <c r="C347" s="15"/>
      <c r="D347" s="15"/>
      <c r="E347" s="15"/>
      <c r="F347" s="15"/>
      <c r="G347" s="15"/>
      <c r="H347" s="15"/>
      <c r="I347" s="15"/>
    </row>
    <row r="348" spans="1:9" ht="23.25" customHeight="1">
      <c r="A348" s="15"/>
      <c r="B348" s="15"/>
      <c r="C348" s="15"/>
      <c r="D348" s="15"/>
      <c r="E348" s="15"/>
      <c r="F348" s="15"/>
      <c r="G348" s="15"/>
      <c r="H348" s="15"/>
      <c r="I348" s="15"/>
    </row>
    <row r="349" spans="1:9" ht="23.25" customHeight="1">
      <c r="A349" s="15"/>
      <c r="B349" s="15"/>
      <c r="C349" s="15"/>
      <c r="D349" s="15"/>
      <c r="E349" s="15"/>
      <c r="F349" s="15"/>
      <c r="G349" s="15"/>
      <c r="H349" s="15"/>
      <c r="I349" s="15"/>
    </row>
    <row r="350" spans="1:9" ht="23.25" customHeight="1">
      <c r="A350" s="15"/>
      <c r="B350" s="15"/>
      <c r="C350" s="15"/>
      <c r="D350" s="15"/>
      <c r="E350" s="15"/>
      <c r="F350" s="15"/>
      <c r="G350" s="15"/>
      <c r="H350" s="15"/>
      <c r="I350" s="15"/>
    </row>
    <row r="351" spans="1:9" ht="23.25" customHeight="1">
      <c r="A351" s="15"/>
      <c r="B351" s="15"/>
      <c r="C351" s="15"/>
      <c r="D351" s="15"/>
      <c r="E351" s="15"/>
      <c r="F351" s="15"/>
      <c r="G351" s="15"/>
      <c r="H351" s="15"/>
      <c r="I351" s="15"/>
    </row>
    <row r="352" spans="1:9" ht="23.25" customHeight="1">
      <c r="A352" s="15"/>
      <c r="B352" s="15"/>
      <c r="C352" s="15"/>
      <c r="D352" s="15"/>
      <c r="E352" s="15"/>
      <c r="F352" s="15"/>
      <c r="G352" s="15"/>
      <c r="H352" s="15"/>
      <c r="I352" s="15"/>
    </row>
    <row r="353" spans="1:9" ht="23.25" customHeight="1">
      <c r="A353" s="15"/>
      <c r="B353" s="15"/>
      <c r="C353" s="15"/>
      <c r="D353" s="15"/>
      <c r="E353" s="15"/>
      <c r="F353" s="15"/>
      <c r="G353" s="15"/>
      <c r="H353" s="15"/>
      <c r="I353" s="15"/>
    </row>
    <row r="354" spans="1:9" ht="23.25" customHeight="1">
      <c r="A354" s="15"/>
      <c r="B354" s="15"/>
      <c r="C354" s="15"/>
      <c r="D354" s="15"/>
      <c r="E354" s="15"/>
      <c r="F354" s="15"/>
      <c r="G354" s="15"/>
      <c r="H354" s="15"/>
      <c r="I354" s="15"/>
    </row>
    <row r="355" spans="1:9" ht="23.25" customHeight="1">
      <c r="A355" s="15"/>
      <c r="B355" s="15"/>
      <c r="C355" s="15"/>
      <c r="D355" s="15"/>
      <c r="E355" s="15"/>
      <c r="F355" s="15"/>
      <c r="G355" s="15"/>
      <c r="H355" s="15"/>
      <c r="I355" s="15"/>
    </row>
    <row r="356" spans="1:9" ht="23.25" customHeight="1">
      <c r="A356" s="15"/>
      <c r="B356" s="15"/>
      <c r="C356" s="15"/>
      <c r="D356" s="15"/>
      <c r="E356" s="15"/>
      <c r="F356" s="15"/>
      <c r="G356" s="15"/>
      <c r="H356" s="15"/>
      <c r="I356" s="15"/>
    </row>
    <row r="357" spans="1:9" ht="23.25" customHeight="1">
      <c r="A357" s="15"/>
      <c r="B357" s="15"/>
      <c r="C357" s="15"/>
      <c r="D357" s="15"/>
      <c r="E357" s="15"/>
      <c r="F357" s="15"/>
      <c r="G357" s="15"/>
      <c r="H357" s="15"/>
      <c r="I357" s="15"/>
    </row>
    <row r="358" spans="1:9" ht="23.25" customHeight="1">
      <c r="A358" s="15"/>
      <c r="B358" s="15"/>
      <c r="C358" s="15"/>
      <c r="D358" s="15"/>
      <c r="E358" s="15"/>
      <c r="F358" s="15"/>
      <c r="G358" s="15"/>
      <c r="H358" s="15"/>
      <c r="I358" s="15"/>
    </row>
    <row r="359" spans="1:9" ht="23.25" customHeight="1">
      <c r="A359" s="15"/>
      <c r="B359" s="15"/>
      <c r="C359" s="15"/>
      <c r="D359" s="15"/>
      <c r="E359" s="15"/>
      <c r="F359" s="15"/>
      <c r="G359" s="15"/>
      <c r="H359" s="15"/>
      <c r="I359" s="15"/>
    </row>
    <row r="360" spans="1:9" ht="23.25" customHeight="1">
      <c r="A360" s="15"/>
      <c r="B360" s="15"/>
      <c r="C360" s="15"/>
      <c r="D360" s="15"/>
      <c r="E360" s="15"/>
      <c r="F360" s="15"/>
      <c r="G360" s="15"/>
      <c r="H360" s="15"/>
      <c r="I360" s="15"/>
    </row>
    <row r="361" spans="1:9" ht="23.25" customHeight="1">
      <c r="A361" s="15"/>
      <c r="B361" s="15"/>
      <c r="C361" s="15"/>
      <c r="D361" s="15"/>
      <c r="E361" s="15"/>
      <c r="F361" s="15"/>
      <c r="G361" s="15"/>
      <c r="H361" s="15"/>
      <c r="I361" s="15"/>
    </row>
    <row r="362" spans="1:9" ht="23.25" customHeight="1">
      <c r="A362" s="15"/>
      <c r="B362" s="15"/>
      <c r="C362" s="15"/>
      <c r="D362" s="15"/>
      <c r="E362" s="15"/>
      <c r="F362" s="15"/>
      <c r="G362" s="15"/>
      <c r="H362" s="15"/>
      <c r="I362" s="15"/>
    </row>
    <row r="363" spans="1:9" ht="23.25" customHeight="1">
      <c r="A363" s="15"/>
      <c r="B363" s="15"/>
      <c r="C363" s="15"/>
      <c r="D363" s="15"/>
      <c r="E363" s="15"/>
      <c r="F363" s="15"/>
      <c r="G363" s="15"/>
      <c r="H363" s="15"/>
      <c r="I363" s="15"/>
    </row>
    <row r="364" spans="1:9" ht="23.25" customHeight="1">
      <c r="A364" s="15"/>
      <c r="B364" s="15"/>
      <c r="C364" s="15"/>
      <c r="D364" s="15"/>
      <c r="E364" s="15"/>
      <c r="F364" s="15"/>
      <c r="G364" s="15"/>
      <c r="H364" s="15"/>
      <c r="I364" s="15"/>
    </row>
    <row r="365" spans="1:9" ht="23.25" customHeight="1">
      <c r="A365" s="15"/>
      <c r="B365" s="15"/>
      <c r="C365" s="15"/>
      <c r="D365" s="15"/>
      <c r="E365" s="15"/>
      <c r="F365" s="15"/>
      <c r="G365" s="15"/>
      <c r="H365" s="15"/>
      <c r="I365" s="15"/>
    </row>
    <row r="366" spans="1:9" ht="23.25" customHeight="1">
      <c r="A366" s="15"/>
      <c r="B366" s="15"/>
      <c r="C366" s="15"/>
      <c r="D366" s="15"/>
      <c r="E366" s="15"/>
      <c r="F366" s="15"/>
      <c r="G366" s="15"/>
      <c r="H366" s="15"/>
      <c r="I366" s="15"/>
    </row>
    <row r="367" spans="1:9" ht="23.25" customHeight="1">
      <c r="A367" s="15"/>
      <c r="B367" s="15"/>
      <c r="C367" s="15"/>
      <c r="D367" s="15"/>
      <c r="E367" s="15"/>
      <c r="F367" s="15"/>
      <c r="G367" s="15"/>
      <c r="H367" s="15"/>
      <c r="I367" s="15"/>
    </row>
    <row r="368" spans="1:9" ht="23.25" customHeight="1">
      <c r="A368" s="15"/>
      <c r="B368" s="15"/>
      <c r="C368" s="15"/>
      <c r="D368" s="15"/>
      <c r="E368" s="15"/>
      <c r="F368" s="15"/>
      <c r="G368" s="15"/>
      <c r="H368" s="15"/>
      <c r="I368" s="15"/>
    </row>
    <row r="369" spans="1:9" ht="23.25" customHeight="1">
      <c r="A369" s="15"/>
      <c r="B369" s="15"/>
      <c r="C369" s="15"/>
      <c r="D369" s="15"/>
      <c r="E369" s="15"/>
      <c r="F369" s="15"/>
      <c r="G369" s="15"/>
      <c r="H369" s="15"/>
      <c r="I369" s="15"/>
    </row>
    <row r="370" spans="1:9" ht="23.25" customHeight="1">
      <c r="A370" s="15"/>
      <c r="B370" s="15"/>
      <c r="C370" s="15"/>
      <c r="D370" s="15"/>
      <c r="E370" s="15"/>
      <c r="F370" s="15"/>
      <c r="G370" s="15"/>
      <c r="H370" s="15"/>
      <c r="I370" s="15"/>
    </row>
    <row r="371" spans="1:9" ht="23.25" customHeight="1">
      <c r="A371" s="15"/>
      <c r="B371" s="15"/>
      <c r="C371" s="15"/>
      <c r="D371" s="15"/>
      <c r="E371" s="15"/>
      <c r="F371" s="15"/>
      <c r="G371" s="15"/>
      <c r="H371" s="15"/>
      <c r="I371" s="15"/>
    </row>
    <row r="372" spans="1:9" ht="23.25" customHeight="1">
      <c r="A372" s="15"/>
      <c r="B372" s="15"/>
      <c r="C372" s="15"/>
      <c r="D372" s="15"/>
      <c r="E372" s="15"/>
      <c r="F372" s="15"/>
      <c r="G372" s="15"/>
      <c r="H372" s="15"/>
      <c r="I372" s="15"/>
    </row>
    <row r="373" spans="1:9" ht="23.25" customHeight="1">
      <c r="A373" s="15"/>
      <c r="B373" s="15"/>
      <c r="C373" s="15"/>
      <c r="D373" s="15"/>
      <c r="E373" s="15"/>
      <c r="F373" s="15"/>
      <c r="G373" s="15"/>
      <c r="H373" s="15"/>
      <c r="I373" s="15"/>
    </row>
    <row r="374" spans="1:9" ht="23.25" customHeight="1">
      <c r="A374" s="15"/>
      <c r="B374" s="15"/>
      <c r="C374" s="15"/>
      <c r="D374" s="15"/>
      <c r="E374" s="15"/>
      <c r="F374" s="15"/>
      <c r="G374" s="15"/>
      <c r="H374" s="15"/>
      <c r="I374" s="15"/>
    </row>
    <row r="375" spans="1:9" ht="23.25" customHeight="1">
      <c r="A375" s="15"/>
      <c r="B375" s="15"/>
      <c r="C375" s="15"/>
      <c r="D375" s="15"/>
      <c r="E375" s="15"/>
      <c r="F375" s="15"/>
      <c r="G375" s="15"/>
      <c r="H375" s="15"/>
      <c r="I375" s="15"/>
    </row>
    <row r="376" spans="1:9" ht="23.25" customHeight="1">
      <c r="A376" s="15"/>
      <c r="B376" s="15"/>
      <c r="C376" s="15"/>
      <c r="D376" s="15"/>
      <c r="E376" s="15"/>
      <c r="F376" s="15"/>
      <c r="G376" s="15"/>
      <c r="H376" s="15"/>
      <c r="I376" s="15"/>
    </row>
    <row r="377" spans="1:9" ht="23.25" customHeight="1">
      <c r="A377" s="15"/>
      <c r="B377" s="15"/>
      <c r="C377" s="15"/>
      <c r="D377" s="15"/>
      <c r="E377" s="15"/>
      <c r="F377" s="15"/>
      <c r="G377" s="15"/>
      <c r="H377" s="15"/>
      <c r="I377" s="15"/>
    </row>
    <row r="378" spans="1:9" ht="23.25" customHeight="1">
      <c r="A378" s="15"/>
      <c r="B378" s="15"/>
      <c r="C378" s="15"/>
      <c r="D378" s="15"/>
      <c r="E378" s="15"/>
      <c r="F378" s="15"/>
      <c r="G378" s="15"/>
      <c r="H378" s="15"/>
      <c r="I378" s="15"/>
    </row>
    <row r="379" spans="1:9" ht="23.25" customHeight="1">
      <c r="A379" s="15"/>
      <c r="B379" s="15"/>
      <c r="C379" s="15"/>
      <c r="D379" s="15"/>
      <c r="E379" s="15"/>
      <c r="F379" s="15"/>
      <c r="G379" s="15"/>
      <c r="H379" s="15"/>
      <c r="I379" s="15"/>
    </row>
    <row r="380" spans="1:9" ht="23.25" customHeight="1">
      <c r="A380" s="15"/>
      <c r="B380" s="15"/>
      <c r="C380" s="15"/>
      <c r="D380" s="15"/>
      <c r="E380" s="15"/>
      <c r="F380" s="15"/>
      <c r="G380" s="15"/>
      <c r="H380" s="15"/>
      <c r="I380" s="15"/>
    </row>
    <row r="381" spans="1:9" ht="23.25" customHeight="1">
      <c r="A381" s="15"/>
      <c r="B381" s="15"/>
      <c r="C381" s="15"/>
      <c r="D381" s="15"/>
      <c r="E381" s="15"/>
      <c r="F381" s="15"/>
      <c r="G381" s="15"/>
      <c r="H381" s="15"/>
      <c r="I381" s="15"/>
    </row>
    <row r="382" spans="1:9" ht="23.25" customHeight="1">
      <c r="A382" s="15"/>
      <c r="B382" s="15"/>
      <c r="C382" s="15"/>
      <c r="D382" s="15"/>
      <c r="E382" s="15"/>
      <c r="F382" s="15"/>
      <c r="G382" s="15"/>
      <c r="H382" s="15"/>
      <c r="I382" s="15"/>
    </row>
    <row r="383" spans="1:9" ht="23.25" customHeight="1">
      <c r="A383" s="15"/>
      <c r="B383" s="15"/>
      <c r="C383" s="15"/>
      <c r="D383" s="15"/>
      <c r="E383" s="15"/>
      <c r="F383" s="15"/>
      <c r="G383" s="15"/>
      <c r="H383" s="15"/>
      <c r="I383" s="15"/>
    </row>
    <row r="384" spans="1:9" ht="23.25" customHeight="1">
      <c r="A384" s="15"/>
      <c r="B384" s="15"/>
      <c r="C384" s="15"/>
      <c r="D384" s="15"/>
      <c r="E384" s="15"/>
      <c r="F384" s="15"/>
      <c r="G384" s="15"/>
      <c r="H384" s="15"/>
      <c r="I384" s="15"/>
    </row>
    <row r="385" spans="1:9" ht="23.25" customHeight="1">
      <c r="A385" s="15"/>
      <c r="B385" s="15"/>
      <c r="C385" s="15"/>
      <c r="D385" s="15"/>
      <c r="E385" s="15"/>
      <c r="F385" s="15"/>
      <c r="G385" s="15"/>
      <c r="H385" s="15"/>
      <c r="I385" s="15"/>
    </row>
    <row r="386" spans="1:9" ht="23.25" customHeight="1">
      <c r="A386" s="15"/>
      <c r="B386" s="15"/>
      <c r="C386" s="15"/>
      <c r="D386" s="15"/>
      <c r="E386" s="15"/>
      <c r="F386" s="15"/>
      <c r="G386" s="15"/>
      <c r="H386" s="15"/>
      <c r="I386" s="15"/>
    </row>
    <row r="387" spans="1:9" ht="23.25" customHeight="1">
      <c r="A387" s="15"/>
      <c r="B387" s="15"/>
      <c r="C387" s="15"/>
      <c r="D387" s="15"/>
      <c r="E387" s="15"/>
      <c r="F387" s="15"/>
      <c r="G387" s="15"/>
      <c r="H387" s="15"/>
      <c r="I387" s="15"/>
    </row>
    <row r="388" spans="1:9" ht="23.25" customHeight="1">
      <c r="A388" s="15"/>
      <c r="B388" s="15"/>
      <c r="C388" s="15"/>
      <c r="D388" s="15"/>
      <c r="E388" s="15"/>
      <c r="F388" s="15"/>
      <c r="G388" s="15"/>
      <c r="H388" s="15"/>
      <c r="I388" s="15"/>
    </row>
    <row r="389" spans="1:9" ht="23.25" customHeight="1">
      <c r="A389" s="15"/>
      <c r="B389" s="15"/>
      <c r="C389" s="15"/>
      <c r="D389" s="15"/>
      <c r="E389" s="15"/>
      <c r="F389" s="15"/>
      <c r="G389" s="15"/>
      <c r="H389" s="15"/>
      <c r="I389" s="15"/>
    </row>
    <row r="390" spans="1:9" ht="23.25" customHeight="1">
      <c r="A390" s="15"/>
      <c r="B390" s="15"/>
      <c r="C390" s="15"/>
      <c r="D390" s="15"/>
      <c r="E390" s="15"/>
      <c r="F390" s="15"/>
      <c r="G390" s="15"/>
      <c r="H390" s="15"/>
      <c r="I390" s="15"/>
    </row>
    <row r="391" spans="1:9" ht="23.25" customHeight="1">
      <c r="A391" s="15"/>
      <c r="B391" s="15"/>
      <c r="C391" s="15"/>
      <c r="D391" s="15"/>
      <c r="E391" s="15"/>
      <c r="F391" s="15"/>
      <c r="G391" s="15"/>
      <c r="H391" s="15"/>
      <c r="I391" s="15"/>
    </row>
    <row r="392" spans="1:9" ht="23.25" customHeight="1">
      <c r="A392" s="15"/>
      <c r="B392" s="15"/>
      <c r="C392" s="15"/>
      <c r="D392" s="15"/>
      <c r="E392" s="15"/>
      <c r="F392" s="15"/>
      <c r="G392" s="15"/>
      <c r="H392" s="15"/>
      <c r="I392" s="15"/>
    </row>
    <row r="393" spans="1:9" ht="23.25" customHeight="1">
      <c r="A393" s="15"/>
      <c r="B393" s="15"/>
      <c r="C393" s="15"/>
      <c r="D393" s="15"/>
      <c r="E393" s="15"/>
      <c r="F393" s="15"/>
      <c r="G393" s="15"/>
      <c r="H393" s="15"/>
      <c r="I393" s="15"/>
    </row>
    <row r="394" spans="1:9" ht="23.25" customHeight="1">
      <c r="A394" s="15"/>
      <c r="B394" s="15"/>
      <c r="C394" s="15"/>
      <c r="D394" s="15"/>
      <c r="E394" s="15"/>
      <c r="F394" s="15"/>
      <c r="G394" s="15"/>
      <c r="H394" s="15"/>
      <c r="I394" s="15"/>
    </row>
    <row r="395" spans="1:9" ht="23.25" customHeight="1">
      <c r="A395" s="15"/>
      <c r="B395" s="15"/>
      <c r="C395" s="15"/>
      <c r="D395" s="15"/>
      <c r="E395" s="15"/>
      <c r="F395" s="15"/>
      <c r="G395" s="15"/>
      <c r="H395" s="15"/>
      <c r="I395" s="15"/>
    </row>
    <row r="396" spans="1:9" ht="23.25" customHeight="1">
      <c r="A396" s="15"/>
      <c r="B396" s="15"/>
      <c r="C396" s="15"/>
      <c r="D396" s="15"/>
      <c r="E396" s="15"/>
      <c r="F396" s="15"/>
      <c r="G396" s="15"/>
      <c r="H396" s="15"/>
      <c r="I396" s="15"/>
    </row>
    <row r="397" spans="1:9" ht="23.25" customHeight="1">
      <c r="A397" s="15"/>
      <c r="B397" s="15"/>
      <c r="C397" s="15"/>
      <c r="D397" s="15"/>
      <c r="E397" s="15"/>
      <c r="F397" s="15"/>
      <c r="G397" s="15"/>
      <c r="H397" s="15"/>
      <c r="I397" s="15"/>
    </row>
    <row r="398" spans="1:9" ht="23.25" customHeight="1">
      <c r="A398" s="15"/>
      <c r="B398" s="15"/>
      <c r="C398" s="15"/>
      <c r="D398" s="15"/>
      <c r="E398" s="15"/>
      <c r="F398" s="15"/>
      <c r="G398" s="15"/>
      <c r="H398" s="15"/>
      <c r="I398" s="15"/>
    </row>
    <row r="399" spans="1:9" ht="23.25" customHeight="1">
      <c r="A399" s="15"/>
      <c r="B399" s="15"/>
      <c r="C399" s="15"/>
      <c r="D399" s="15"/>
      <c r="E399" s="15"/>
      <c r="F399" s="15"/>
      <c r="G399" s="15"/>
      <c r="H399" s="15"/>
      <c r="I399" s="15"/>
    </row>
    <row r="400" spans="1:9" ht="23.25" customHeight="1">
      <c r="A400" s="15"/>
      <c r="B400" s="15"/>
      <c r="C400" s="15"/>
      <c r="D400" s="15"/>
      <c r="E400" s="15"/>
      <c r="F400" s="15"/>
      <c r="G400" s="15"/>
      <c r="H400" s="15"/>
      <c r="I400" s="15"/>
    </row>
    <row r="401" spans="1:9" ht="23.25" customHeight="1">
      <c r="A401" s="15"/>
      <c r="B401" s="15"/>
      <c r="C401" s="15"/>
      <c r="D401" s="15"/>
      <c r="E401" s="15"/>
      <c r="F401" s="15"/>
      <c r="G401" s="15"/>
      <c r="H401" s="15"/>
      <c r="I401" s="15"/>
    </row>
    <row r="402" spans="1:9" ht="23.25" customHeight="1">
      <c r="A402" s="15"/>
      <c r="B402" s="15"/>
      <c r="C402" s="15"/>
      <c r="D402" s="15"/>
      <c r="E402" s="15"/>
      <c r="F402" s="15"/>
      <c r="G402" s="15"/>
      <c r="H402" s="15"/>
      <c r="I402" s="15"/>
    </row>
    <row r="403" spans="1:9" ht="23.25" customHeight="1">
      <c r="A403" s="15"/>
      <c r="B403" s="15"/>
      <c r="C403" s="15"/>
      <c r="D403" s="15"/>
      <c r="E403" s="15"/>
      <c r="F403" s="15"/>
      <c r="G403" s="15"/>
      <c r="H403" s="15"/>
      <c r="I403" s="15"/>
    </row>
    <row r="404" spans="1:9" ht="23.25" customHeight="1">
      <c r="A404" s="15"/>
      <c r="B404" s="15"/>
      <c r="C404" s="15"/>
      <c r="D404" s="15"/>
      <c r="E404" s="15"/>
      <c r="F404" s="15"/>
      <c r="G404" s="15"/>
      <c r="H404" s="15"/>
      <c r="I404" s="15"/>
    </row>
    <row r="405" spans="1:9" ht="23.25" customHeight="1">
      <c r="A405" s="15"/>
      <c r="B405" s="15"/>
      <c r="C405" s="15"/>
      <c r="D405" s="15"/>
      <c r="E405" s="15"/>
      <c r="F405" s="15"/>
      <c r="G405" s="15"/>
      <c r="H405" s="15"/>
      <c r="I405" s="15"/>
    </row>
    <row r="406" spans="1:9" ht="23.25" customHeight="1">
      <c r="A406" s="15"/>
      <c r="B406" s="15"/>
      <c r="C406" s="15"/>
      <c r="D406" s="15"/>
      <c r="E406" s="15"/>
      <c r="F406" s="15"/>
      <c r="G406" s="15"/>
      <c r="H406" s="15"/>
      <c r="I406" s="15"/>
    </row>
    <row r="407" spans="1:9" ht="23.25" customHeight="1">
      <c r="A407" s="15"/>
      <c r="B407" s="15"/>
      <c r="C407" s="15"/>
      <c r="D407" s="15"/>
      <c r="E407" s="15"/>
      <c r="F407" s="15"/>
      <c r="G407" s="15"/>
      <c r="H407" s="15"/>
      <c r="I407" s="15"/>
    </row>
    <row r="408" spans="1:9" ht="23.25" customHeight="1">
      <c r="A408" s="15"/>
      <c r="B408" s="15"/>
      <c r="C408" s="15"/>
      <c r="D408" s="15"/>
      <c r="E408" s="15"/>
      <c r="F408" s="15"/>
      <c r="G408" s="15"/>
      <c r="H408" s="15"/>
      <c r="I408" s="15"/>
    </row>
    <row r="409" spans="1:9" ht="23.25" customHeight="1">
      <c r="A409" s="15"/>
      <c r="B409" s="15"/>
      <c r="C409" s="15"/>
      <c r="D409" s="15"/>
      <c r="E409" s="15"/>
      <c r="F409" s="15"/>
      <c r="G409" s="15"/>
      <c r="H409" s="15"/>
      <c r="I409" s="15"/>
    </row>
    <row r="410" spans="1:9" ht="23.25" customHeight="1">
      <c r="A410" s="15"/>
      <c r="B410" s="15"/>
      <c r="C410" s="15"/>
      <c r="D410" s="15"/>
      <c r="E410" s="15"/>
      <c r="F410" s="15"/>
      <c r="G410" s="15"/>
      <c r="H410" s="15"/>
      <c r="I410" s="15"/>
    </row>
    <row r="411" spans="1:9" ht="23.25" customHeight="1">
      <c r="A411" s="15"/>
      <c r="B411" s="15"/>
      <c r="C411" s="15"/>
      <c r="D411" s="15"/>
      <c r="E411" s="15"/>
      <c r="F411" s="15"/>
      <c r="G411" s="15"/>
      <c r="H411" s="15"/>
      <c r="I411" s="15"/>
    </row>
    <row r="412" spans="1:9" ht="23.25" customHeight="1">
      <c r="A412" s="15"/>
      <c r="B412" s="15"/>
      <c r="C412" s="15"/>
      <c r="D412" s="15"/>
      <c r="E412" s="15"/>
      <c r="F412" s="15"/>
      <c r="G412" s="15"/>
      <c r="H412" s="15"/>
      <c r="I412" s="15"/>
    </row>
    <row r="413" spans="1:9" ht="23.25" customHeight="1">
      <c r="A413" s="15"/>
      <c r="B413" s="15"/>
      <c r="C413" s="15"/>
      <c r="D413" s="15"/>
      <c r="E413" s="15"/>
      <c r="F413" s="15"/>
      <c r="G413" s="15"/>
      <c r="H413" s="15"/>
      <c r="I413" s="15"/>
    </row>
    <row r="414" spans="1:9" ht="23.25" customHeight="1">
      <c r="A414" s="15"/>
      <c r="B414" s="15"/>
      <c r="C414" s="15"/>
      <c r="D414" s="15"/>
      <c r="E414" s="15"/>
      <c r="F414" s="15"/>
      <c r="G414" s="15"/>
      <c r="H414" s="15"/>
      <c r="I414" s="15"/>
    </row>
    <row r="415" spans="1:9" ht="23.25" customHeight="1">
      <c r="A415" s="15"/>
      <c r="B415" s="15"/>
      <c r="C415" s="15"/>
      <c r="D415" s="15"/>
      <c r="E415" s="15"/>
      <c r="F415" s="15"/>
      <c r="G415" s="15"/>
      <c r="H415" s="15"/>
      <c r="I415" s="15"/>
    </row>
    <row r="416" spans="1:9" ht="23.25" customHeight="1">
      <c r="A416" s="15"/>
      <c r="B416" s="15"/>
      <c r="C416" s="15"/>
      <c r="D416" s="15"/>
      <c r="E416" s="15"/>
      <c r="F416" s="15"/>
      <c r="G416" s="15"/>
      <c r="H416" s="15"/>
      <c r="I416" s="15"/>
    </row>
    <row r="417" spans="1:9" ht="23.25" customHeight="1">
      <c r="A417" s="15"/>
      <c r="B417" s="15"/>
      <c r="C417" s="15"/>
      <c r="D417" s="15"/>
      <c r="E417" s="15"/>
      <c r="F417" s="15"/>
      <c r="G417" s="15"/>
      <c r="H417" s="15"/>
      <c r="I417" s="15"/>
    </row>
    <row r="418" spans="1:9" ht="23.25" customHeight="1">
      <c r="A418" s="15"/>
      <c r="B418" s="15"/>
      <c r="C418" s="15"/>
      <c r="D418" s="15"/>
      <c r="E418" s="15"/>
      <c r="F418" s="15"/>
      <c r="G418" s="15"/>
      <c r="H418" s="15"/>
      <c r="I418" s="15"/>
    </row>
    <row r="419" spans="1:9" ht="23.25" customHeight="1">
      <c r="A419" s="15"/>
      <c r="B419" s="15"/>
      <c r="C419" s="15"/>
      <c r="D419" s="15"/>
      <c r="E419" s="15"/>
      <c r="F419" s="15"/>
      <c r="G419" s="15"/>
      <c r="H419" s="15"/>
      <c r="I419" s="15"/>
    </row>
    <row r="420" spans="1:9" ht="23.25" customHeight="1">
      <c r="A420" s="15"/>
      <c r="B420" s="15"/>
      <c r="C420" s="15"/>
      <c r="D420" s="15"/>
      <c r="E420" s="15"/>
      <c r="F420" s="15"/>
      <c r="G420" s="15"/>
      <c r="H420" s="15"/>
      <c r="I420" s="15"/>
    </row>
    <row r="421" spans="1:9" ht="23.25" customHeight="1">
      <c r="A421" s="15"/>
      <c r="B421" s="15"/>
      <c r="C421" s="15"/>
      <c r="D421" s="15"/>
      <c r="E421" s="15"/>
      <c r="F421" s="15"/>
      <c r="G421" s="15"/>
      <c r="H421" s="15"/>
      <c r="I421" s="15"/>
    </row>
    <row r="422" spans="1:9" ht="23.25" customHeight="1">
      <c r="A422" s="15"/>
      <c r="B422" s="15"/>
      <c r="C422" s="15"/>
      <c r="D422" s="15"/>
      <c r="E422" s="15"/>
      <c r="F422" s="15"/>
      <c r="G422" s="15"/>
      <c r="H422" s="15"/>
      <c r="I422" s="15"/>
    </row>
    <row r="423" spans="1:9" ht="23.25" customHeight="1">
      <c r="A423" s="15"/>
      <c r="B423" s="15"/>
      <c r="C423" s="15"/>
      <c r="D423" s="15"/>
      <c r="E423" s="15"/>
      <c r="F423" s="15"/>
      <c r="G423" s="15"/>
      <c r="H423" s="15"/>
      <c r="I423" s="15"/>
    </row>
    <row r="424" spans="1:9" ht="23.25" customHeight="1">
      <c r="A424" s="15"/>
      <c r="B424" s="15"/>
      <c r="C424" s="15"/>
      <c r="D424" s="15"/>
      <c r="E424" s="15"/>
      <c r="F424" s="15"/>
      <c r="G424" s="15"/>
      <c r="H424" s="15"/>
      <c r="I424" s="15"/>
    </row>
    <row r="425" spans="1:9" ht="23.25" customHeight="1">
      <c r="A425" s="15"/>
      <c r="B425" s="15"/>
      <c r="C425" s="15"/>
      <c r="D425" s="15"/>
      <c r="E425" s="15"/>
      <c r="F425" s="15"/>
      <c r="G425" s="15"/>
      <c r="H425" s="15"/>
      <c r="I425" s="15"/>
    </row>
    <row r="426" spans="1:9" ht="23.25" customHeight="1">
      <c r="A426" s="15"/>
      <c r="B426" s="15"/>
      <c r="C426" s="15"/>
      <c r="D426" s="15"/>
      <c r="E426" s="15"/>
      <c r="F426" s="15"/>
      <c r="G426" s="15"/>
      <c r="H426" s="15"/>
      <c r="I426" s="15"/>
    </row>
    <row r="427" spans="1:9" ht="23.25" customHeight="1">
      <c r="A427" s="15"/>
      <c r="B427" s="15"/>
      <c r="C427" s="15"/>
      <c r="D427" s="15"/>
      <c r="E427" s="15"/>
      <c r="F427" s="15"/>
      <c r="G427" s="15"/>
      <c r="H427" s="15"/>
      <c r="I427" s="15"/>
    </row>
    <row r="428" spans="1:9" ht="23.25" customHeight="1">
      <c r="A428" s="15"/>
      <c r="B428" s="15"/>
      <c r="C428" s="15"/>
      <c r="D428" s="15"/>
      <c r="E428" s="15"/>
      <c r="F428" s="15"/>
      <c r="G428" s="15"/>
      <c r="H428" s="15"/>
      <c r="I428" s="15"/>
    </row>
    <row r="429" spans="1:9" ht="23.25" customHeight="1">
      <c r="A429" s="15"/>
      <c r="B429" s="15"/>
      <c r="C429" s="15"/>
      <c r="D429" s="15"/>
      <c r="E429" s="15"/>
      <c r="F429" s="15"/>
      <c r="G429" s="15"/>
      <c r="H429" s="15"/>
      <c r="I429" s="15"/>
    </row>
    <row r="430" spans="1:9" ht="23.25" customHeight="1">
      <c r="A430" s="15"/>
      <c r="B430" s="15"/>
      <c r="C430" s="15"/>
      <c r="D430" s="15"/>
      <c r="E430" s="15"/>
      <c r="F430" s="15"/>
      <c r="G430" s="15"/>
      <c r="H430" s="15"/>
      <c r="I430" s="15"/>
    </row>
    <row r="431" spans="1:9" ht="23.25" customHeight="1">
      <c r="A431" s="15"/>
      <c r="B431" s="15"/>
      <c r="C431" s="15"/>
      <c r="D431" s="15"/>
      <c r="E431" s="15"/>
      <c r="F431" s="15"/>
      <c r="G431" s="15"/>
      <c r="H431" s="15"/>
      <c r="I431" s="15"/>
    </row>
    <row r="432" spans="1:9" ht="23.25" customHeight="1">
      <c r="A432" s="15"/>
      <c r="B432" s="15"/>
      <c r="C432" s="15"/>
      <c r="D432" s="15"/>
      <c r="E432" s="15"/>
      <c r="F432" s="15"/>
      <c r="G432" s="15"/>
      <c r="H432" s="15"/>
      <c r="I432" s="15"/>
    </row>
    <row r="433" spans="1:9" ht="23.25" customHeight="1">
      <c r="A433" s="15"/>
      <c r="B433" s="15"/>
      <c r="C433" s="15"/>
      <c r="D433" s="15"/>
      <c r="E433" s="15"/>
      <c r="F433" s="15"/>
      <c r="G433" s="15"/>
      <c r="H433" s="15"/>
      <c r="I433" s="15"/>
    </row>
    <row r="434" spans="1:9" ht="23.25" customHeight="1">
      <c r="A434" s="15"/>
      <c r="B434" s="15"/>
      <c r="C434" s="15"/>
      <c r="D434" s="15"/>
      <c r="E434" s="15"/>
      <c r="F434" s="15"/>
      <c r="G434" s="15"/>
      <c r="H434" s="15"/>
      <c r="I434" s="15"/>
    </row>
    <row r="435" spans="1:9" ht="23.25" customHeight="1">
      <c r="A435" s="15"/>
      <c r="B435" s="15"/>
      <c r="C435" s="15"/>
      <c r="D435" s="15"/>
      <c r="E435" s="15"/>
      <c r="F435" s="15"/>
      <c r="G435" s="15"/>
      <c r="H435" s="15"/>
      <c r="I435" s="15"/>
    </row>
    <row r="436" spans="1:9" ht="23.25" customHeight="1">
      <c r="A436" s="15"/>
      <c r="B436" s="15"/>
      <c r="C436" s="15"/>
      <c r="D436" s="15"/>
      <c r="E436" s="15"/>
      <c r="F436" s="15"/>
      <c r="G436" s="15"/>
      <c r="H436" s="15"/>
      <c r="I436" s="15"/>
    </row>
    <row r="437" spans="1:9" ht="23.25" customHeight="1">
      <c r="A437" s="15"/>
      <c r="B437" s="15"/>
      <c r="C437" s="15"/>
      <c r="D437" s="15"/>
      <c r="E437" s="15"/>
      <c r="F437" s="15"/>
      <c r="G437" s="15"/>
      <c r="H437" s="15"/>
      <c r="I437" s="15"/>
    </row>
    <row r="438" spans="1:9" ht="23.25" customHeight="1">
      <c r="A438" s="15"/>
      <c r="B438" s="15"/>
      <c r="C438" s="15"/>
      <c r="D438" s="15"/>
      <c r="E438" s="15"/>
      <c r="F438" s="15"/>
      <c r="G438" s="15"/>
      <c r="H438" s="15"/>
      <c r="I438" s="15"/>
    </row>
    <row r="439" spans="1:9" ht="23.25" customHeight="1">
      <c r="A439" s="15"/>
      <c r="B439" s="15"/>
      <c r="C439" s="15"/>
      <c r="D439" s="15"/>
      <c r="E439" s="15"/>
      <c r="F439" s="15"/>
      <c r="G439" s="15"/>
      <c r="H439" s="15"/>
      <c r="I439" s="15"/>
    </row>
    <row r="440" spans="1:9" ht="23.25" customHeight="1">
      <c r="A440" s="15"/>
      <c r="B440" s="15"/>
      <c r="C440" s="15"/>
      <c r="D440" s="15"/>
      <c r="E440" s="15"/>
      <c r="F440" s="15"/>
      <c r="G440" s="15"/>
      <c r="H440" s="15"/>
      <c r="I440" s="15"/>
    </row>
    <row r="441" spans="1:9" ht="23.25" customHeight="1">
      <c r="A441" s="15"/>
      <c r="B441" s="15"/>
      <c r="C441" s="15"/>
      <c r="D441" s="15"/>
      <c r="E441" s="15"/>
      <c r="F441" s="15"/>
      <c r="G441" s="15"/>
      <c r="H441" s="15"/>
      <c r="I441" s="15"/>
    </row>
    <row r="442" spans="1:9" ht="23.25" customHeight="1">
      <c r="A442" s="15"/>
      <c r="B442" s="15"/>
      <c r="C442" s="15"/>
      <c r="D442" s="15"/>
      <c r="E442" s="15"/>
      <c r="F442" s="15"/>
      <c r="G442" s="15"/>
      <c r="H442" s="15"/>
      <c r="I442" s="15"/>
    </row>
    <row r="443" spans="1:9" ht="23.25" customHeight="1">
      <c r="A443" s="15"/>
      <c r="B443" s="15"/>
      <c r="C443" s="15"/>
      <c r="D443" s="15"/>
      <c r="E443" s="15"/>
      <c r="F443" s="15"/>
      <c r="G443" s="15"/>
      <c r="H443" s="15"/>
      <c r="I443" s="15"/>
    </row>
    <row r="444" spans="1:9" ht="23.25" customHeight="1">
      <c r="A444" s="15"/>
      <c r="B444" s="15"/>
      <c r="C444" s="15"/>
      <c r="D444" s="15"/>
      <c r="E444" s="15"/>
      <c r="F444" s="15"/>
      <c r="G444" s="15"/>
      <c r="H444" s="15"/>
      <c r="I444" s="15"/>
    </row>
    <row r="445" spans="1:9" ht="23.25" customHeight="1">
      <c r="A445" s="15"/>
      <c r="B445" s="15"/>
      <c r="C445" s="15"/>
      <c r="D445" s="15"/>
      <c r="E445" s="15"/>
      <c r="F445" s="15"/>
      <c r="G445" s="15"/>
      <c r="H445" s="15"/>
      <c r="I445" s="15"/>
    </row>
    <row r="446" spans="1:9" ht="23.25" customHeight="1">
      <c r="A446" s="15"/>
      <c r="B446" s="15"/>
      <c r="C446" s="15"/>
      <c r="D446" s="15"/>
      <c r="E446" s="15"/>
      <c r="F446" s="15"/>
      <c r="G446" s="15"/>
      <c r="H446" s="15"/>
      <c r="I446" s="15"/>
    </row>
    <row r="447" spans="1:9" ht="23.25" customHeight="1">
      <c r="A447" s="15"/>
      <c r="B447" s="15"/>
      <c r="C447" s="15"/>
      <c r="D447" s="15"/>
      <c r="E447" s="15"/>
      <c r="F447" s="15"/>
      <c r="G447" s="15"/>
      <c r="H447" s="15"/>
      <c r="I447" s="15"/>
    </row>
    <row r="448" spans="1:9" ht="23.25" customHeight="1">
      <c r="A448" s="15"/>
      <c r="B448" s="15"/>
      <c r="C448" s="15"/>
      <c r="D448" s="15"/>
      <c r="E448" s="15"/>
      <c r="F448" s="15"/>
      <c r="G448" s="15"/>
      <c r="H448" s="15"/>
      <c r="I448" s="15"/>
    </row>
    <row r="449" spans="1:9" ht="23.25" customHeight="1">
      <c r="A449" s="15"/>
      <c r="B449" s="15"/>
      <c r="C449" s="15"/>
      <c r="D449" s="15"/>
      <c r="E449" s="15"/>
      <c r="F449" s="15"/>
      <c r="G449" s="15"/>
      <c r="H449" s="15"/>
      <c r="I449" s="15"/>
    </row>
    <row r="450" spans="1:9" ht="23.25" customHeight="1">
      <c r="A450" s="15"/>
      <c r="B450" s="15"/>
      <c r="C450" s="15"/>
      <c r="D450" s="15"/>
      <c r="E450" s="15"/>
      <c r="F450" s="15"/>
      <c r="G450" s="15"/>
      <c r="H450" s="15"/>
      <c r="I450" s="15"/>
    </row>
    <row r="451" spans="1:9" ht="23.25" customHeight="1">
      <c r="A451" s="15"/>
      <c r="B451" s="15"/>
      <c r="C451" s="15"/>
      <c r="D451" s="15"/>
      <c r="E451" s="15"/>
      <c r="F451" s="15"/>
      <c r="G451" s="15"/>
      <c r="H451" s="15"/>
      <c r="I451" s="15"/>
    </row>
    <row r="452" spans="1:9" ht="23.25" customHeight="1">
      <c r="A452" s="15"/>
      <c r="B452" s="15"/>
      <c r="C452" s="15"/>
      <c r="D452" s="15"/>
      <c r="E452" s="15"/>
      <c r="F452" s="15"/>
      <c r="G452" s="15"/>
      <c r="H452" s="15"/>
      <c r="I452" s="15"/>
    </row>
    <row r="453" spans="1:9" ht="23.25" customHeight="1">
      <c r="A453" s="15"/>
      <c r="B453" s="15"/>
      <c r="C453" s="15"/>
      <c r="D453" s="15"/>
      <c r="E453" s="15"/>
      <c r="F453" s="15"/>
      <c r="G453" s="15"/>
      <c r="H453" s="15"/>
      <c r="I453" s="15"/>
    </row>
    <row r="454" spans="1:9" ht="23.25" customHeight="1">
      <c r="A454" s="15"/>
      <c r="B454" s="15"/>
      <c r="C454" s="15"/>
      <c r="D454" s="15"/>
      <c r="E454" s="15"/>
      <c r="F454" s="15"/>
      <c r="G454" s="15"/>
      <c r="H454" s="15"/>
      <c r="I454" s="15"/>
    </row>
    <row r="455" spans="1:9" ht="23.25" customHeight="1">
      <c r="A455" s="15"/>
      <c r="B455" s="15"/>
      <c r="C455" s="15"/>
      <c r="D455" s="15"/>
      <c r="E455" s="15"/>
      <c r="F455" s="15"/>
      <c r="G455" s="15"/>
      <c r="H455" s="15"/>
      <c r="I455" s="15"/>
    </row>
    <row r="456" spans="1:9" ht="23.25" customHeight="1">
      <c r="A456" s="15"/>
      <c r="B456" s="15"/>
      <c r="C456" s="15"/>
      <c r="D456" s="15"/>
      <c r="E456" s="15"/>
      <c r="F456" s="15"/>
      <c r="G456" s="15"/>
      <c r="H456" s="15"/>
      <c r="I456" s="15"/>
    </row>
    <row r="457" spans="1:9" ht="23.25" customHeight="1">
      <c r="A457" s="15"/>
      <c r="B457" s="15"/>
      <c r="C457" s="15"/>
      <c r="D457" s="15"/>
      <c r="E457" s="15"/>
      <c r="F457" s="15"/>
      <c r="G457" s="15"/>
      <c r="H457" s="15"/>
      <c r="I457" s="15"/>
    </row>
    <row r="458" spans="1:9" ht="23.25" customHeight="1">
      <c r="A458" s="15"/>
      <c r="B458" s="15"/>
      <c r="C458" s="15"/>
      <c r="D458" s="15"/>
      <c r="E458" s="15"/>
      <c r="F458" s="15"/>
      <c r="G458" s="15"/>
      <c r="H458" s="15"/>
      <c r="I458" s="15"/>
    </row>
    <row r="459" spans="1:9" ht="23.25" customHeight="1">
      <c r="A459" s="15"/>
      <c r="B459" s="15"/>
      <c r="C459" s="15"/>
      <c r="D459" s="15"/>
      <c r="E459" s="15"/>
      <c r="F459" s="15"/>
      <c r="G459" s="15"/>
      <c r="H459" s="15"/>
      <c r="I459" s="15"/>
    </row>
    <row r="460" spans="1:9" ht="23.25" customHeight="1">
      <c r="A460" s="15"/>
      <c r="B460" s="15"/>
      <c r="C460" s="15"/>
      <c r="D460" s="15"/>
      <c r="E460" s="15"/>
      <c r="F460" s="15"/>
      <c r="G460" s="15"/>
      <c r="H460" s="15"/>
      <c r="I460" s="15"/>
    </row>
    <row r="461" spans="1:9" ht="23.25" customHeight="1">
      <c r="A461" s="15"/>
      <c r="B461" s="15"/>
      <c r="C461" s="15"/>
      <c r="D461" s="15"/>
      <c r="E461" s="15"/>
      <c r="F461" s="15"/>
      <c r="G461" s="15"/>
      <c r="H461" s="15"/>
      <c r="I461" s="15"/>
    </row>
    <row r="462" spans="1:9" ht="23.25" customHeight="1">
      <c r="A462" s="15"/>
      <c r="B462" s="15"/>
      <c r="C462" s="15"/>
      <c r="D462" s="15"/>
      <c r="E462" s="15"/>
      <c r="F462" s="15"/>
      <c r="G462" s="15"/>
      <c r="H462" s="15"/>
      <c r="I462" s="15"/>
    </row>
    <row r="463" spans="1:9" ht="23.25" customHeight="1">
      <c r="A463" s="15"/>
      <c r="B463" s="15"/>
      <c r="C463" s="15"/>
      <c r="D463" s="15"/>
      <c r="E463" s="15"/>
      <c r="F463" s="15"/>
      <c r="G463" s="15"/>
      <c r="H463" s="15"/>
      <c r="I463" s="15"/>
    </row>
    <row r="464" spans="1:9" ht="23.25" customHeight="1">
      <c r="A464" s="15"/>
      <c r="B464" s="15"/>
      <c r="C464" s="15"/>
      <c r="D464" s="15"/>
      <c r="E464" s="15"/>
      <c r="F464" s="15"/>
      <c r="G464" s="15"/>
      <c r="H464" s="15"/>
      <c r="I464" s="15"/>
    </row>
    <row r="465" spans="1:9" ht="23.25" customHeight="1">
      <c r="A465" s="15"/>
      <c r="B465" s="15"/>
      <c r="C465" s="15"/>
      <c r="D465" s="15"/>
      <c r="E465" s="15"/>
      <c r="F465" s="15"/>
      <c r="G465" s="15"/>
      <c r="H465" s="15"/>
      <c r="I465" s="15"/>
    </row>
    <row r="466" spans="1:9" ht="23.25" customHeight="1">
      <c r="A466" s="15"/>
      <c r="B466" s="15"/>
      <c r="C466" s="15"/>
      <c r="D466" s="15"/>
      <c r="E466" s="15"/>
      <c r="F466" s="15"/>
      <c r="G466" s="15"/>
      <c r="H466" s="15"/>
      <c r="I466" s="15"/>
    </row>
    <row r="467" spans="1:9" ht="23.25" customHeight="1">
      <c r="A467" s="15"/>
      <c r="B467" s="15"/>
      <c r="C467" s="15"/>
      <c r="D467" s="15"/>
      <c r="E467" s="15"/>
      <c r="F467" s="15"/>
      <c r="G467" s="15"/>
      <c r="H467" s="15"/>
      <c r="I467" s="15"/>
    </row>
    <row r="468" spans="1:9" ht="23.25" customHeight="1">
      <c r="A468" s="15"/>
      <c r="B468" s="15"/>
      <c r="C468" s="15"/>
      <c r="D468" s="15"/>
      <c r="E468" s="15"/>
      <c r="F468" s="15"/>
      <c r="G468" s="15"/>
      <c r="H468" s="15"/>
      <c r="I468" s="15"/>
    </row>
    <row r="469" spans="1:9" ht="23.25" customHeight="1">
      <c r="A469" s="15"/>
      <c r="B469" s="15"/>
      <c r="C469" s="15"/>
      <c r="D469" s="15"/>
      <c r="E469" s="15"/>
      <c r="F469" s="15"/>
      <c r="G469" s="15"/>
      <c r="H469" s="15"/>
      <c r="I469" s="15"/>
    </row>
    <row r="470" spans="1:9" ht="23.25" customHeight="1">
      <c r="A470" s="15"/>
      <c r="B470" s="15"/>
      <c r="C470" s="15"/>
      <c r="D470" s="15"/>
      <c r="E470" s="15"/>
      <c r="F470" s="15"/>
      <c r="G470" s="15"/>
      <c r="H470" s="15"/>
      <c r="I470" s="15"/>
    </row>
    <row r="471" spans="1:9" ht="23.25" customHeight="1">
      <c r="A471" s="15"/>
      <c r="B471" s="15"/>
      <c r="C471" s="15"/>
      <c r="D471" s="15"/>
      <c r="E471" s="15"/>
      <c r="F471" s="15"/>
      <c r="G471" s="15"/>
      <c r="H471" s="15"/>
      <c r="I471" s="15"/>
    </row>
    <row r="472" spans="1:9" ht="23.25" customHeight="1">
      <c r="A472" s="15"/>
      <c r="B472" s="15"/>
      <c r="C472" s="15"/>
      <c r="D472" s="15"/>
      <c r="E472" s="15"/>
      <c r="F472" s="15"/>
      <c r="G472" s="15"/>
      <c r="H472" s="15"/>
      <c r="I472" s="15"/>
    </row>
    <row r="473" spans="1:9" ht="23.25" customHeight="1">
      <c r="A473" s="15"/>
      <c r="B473" s="15"/>
      <c r="C473" s="15"/>
      <c r="D473" s="15"/>
      <c r="E473" s="15"/>
      <c r="F473" s="15"/>
      <c r="G473" s="15"/>
      <c r="H473" s="15"/>
      <c r="I473" s="15"/>
    </row>
    <row r="474" spans="1:9" ht="23.25" customHeight="1">
      <c r="A474" s="15"/>
      <c r="B474" s="15"/>
      <c r="C474" s="15"/>
      <c r="D474" s="15"/>
      <c r="E474" s="15"/>
      <c r="F474" s="15"/>
      <c r="G474" s="15"/>
      <c r="H474" s="15"/>
      <c r="I474" s="15"/>
    </row>
    <row r="475" spans="1:9" ht="23.25" customHeight="1">
      <c r="A475" s="15"/>
      <c r="B475" s="15"/>
      <c r="C475" s="15"/>
      <c r="D475" s="15"/>
      <c r="E475" s="15"/>
      <c r="F475" s="15"/>
      <c r="G475" s="15"/>
      <c r="H475" s="15"/>
      <c r="I475" s="15"/>
    </row>
    <row r="476" spans="1:9" ht="23.25" customHeight="1">
      <c r="A476" s="15"/>
      <c r="B476" s="15"/>
      <c r="C476" s="15"/>
      <c r="D476" s="15"/>
      <c r="E476" s="15"/>
      <c r="F476" s="15"/>
      <c r="G476" s="15"/>
      <c r="H476" s="15"/>
      <c r="I476" s="15"/>
    </row>
    <row r="477" spans="1:9" ht="23.25" customHeight="1">
      <c r="A477" s="15"/>
      <c r="B477" s="15"/>
      <c r="C477" s="15"/>
      <c r="D477" s="15"/>
      <c r="E477" s="15"/>
      <c r="F477" s="15"/>
      <c r="G477" s="15"/>
      <c r="H477" s="15"/>
      <c r="I477" s="15"/>
    </row>
    <row r="478" spans="1:9" ht="23.25" customHeight="1">
      <c r="A478" s="15"/>
      <c r="B478" s="15"/>
      <c r="C478" s="15"/>
      <c r="D478" s="15"/>
      <c r="E478" s="15"/>
      <c r="F478" s="15"/>
      <c r="G478" s="15"/>
      <c r="H478" s="15"/>
      <c r="I478" s="15"/>
    </row>
    <row r="479" spans="1:9" ht="23.25" customHeight="1">
      <c r="A479" s="15"/>
      <c r="B479" s="15"/>
      <c r="C479" s="15"/>
      <c r="D479" s="15"/>
      <c r="E479" s="15"/>
      <c r="F479" s="15"/>
      <c r="G479" s="15"/>
      <c r="H479" s="15"/>
      <c r="I479" s="15"/>
    </row>
    <row r="480" spans="1:9" ht="23.25" customHeight="1">
      <c r="A480" s="15"/>
      <c r="B480" s="15"/>
      <c r="C480" s="15"/>
      <c r="D480" s="15"/>
      <c r="E480" s="15"/>
      <c r="F480" s="15"/>
      <c r="G480" s="15"/>
      <c r="H480" s="15"/>
      <c r="I480" s="15"/>
    </row>
    <row r="481" spans="1:9" ht="23.25" customHeight="1">
      <c r="A481" s="15"/>
      <c r="B481" s="15"/>
      <c r="C481" s="15"/>
      <c r="D481" s="15"/>
      <c r="E481" s="15"/>
      <c r="F481" s="15"/>
      <c r="G481" s="15"/>
      <c r="H481" s="15"/>
      <c r="I481" s="15"/>
    </row>
    <row r="482" spans="1:9" ht="23.25" customHeight="1">
      <c r="A482" s="15"/>
      <c r="B482" s="15"/>
      <c r="C482" s="15"/>
      <c r="D482" s="15"/>
      <c r="E482" s="15"/>
      <c r="F482" s="15"/>
      <c r="G482" s="15"/>
      <c r="H482" s="15"/>
      <c r="I482" s="15"/>
    </row>
    <row r="483" spans="1:9" ht="23.25" customHeight="1">
      <c r="A483" s="15"/>
      <c r="B483" s="15"/>
      <c r="C483" s="15"/>
      <c r="D483" s="15"/>
      <c r="E483" s="15"/>
      <c r="F483" s="15"/>
      <c r="G483" s="15"/>
      <c r="H483" s="15"/>
      <c r="I483" s="15"/>
    </row>
    <row r="484" spans="1:9" ht="23.25" customHeight="1">
      <c r="A484" s="15"/>
      <c r="B484" s="15"/>
      <c r="C484" s="15"/>
      <c r="D484" s="15"/>
      <c r="E484" s="15"/>
      <c r="F484" s="15"/>
      <c r="G484" s="15"/>
      <c r="H484" s="15"/>
      <c r="I484" s="15"/>
    </row>
    <row r="485" spans="1:9" ht="23.25" customHeight="1">
      <c r="A485" s="15"/>
      <c r="B485" s="15"/>
      <c r="C485" s="15"/>
      <c r="D485" s="15"/>
      <c r="E485" s="15"/>
      <c r="F485" s="15"/>
      <c r="G485" s="15"/>
      <c r="H485" s="15"/>
      <c r="I485" s="15"/>
    </row>
    <row r="486" spans="1:9" ht="23.25" customHeight="1">
      <c r="A486" s="15"/>
      <c r="B486" s="15"/>
      <c r="C486" s="15"/>
      <c r="D486" s="15"/>
      <c r="E486" s="15"/>
      <c r="F486" s="15"/>
      <c r="G486" s="15"/>
      <c r="H486" s="15"/>
      <c r="I486" s="15"/>
    </row>
    <row r="487" spans="1:9" ht="23.25" customHeight="1">
      <c r="A487" s="15"/>
      <c r="B487" s="15"/>
      <c r="C487" s="15"/>
      <c r="D487" s="15"/>
      <c r="E487" s="15"/>
      <c r="F487" s="15"/>
      <c r="G487" s="15"/>
      <c r="H487" s="15"/>
      <c r="I487" s="15"/>
    </row>
    <row r="488" spans="1:9" ht="23.25" customHeight="1">
      <c r="A488" s="15"/>
      <c r="B488" s="15"/>
      <c r="C488" s="15"/>
      <c r="D488" s="15"/>
      <c r="E488" s="15"/>
      <c r="F488" s="15"/>
      <c r="G488" s="15"/>
      <c r="H488" s="15"/>
      <c r="I488" s="15"/>
    </row>
    <row r="489" spans="1:9" ht="23.25" customHeight="1">
      <c r="A489" s="15"/>
      <c r="B489" s="15"/>
      <c r="C489" s="15"/>
      <c r="D489" s="15"/>
      <c r="E489" s="15"/>
      <c r="F489" s="15"/>
      <c r="G489" s="15"/>
      <c r="H489" s="15"/>
      <c r="I489" s="15"/>
    </row>
    <row r="490" spans="1:9" ht="23.25" customHeight="1">
      <c r="A490" s="15"/>
      <c r="B490" s="15"/>
      <c r="C490" s="15"/>
      <c r="D490" s="15"/>
      <c r="E490" s="15"/>
      <c r="F490" s="15"/>
      <c r="G490" s="15"/>
      <c r="H490" s="15"/>
      <c r="I490" s="15"/>
    </row>
    <row r="491" spans="1:9" ht="23.25" customHeight="1">
      <c r="A491" s="15"/>
      <c r="B491" s="15"/>
      <c r="C491" s="15"/>
      <c r="D491" s="15"/>
      <c r="E491" s="15"/>
      <c r="F491" s="15"/>
      <c r="G491" s="15"/>
      <c r="H491" s="15"/>
      <c r="I491" s="15"/>
    </row>
    <row r="492" spans="1:9" ht="23.25" customHeight="1">
      <c r="A492" s="15"/>
      <c r="B492" s="15"/>
      <c r="C492" s="15"/>
      <c r="D492" s="15"/>
      <c r="E492" s="15"/>
      <c r="F492" s="15"/>
      <c r="G492" s="15"/>
      <c r="H492" s="15"/>
      <c r="I492" s="15"/>
    </row>
    <row r="493" spans="1:9" ht="23.25" customHeight="1">
      <c r="A493" s="15"/>
      <c r="B493" s="15"/>
      <c r="C493" s="15"/>
      <c r="D493" s="15"/>
      <c r="E493" s="15"/>
      <c r="F493" s="15"/>
      <c r="G493" s="15"/>
      <c r="H493" s="15"/>
      <c r="I493" s="15"/>
    </row>
    <row r="494" spans="1:9" ht="23.25" customHeight="1">
      <c r="A494" s="15"/>
      <c r="B494" s="15"/>
      <c r="C494" s="15"/>
      <c r="D494" s="15"/>
      <c r="E494" s="15"/>
      <c r="F494" s="15"/>
      <c r="G494" s="15"/>
      <c r="H494" s="15"/>
      <c r="I494" s="15"/>
    </row>
    <row r="495" spans="1:9" ht="23.25" customHeight="1">
      <c r="A495" s="15"/>
      <c r="B495" s="15"/>
      <c r="C495" s="15"/>
      <c r="D495" s="15"/>
      <c r="E495" s="15"/>
      <c r="F495" s="15"/>
      <c r="G495" s="15"/>
      <c r="H495" s="15"/>
      <c r="I495" s="15"/>
    </row>
    <row r="496" spans="1:9" ht="23.25" customHeight="1">
      <c r="A496" s="15"/>
      <c r="B496" s="15"/>
      <c r="C496" s="15"/>
      <c r="D496" s="15"/>
      <c r="E496" s="15"/>
      <c r="F496" s="15"/>
      <c r="G496" s="15"/>
      <c r="H496" s="15"/>
      <c r="I496" s="15"/>
    </row>
    <row r="497" spans="1:9" ht="23.25" customHeight="1">
      <c r="A497" s="15"/>
      <c r="B497" s="15"/>
      <c r="C497" s="15"/>
      <c r="D497" s="15"/>
      <c r="E497" s="15"/>
      <c r="F497" s="15"/>
      <c r="G497" s="15"/>
      <c r="H497" s="15"/>
      <c r="I497" s="15"/>
    </row>
    <row r="498" spans="1:9" ht="23.25" customHeight="1">
      <c r="A498" s="15"/>
      <c r="B498" s="15"/>
      <c r="C498" s="15"/>
      <c r="D498" s="15"/>
      <c r="E498" s="15"/>
      <c r="F498" s="15"/>
      <c r="G498" s="15"/>
      <c r="H498" s="15"/>
      <c r="I498" s="15"/>
    </row>
    <row r="499" spans="1:9" ht="23.25" customHeight="1">
      <c r="A499" s="15"/>
      <c r="B499" s="15"/>
      <c r="C499" s="15"/>
      <c r="D499" s="15"/>
      <c r="E499" s="15"/>
      <c r="F499" s="15"/>
      <c r="G499" s="15"/>
      <c r="H499" s="15"/>
      <c r="I499" s="15"/>
    </row>
    <row r="500" spans="1:9" ht="23.25" customHeight="1">
      <c r="A500" s="15"/>
      <c r="B500" s="15"/>
      <c r="C500" s="15"/>
      <c r="D500" s="15"/>
      <c r="E500" s="15"/>
      <c r="F500" s="15"/>
      <c r="G500" s="15"/>
      <c r="H500" s="15"/>
      <c r="I500" s="15"/>
    </row>
    <row r="501" spans="1:9" ht="23.25" customHeight="1">
      <c r="A501" s="15"/>
      <c r="B501" s="15"/>
      <c r="C501" s="15"/>
      <c r="D501" s="15"/>
      <c r="E501" s="15"/>
      <c r="F501" s="15"/>
      <c r="G501" s="15"/>
      <c r="H501" s="15"/>
      <c r="I501" s="15"/>
    </row>
    <row r="502" spans="1:9" ht="23.25" customHeight="1">
      <c r="A502" s="15"/>
      <c r="B502" s="15"/>
      <c r="C502" s="15"/>
      <c r="D502" s="15"/>
      <c r="E502" s="15"/>
      <c r="F502" s="15"/>
      <c r="G502" s="15"/>
      <c r="H502" s="15"/>
      <c r="I502" s="15"/>
    </row>
    <row r="503" spans="1:9" ht="23.25" customHeight="1">
      <c r="A503" s="15"/>
      <c r="B503" s="15"/>
      <c r="C503" s="15"/>
      <c r="D503" s="15"/>
      <c r="E503" s="15"/>
      <c r="F503" s="15"/>
      <c r="G503" s="15"/>
      <c r="H503" s="15"/>
      <c r="I503" s="15"/>
    </row>
    <row r="504" spans="1:9" ht="23.25" customHeight="1">
      <c r="A504" s="15"/>
      <c r="B504" s="15"/>
      <c r="C504" s="15"/>
      <c r="D504" s="15"/>
      <c r="E504" s="15"/>
      <c r="F504" s="15"/>
      <c r="G504" s="15"/>
      <c r="H504" s="15"/>
      <c r="I504" s="15"/>
    </row>
    <row r="505" spans="1:9" ht="23.25" customHeight="1">
      <c r="A505" s="15"/>
      <c r="B505" s="15"/>
      <c r="C505" s="15"/>
      <c r="D505" s="15"/>
      <c r="E505" s="15"/>
      <c r="F505" s="15"/>
      <c r="G505" s="15"/>
      <c r="H505" s="15"/>
      <c r="I505" s="15"/>
    </row>
    <row r="506" spans="1:9" ht="23.25" customHeight="1">
      <c r="A506" s="15"/>
      <c r="B506" s="15"/>
      <c r="C506" s="15"/>
      <c r="D506" s="15"/>
      <c r="E506" s="15"/>
      <c r="F506" s="15"/>
      <c r="G506" s="15"/>
      <c r="H506" s="15"/>
      <c r="I506" s="15"/>
    </row>
    <row r="507" spans="1:9" ht="23.25" customHeight="1">
      <c r="A507" s="15"/>
      <c r="B507" s="15"/>
      <c r="C507" s="15"/>
      <c r="D507" s="15"/>
      <c r="E507" s="15"/>
      <c r="F507" s="15"/>
      <c r="G507" s="15"/>
      <c r="H507" s="15"/>
      <c r="I507" s="15"/>
    </row>
    <row r="508" spans="1:9" ht="23.25" customHeight="1">
      <c r="A508" s="15"/>
      <c r="B508" s="15"/>
      <c r="C508" s="15"/>
      <c r="D508" s="15"/>
      <c r="E508" s="15"/>
      <c r="F508" s="15"/>
      <c r="G508" s="15"/>
      <c r="H508" s="15"/>
      <c r="I508" s="15"/>
    </row>
    <row r="509" spans="1:9" ht="23.25" customHeight="1">
      <c r="A509" s="15"/>
      <c r="B509" s="15"/>
      <c r="C509" s="15"/>
      <c r="D509" s="15"/>
      <c r="E509" s="15"/>
      <c r="F509" s="15"/>
      <c r="G509" s="15"/>
      <c r="H509" s="15"/>
      <c r="I509" s="15"/>
    </row>
    <row r="510" spans="1:9" ht="23.25" customHeight="1">
      <c r="A510" s="15"/>
      <c r="B510" s="15"/>
      <c r="C510" s="15"/>
      <c r="D510" s="15"/>
      <c r="E510" s="15"/>
      <c r="F510" s="15"/>
      <c r="G510" s="15"/>
      <c r="H510" s="15"/>
      <c r="I510" s="15"/>
    </row>
    <row r="511" spans="1:9" ht="23.25" customHeight="1">
      <c r="A511" s="15"/>
      <c r="B511" s="15"/>
      <c r="C511" s="15"/>
      <c r="D511" s="15"/>
      <c r="E511" s="15"/>
      <c r="F511" s="15"/>
      <c r="G511" s="15"/>
      <c r="H511" s="15"/>
      <c r="I511" s="15"/>
    </row>
    <row r="512" spans="1:9" ht="23.25" customHeight="1">
      <c r="A512" s="15"/>
      <c r="B512" s="15"/>
      <c r="C512" s="15"/>
      <c r="D512" s="15"/>
      <c r="E512" s="15"/>
      <c r="F512" s="15"/>
      <c r="G512" s="15"/>
      <c r="H512" s="15"/>
      <c r="I512" s="15"/>
    </row>
    <row r="513" spans="1:9" ht="23.25" customHeight="1">
      <c r="A513" s="15"/>
      <c r="B513" s="15"/>
      <c r="C513" s="15"/>
      <c r="D513" s="15"/>
      <c r="E513" s="15"/>
      <c r="F513" s="15"/>
      <c r="G513" s="15"/>
      <c r="H513" s="15"/>
      <c r="I513" s="15"/>
    </row>
    <row r="514" spans="1:9" ht="23.25" customHeight="1">
      <c r="A514" s="15"/>
      <c r="B514" s="15"/>
      <c r="C514" s="15"/>
      <c r="D514" s="15"/>
      <c r="E514" s="15"/>
      <c r="F514" s="15"/>
      <c r="G514" s="15"/>
      <c r="H514" s="15"/>
      <c r="I514" s="15"/>
    </row>
    <row r="515" spans="1:9" ht="23.25" customHeight="1">
      <c r="A515" s="15"/>
      <c r="B515" s="15"/>
      <c r="C515" s="15"/>
      <c r="D515" s="15"/>
      <c r="E515" s="15"/>
      <c r="F515" s="15"/>
      <c r="G515" s="15"/>
      <c r="H515" s="15"/>
      <c r="I515" s="15"/>
    </row>
    <row r="516" spans="1:9" ht="23.25" customHeight="1">
      <c r="A516" s="15"/>
      <c r="B516" s="15"/>
      <c r="C516" s="15"/>
      <c r="D516" s="15"/>
      <c r="E516" s="15"/>
      <c r="F516" s="15"/>
      <c r="G516" s="15"/>
      <c r="H516" s="15"/>
      <c r="I516" s="15"/>
    </row>
    <row r="517" spans="1:9" ht="23.25" customHeight="1">
      <c r="A517" s="15"/>
      <c r="B517" s="15"/>
      <c r="C517" s="15"/>
      <c r="D517" s="15"/>
      <c r="E517" s="15"/>
      <c r="F517" s="15"/>
      <c r="G517" s="15"/>
      <c r="H517" s="15"/>
      <c r="I517" s="15"/>
    </row>
    <row r="518" spans="1:9" ht="23.25" customHeight="1">
      <c r="A518" s="15"/>
      <c r="B518" s="15"/>
      <c r="C518" s="15"/>
      <c r="D518" s="15"/>
      <c r="E518" s="15"/>
      <c r="F518" s="15"/>
      <c r="G518" s="15"/>
      <c r="H518" s="15"/>
      <c r="I518" s="15"/>
    </row>
    <row r="519" spans="1:9" ht="23.25" customHeight="1">
      <c r="A519" s="15"/>
      <c r="B519" s="15"/>
      <c r="C519" s="15"/>
      <c r="D519" s="15"/>
      <c r="E519" s="15"/>
      <c r="F519" s="15"/>
      <c r="G519" s="15"/>
      <c r="H519" s="15"/>
      <c r="I519" s="15"/>
    </row>
    <row r="520" spans="1:9" ht="23.25" customHeight="1">
      <c r="A520" s="15"/>
      <c r="B520" s="15"/>
      <c r="C520" s="15"/>
      <c r="D520" s="15"/>
      <c r="E520" s="15"/>
      <c r="F520" s="15"/>
      <c r="G520" s="15"/>
      <c r="H520" s="15"/>
      <c r="I520" s="15"/>
    </row>
    <row r="521" spans="1:9" ht="23.25" customHeight="1">
      <c r="A521" s="15"/>
      <c r="B521" s="15"/>
      <c r="C521" s="15"/>
      <c r="D521" s="15"/>
      <c r="E521" s="15"/>
      <c r="F521" s="15"/>
      <c r="G521" s="15"/>
      <c r="H521" s="15"/>
      <c r="I521" s="15"/>
    </row>
    <row r="522" spans="1:9" ht="23.25" customHeight="1">
      <c r="A522" s="15"/>
      <c r="B522" s="15"/>
      <c r="C522" s="15"/>
      <c r="D522" s="15"/>
      <c r="E522" s="15"/>
      <c r="F522" s="15"/>
      <c r="G522" s="15"/>
      <c r="H522" s="15"/>
      <c r="I522" s="15"/>
    </row>
    <row r="523" spans="1:9" ht="23.25" customHeight="1">
      <c r="A523" s="15"/>
      <c r="B523" s="15"/>
      <c r="C523" s="15"/>
      <c r="D523" s="15"/>
      <c r="E523" s="15"/>
      <c r="F523" s="15"/>
      <c r="G523" s="15"/>
      <c r="H523" s="15"/>
      <c r="I523" s="15"/>
    </row>
    <row r="524" spans="1:9" ht="23.25" customHeight="1">
      <c r="A524" s="15"/>
      <c r="B524" s="15"/>
      <c r="C524" s="15"/>
      <c r="D524" s="15"/>
      <c r="E524" s="15"/>
      <c r="F524" s="15"/>
      <c r="G524" s="15"/>
      <c r="H524" s="15"/>
      <c r="I524" s="15"/>
    </row>
    <row r="525" spans="1:9" ht="23.25" customHeight="1">
      <c r="A525" s="15"/>
      <c r="B525" s="15"/>
      <c r="C525" s="15"/>
      <c r="D525" s="15"/>
      <c r="E525" s="15"/>
      <c r="F525" s="15"/>
      <c r="G525" s="15"/>
      <c r="H525" s="15"/>
      <c r="I525" s="15"/>
    </row>
    <row r="526" spans="1:9" ht="23.25" customHeight="1">
      <c r="A526" s="15"/>
      <c r="B526" s="15"/>
      <c r="C526" s="15"/>
      <c r="D526" s="15"/>
      <c r="E526" s="15"/>
      <c r="F526" s="15"/>
      <c r="G526" s="15"/>
      <c r="H526" s="15"/>
      <c r="I526" s="15"/>
    </row>
    <row r="527" spans="1:9" ht="23.25" customHeight="1">
      <c r="A527" s="15"/>
      <c r="B527" s="15"/>
      <c r="C527" s="15"/>
      <c r="D527" s="15"/>
      <c r="E527" s="15"/>
      <c r="F527" s="15"/>
      <c r="G527" s="15"/>
      <c r="H527" s="15"/>
      <c r="I527" s="15"/>
    </row>
    <row r="528" spans="1:9" ht="23.25" customHeight="1">
      <c r="A528" s="15"/>
      <c r="B528" s="15"/>
      <c r="C528" s="15"/>
      <c r="D528" s="15"/>
      <c r="E528" s="15"/>
      <c r="F528" s="15"/>
      <c r="G528" s="15"/>
      <c r="H528" s="15"/>
      <c r="I528" s="15"/>
    </row>
    <row r="529" spans="1:9" ht="23.25" customHeight="1">
      <c r="A529" s="15"/>
      <c r="B529" s="15"/>
      <c r="C529" s="15"/>
      <c r="D529" s="15"/>
      <c r="E529" s="15"/>
      <c r="F529" s="15"/>
      <c r="G529" s="15"/>
      <c r="H529" s="15"/>
      <c r="I529" s="15"/>
    </row>
    <row r="530" spans="1:9" ht="23.25" customHeight="1">
      <c r="A530" s="15"/>
      <c r="B530" s="15"/>
      <c r="C530" s="15"/>
      <c r="D530" s="15"/>
      <c r="E530" s="15"/>
      <c r="F530" s="15"/>
      <c r="G530" s="15"/>
      <c r="H530" s="15"/>
      <c r="I530" s="15"/>
    </row>
    <row r="531" spans="1:9" ht="23.25" customHeight="1">
      <c r="A531" s="15"/>
      <c r="B531" s="15"/>
      <c r="C531" s="15"/>
      <c r="D531" s="15"/>
      <c r="E531" s="15"/>
      <c r="F531" s="15"/>
      <c r="G531" s="15"/>
      <c r="H531" s="15"/>
      <c r="I531" s="15"/>
    </row>
    <row r="532" spans="1:9" ht="23.25" customHeight="1">
      <c r="A532" s="15"/>
      <c r="B532" s="15"/>
      <c r="C532" s="15"/>
      <c r="D532" s="15"/>
      <c r="E532" s="15"/>
      <c r="F532" s="15"/>
      <c r="G532" s="15"/>
      <c r="H532" s="15"/>
      <c r="I532" s="15"/>
    </row>
    <row r="533" spans="1:9" ht="23.25" customHeight="1">
      <c r="A533" s="15"/>
      <c r="B533" s="15"/>
      <c r="C533" s="15"/>
      <c r="D533" s="15"/>
      <c r="E533" s="15"/>
      <c r="F533" s="15"/>
      <c r="G533" s="15"/>
      <c r="H533" s="15"/>
      <c r="I533" s="15"/>
    </row>
    <row r="534" spans="1:9" ht="23.25" customHeight="1">
      <c r="A534" s="15"/>
      <c r="B534" s="15"/>
      <c r="C534" s="15"/>
      <c r="D534" s="15"/>
      <c r="E534" s="15"/>
      <c r="F534" s="15"/>
      <c r="G534" s="15"/>
      <c r="H534" s="15"/>
      <c r="I534" s="15"/>
    </row>
    <row r="535" spans="1:9" ht="23.25" customHeight="1">
      <c r="A535" s="15"/>
      <c r="B535" s="15"/>
      <c r="C535" s="15"/>
      <c r="D535" s="15"/>
      <c r="E535" s="15"/>
      <c r="F535" s="15"/>
      <c r="G535" s="15"/>
      <c r="H535" s="15"/>
      <c r="I535" s="15"/>
    </row>
    <row r="536" spans="1:9" ht="23.25" customHeight="1">
      <c r="A536" s="15"/>
      <c r="B536" s="15"/>
      <c r="C536" s="15"/>
      <c r="D536" s="15"/>
      <c r="E536" s="15"/>
      <c r="F536" s="15"/>
      <c r="G536" s="15"/>
      <c r="H536" s="15"/>
      <c r="I536" s="15"/>
    </row>
    <row r="537" spans="1:9" ht="23.25" customHeight="1">
      <c r="A537" s="15"/>
      <c r="B537" s="15"/>
      <c r="C537" s="15"/>
      <c r="D537" s="15"/>
      <c r="E537" s="15"/>
      <c r="F537" s="15"/>
      <c r="G537" s="15"/>
      <c r="H537" s="15"/>
      <c r="I537" s="15"/>
    </row>
    <row r="538" spans="1:9" ht="23.25" customHeight="1">
      <c r="A538" s="15"/>
      <c r="B538" s="15"/>
      <c r="C538" s="15"/>
      <c r="D538" s="15"/>
      <c r="E538" s="15"/>
      <c r="F538" s="15"/>
      <c r="G538" s="15"/>
      <c r="H538" s="15"/>
      <c r="I538" s="15"/>
    </row>
    <row r="539" spans="1:9" ht="23.25" customHeight="1">
      <c r="A539" s="15"/>
      <c r="B539" s="15"/>
      <c r="C539" s="15"/>
      <c r="D539" s="15"/>
      <c r="E539" s="15"/>
      <c r="F539" s="15"/>
      <c r="G539" s="15"/>
      <c r="H539" s="15"/>
      <c r="I539" s="15"/>
    </row>
    <row r="540" spans="1:9" ht="23.25" customHeight="1">
      <c r="A540" s="15"/>
      <c r="B540" s="15"/>
      <c r="C540" s="15"/>
      <c r="D540" s="15"/>
      <c r="E540" s="15"/>
      <c r="F540" s="15"/>
      <c r="G540" s="15"/>
      <c r="H540" s="15"/>
      <c r="I540" s="15"/>
    </row>
    <row r="541" spans="1:9" ht="23.25" customHeight="1">
      <c r="A541" s="15"/>
      <c r="B541" s="15"/>
      <c r="C541" s="15"/>
      <c r="D541" s="15"/>
      <c r="E541" s="15"/>
      <c r="F541" s="15"/>
      <c r="G541" s="15"/>
      <c r="H541" s="15"/>
      <c r="I541" s="15"/>
    </row>
    <row r="542" spans="1:9" ht="23.25" customHeight="1">
      <c r="A542" s="15"/>
      <c r="B542" s="15"/>
      <c r="C542" s="15"/>
      <c r="D542" s="15"/>
      <c r="E542" s="15"/>
      <c r="F542" s="15"/>
      <c r="G542" s="15"/>
      <c r="H542" s="15"/>
      <c r="I542" s="15"/>
    </row>
    <row r="543" spans="1:9" ht="23.25" customHeight="1">
      <c r="A543" s="15"/>
      <c r="B543" s="15"/>
      <c r="C543" s="15"/>
      <c r="D543" s="15"/>
      <c r="E543" s="15"/>
      <c r="F543" s="15"/>
      <c r="G543" s="15"/>
      <c r="H543" s="15"/>
      <c r="I543" s="15"/>
    </row>
    <row r="544" spans="1:9" ht="23.25" customHeight="1">
      <c r="A544" s="15"/>
      <c r="B544" s="15"/>
      <c r="C544" s="15"/>
      <c r="D544" s="15"/>
      <c r="E544" s="15"/>
      <c r="F544" s="15"/>
      <c r="G544" s="15"/>
      <c r="H544" s="15"/>
      <c r="I544" s="15"/>
    </row>
    <row r="545" spans="1:9" ht="23.25" customHeight="1">
      <c r="A545" s="15"/>
      <c r="B545" s="15"/>
      <c r="C545" s="15"/>
      <c r="D545" s="15"/>
      <c r="E545" s="15"/>
      <c r="F545" s="15"/>
      <c r="G545" s="15"/>
      <c r="H545" s="15"/>
      <c r="I545" s="15"/>
    </row>
    <row r="546" spans="1:9" ht="23.25" customHeight="1">
      <c r="A546" s="15"/>
      <c r="B546" s="15"/>
      <c r="C546" s="15"/>
      <c r="D546" s="15"/>
      <c r="E546" s="15"/>
      <c r="F546" s="15"/>
      <c r="G546" s="15"/>
      <c r="H546" s="15"/>
      <c r="I546" s="15"/>
    </row>
    <row r="547" spans="1:9" ht="23.25" customHeight="1">
      <c r="A547" s="15"/>
      <c r="B547" s="15"/>
      <c r="C547" s="15"/>
      <c r="D547" s="15"/>
      <c r="E547" s="15"/>
      <c r="F547" s="15"/>
      <c r="G547" s="15"/>
      <c r="H547" s="15"/>
      <c r="I547" s="15"/>
    </row>
    <row r="548" spans="1:9" ht="23.25" customHeight="1">
      <c r="A548" s="15"/>
      <c r="B548" s="15"/>
      <c r="C548" s="15"/>
      <c r="D548" s="15"/>
      <c r="E548" s="15"/>
      <c r="F548" s="15"/>
      <c r="G548" s="15"/>
      <c r="H548" s="15"/>
      <c r="I548" s="15"/>
    </row>
    <row r="549" spans="1:9" ht="23.25" customHeight="1">
      <c r="A549" s="15"/>
      <c r="B549" s="15"/>
      <c r="C549" s="15"/>
      <c r="D549" s="15"/>
      <c r="E549" s="15"/>
      <c r="F549" s="15"/>
      <c r="G549" s="15"/>
      <c r="H549" s="15"/>
      <c r="I549" s="15"/>
    </row>
    <row r="550" spans="1:9" ht="23.25" customHeight="1">
      <c r="A550" s="15"/>
      <c r="B550" s="15"/>
      <c r="C550" s="15"/>
      <c r="D550" s="15"/>
      <c r="E550" s="15"/>
      <c r="F550" s="15"/>
      <c r="G550" s="15"/>
      <c r="H550" s="15"/>
      <c r="I550" s="15"/>
    </row>
    <row r="551" spans="1:9" ht="23.25" customHeight="1">
      <c r="A551" s="15"/>
      <c r="B551" s="15"/>
      <c r="C551" s="15"/>
      <c r="D551" s="15"/>
      <c r="E551" s="15"/>
      <c r="F551" s="15"/>
      <c r="G551" s="15"/>
      <c r="H551" s="15"/>
      <c r="I551" s="15"/>
    </row>
    <row r="552" spans="1:9" ht="23.25" customHeight="1">
      <c r="A552" s="15"/>
      <c r="B552" s="15"/>
      <c r="C552" s="15"/>
      <c r="D552" s="15"/>
      <c r="E552" s="15"/>
      <c r="F552" s="15"/>
      <c r="G552" s="15"/>
      <c r="H552" s="15"/>
      <c r="I552" s="15"/>
    </row>
    <row r="553" spans="1:9" ht="23.25" customHeight="1">
      <c r="A553" s="15"/>
      <c r="B553" s="15"/>
      <c r="C553" s="15"/>
      <c r="D553" s="15"/>
      <c r="E553" s="15"/>
      <c r="F553" s="15"/>
      <c r="G553" s="15"/>
      <c r="H553" s="15"/>
      <c r="I553" s="15"/>
    </row>
    <row r="554" spans="1:9" ht="23.25" customHeight="1">
      <c r="A554" s="15"/>
      <c r="B554" s="15"/>
      <c r="C554" s="15"/>
      <c r="D554" s="15"/>
      <c r="E554" s="15"/>
      <c r="F554" s="15"/>
      <c r="G554" s="15"/>
      <c r="H554" s="15"/>
      <c r="I554" s="15"/>
    </row>
    <row r="555" spans="1:9" ht="23.25" customHeight="1">
      <c r="A555" s="15"/>
      <c r="B555" s="15"/>
      <c r="C555" s="15"/>
      <c r="D555" s="15"/>
      <c r="E555" s="15"/>
      <c r="F555" s="15"/>
      <c r="G555" s="15"/>
      <c r="H555" s="15"/>
      <c r="I555" s="15"/>
    </row>
    <row r="556" spans="1:9" ht="23.25" customHeight="1">
      <c r="A556" s="15"/>
      <c r="B556" s="15"/>
      <c r="C556" s="15"/>
      <c r="D556" s="15"/>
      <c r="E556" s="15"/>
      <c r="F556" s="15"/>
      <c r="G556" s="15"/>
      <c r="H556" s="15"/>
      <c r="I556" s="15"/>
    </row>
    <row r="557" spans="1:9" ht="23.25" customHeight="1">
      <c r="A557" s="15"/>
      <c r="B557" s="15"/>
      <c r="C557" s="15"/>
      <c r="D557" s="15"/>
      <c r="E557" s="15"/>
      <c r="F557" s="15"/>
      <c r="G557" s="15"/>
      <c r="H557" s="15"/>
      <c r="I557" s="15"/>
    </row>
    <row r="558" spans="1:9" ht="23.25" customHeight="1">
      <c r="A558" s="15"/>
      <c r="B558" s="15"/>
      <c r="C558" s="15"/>
      <c r="D558" s="15"/>
      <c r="E558" s="15"/>
      <c r="F558" s="15"/>
      <c r="G558" s="15"/>
      <c r="H558" s="15"/>
      <c r="I558" s="15"/>
    </row>
    <row r="559" spans="1:9" ht="23.25" customHeight="1">
      <c r="A559" s="15"/>
      <c r="B559" s="15"/>
      <c r="C559" s="15"/>
      <c r="D559" s="15"/>
      <c r="E559" s="15"/>
      <c r="F559" s="15"/>
      <c r="G559" s="15"/>
      <c r="H559" s="15"/>
      <c r="I559" s="15"/>
    </row>
    <row r="560" spans="1:9" ht="23.25" customHeight="1">
      <c r="A560" s="15"/>
      <c r="B560" s="15"/>
      <c r="C560" s="15"/>
      <c r="D560" s="15"/>
      <c r="E560" s="15"/>
      <c r="F560" s="15"/>
      <c r="G560" s="15"/>
      <c r="H560" s="15"/>
      <c r="I560" s="15"/>
    </row>
    <row r="561" spans="1:9" ht="23.25" customHeight="1">
      <c r="A561" s="15"/>
      <c r="B561" s="15"/>
      <c r="C561" s="15"/>
      <c r="D561" s="15"/>
      <c r="E561" s="15"/>
      <c r="F561" s="15"/>
      <c r="G561" s="15"/>
      <c r="H561" s="15"/>
      <c r="I561" s="15"/>
    </row>
    <row r="562" spans="1:9" ht="23.25" customHeight="1">
      <c r="A562" s="15"/>
      <c r="B562" s="15"/>
      <c r="C562" s="15"/>
      <c r="D562" s="15"/>
      <c r="E562" s="15"/>
      <c r="F562" s="15"/>
      <c r="G562" s="15"/>
      <c r="H562" s="15"/>
      <c r="I562" s="15"/>
    </row>
    <row r="563" spans="1:9" ht="23.25" customHeight="1">
      <c r="A563" s="15"/>
      <c r="B563" s="15"/>
      <c r="C563" s="15"/>
      <c r="D563" s="15"/>
      <c r="E563" s="15"/>
      <c r="F563" s="15"/>
      <c r="G563" s="15"/>
      <c r="H563" s="15"/>
      <c r="I563" s="15"/>
    </row>
    <row r="564" spans="1:9" ht="23.25" customHeight="1">
      <c r="A564" s="15"/>
      <c r="B564" s="15"/>
      <c r="C564" s="15"/>
      <c r="D564" s="15"/>
      <c r="E564" s="15"/>
      <c r="F564" s="15"/>
      <c r="G564" s="15"/>
      <c r="H564" s="15"/>
      <c r="I564" s="15"/>
    </row>
    <row r="565" spans="1:9" ht="23.25" customHeight="1">
      <c r="A565" s="15"/>
      <c r="B565" s="15"/>
      <c r="C565" s="15"/>
      <c r="D565" s="15"/>
      <c r="E565" s="15"/>
      <c r="F565" s="15"/>
      <c r="G565" s="15"/>
      <c r="H565" s="15"/>
      <c r="I565" s="15"/>
    </row>
    <row r="566" spans="1:9" ht="23.25" customHeight="1">
      <c r="A566" s="15"/>
      <c r="B566" s="15"/>
      <c r="C566" s="15"/>
      <c r="D566" s="15"/>
      <c r="E566" s="15"/>
      <c r="F566" s="15"/>
      <c r="G566" s="15"/>
      <c r="H566" s="15"/>
      <c r="I566" s="15"/>
    </row>
    <row r="567" spans="1:9" ht="23.25" customHeight="1">
      <c r="A567" s="15"/>
      <c r="B567" s="15"/>
      <c r="C567" s="15"/>
      <c r="D567" s="15"/>
      <c r="E567" s="15"/>
      <c r="F567" s="15"/>
      <c r="G567" s="15"/>
      <c r="H567" s="15"/>
      <c r="I567" s="15"/>
    </row>
    <row r="568" spans="1:9" ht="23.25" customHeight="1">
      <c r="A568" s="15"/>
      <c r="B568" s="15"/>
      <c r="C568" s="15"/>
      <c r="D568" s="15"/>
      <c r="E568" s="15"/>
      <c r="F568" s="15"/>
      <c r="G568" s="15"/>
      <c r="H568" s="15"/>
      <c r="I568" s="15"/>
    </row>
    <row r="569" spans="1:9" ht="23.25" customHeight="1">
      <c r="A569" s="15"/>
      <c r="B569" s="15"/>
      <c r="C569" s="15"/>
      <c r="D569" s="15"/>
      <c r="E569" s="15"/>
      <c r="F569" s="15"/>
      <c r="G569" s="15"/>
      <c r="H569" s="15"/>
      <c r="I569" s="15"/>
    </row>
    <row r="570" spans="1:9" ht="23.25" customHeight="1">
      <c r="A570" s="15"/>
      <c r="B570" s="15"/>
      <c r="C570" s="15"/>
      <c r="D570" s="15"/>
      <c r="E570" s="15"/>
      <c r="F570" s="15"/>
      <c r="G570" s="15"/>
      <c r="H570" s="15"/>
      <c r="I570" s="15"/>
    </row>
    <row r="571" spans="1:9" ht="23.25" customHeight="1">
      <c r="A571" s="15"/>
      <c r="B571" s="15"/>
      <c r="C571" s="15"/>
      <c r="D571" s="15"/>
      <c r="E571" s="15"/>
      <c r="F571" s="15"/>
      <c r="G571" s="15"/>
      <c r="H571" s="15"/>
      <c r="I571" s="15"/>
    </row>
    <row r="572" spans="1:9" ht="23.25" customHeight="1">
      <c r="A572" s="15"/>
      <c r="B572" s="15"/>
      <c r="C572" s="15"/>
      <c r="D572" s="15"/>
      <c r="E572" s="15"/>
      <c r="F572" s="15"/>
      <c r="G572" s="15"/>
      <c r="H572" s="15"/>
      <c r="I572" s="15"/>
    </row>
    <row r="573" spans="1:9" ht="23.25" customHeight="1">
      <c r="A573" s="15"/>
      <c r="B573" s="15"/>
      <c r="C573" s="15"/>
      <c r="D573" s="15"/>
      <c r="E573" s="15"/>
      <c r="F573" s="15"/>
      <c r="G573" s="15"/>
      <c r="H573" s="15"/>
      <c r="I573" s="15"/>
    </row>
    <row r="574" spans="1:9" ht="23.25" customHeight="1">
      <c r="A574" s="15"/>
      <c r="B574" s="15"/>
      <c r="C574" s="15"/>
      <c r="D574" s="15"/>
      <c r="E574" s="15"/>
      <c r="F574" s="15"/>
      <c r="G574" s="15"/>
      <c r="H574" s="15"/>
      <c r="I574" s="15"/>
    </row>
    <row r="575" spans="1:9" ht="23.25" customHeight="1">
      <c r="A575" s="15"/>
      <c r="B575" s="15"/>
      <c r="C575" s="15"/>
      <c r="D575" s="15"/>
      <c r="E575" s="15"/>
      <c r="F575" s="15"/>
      <c r="G575" s="15"/>
      <c r="H575" s="15"/>
      <c r="I575" s="15"/>
    </row>
    <row r="576" spans="1:9" ht="23.25" customHeight="1">
      <c r="A576" s="15"/>
      <c r="B576" s="15"/>
      <c r="C576" s="15"/>
      <c r="D576" s="15"/>
      <c r="E576" s="15"/>
      <c r="F576" s="15"/>
      <c r="G576" s="15"/>
      <c r="H576" s="15"/>
      <c r="I576" s="15"/>
    </row>
    <row r="577" spans="1:9" ht="23.25" customHeight="1">
      <c r="A577" s="15"/>
      <c r="B577" s="15"/>
      <c r="C577" s="15"/>
      <c r="D577" s="15"/>
      <c r="E577" s="15"/>
      <c r="F577" s="15"/>
      <c r="G577" s="15"/>
      <c r="H577" s="15"/>
      <c r="I577" s="15"/>
    </row>
    <row r="578" spans="1:9" ht="23.25" customHeight="1">
      <c r="A578" s="15"/>
      <c r="B578" s="15"/>
      <c r="C578" s="15"/>
      <c r="D578" s="15"/>
      <c r="E578" s="15"/>
      <c r="F578" s="15"/>
      <c r="G578" s="15"/>
      <c r="H578" s="15"/>
      <c r="I578" s="15"/>
    </row>
    <row r="579" spans="1:9" ht="23.25" customHeight="1">
      <c r="A579" s="15"/>
      <c r="B579" s="15"/>
      <c r="C579" s="15"/>
      <c r="D579" s="15"/>
      <c r="E579" s="15"/>
      <c r="F579" s="15"/>
      <c r="G579" s="15"/>
      <c r="H579" s="15"/>
      <c r="I579" s="15"/>
    </row>
    <row r="580" spans="1:9" ht="23.25" customHeight="1">
      <c r="A580" s="15"/>
      <c r="B580" s="15"/>
      <c r="C580" s="15"/>
      <c r="D580" s="15"/>
      <c r="E580" s="15"/>
      <c r="F580" s="15"/>
      <c r="G580" s="15"/>
      <c r="H580" s="15"/>
      <c r="I580" s="15"/>
    </row>
    <row r="581" spans="1:9" ht="23.25" customHeight="1">
      <c r="A581" s="15"/>
      <c r="B581" s="15"/>
      <c r="C581" s="15"/>
      <c r="D581" s="15"/>
      <c r="E581" s="15"/>
      <c r="F581" s="15"/>
      <c r="G581" s="15"/>
      <c r="H581" s="15"/>
      <c r="I581" s="15"/>
    </row>
    <row r="582" spans="1:9" ht="23.25" customHeight="1">
      <c r="A582" s="15"/>
      <c r="B582" s="15"/>
      <c r="C582" s="15"/>
      <c r="D582" s="15"/>
      <c r="E582" s="15"/>
      <c r="F582" s="15"/>
      <c r="G582" s="15"/>
      <c r="H582" s="15"/>
      <c r="I582" s="15"/>
    </row>
    <row r="583" spans="1:9" ht="23.25" customHeight="1">
      <c r="A583" s="15"/>
      <c r="B583" s="15"/>
      <c r="C583" s="15"/>
      <c r="D583" s="15"/>
      <c r="E583" s="15"/>
      <c r="F583" s="15"/>
      <c r="G583" s="15"/>
      <c r="H583" s="15"/>
      <c r="I583" s="15"/>
    </row>
    <row r="584" spans="1:9" ht="23.25" customHeight="1">
      <c r="A584" s="15"/>
      <c r="B584" s="15"/>
      <c r="C584" s="15"/>
      <c r="D584" s="15"/>
      <c r="E584" s="15"/>
      <c r="F584" s="15"/>
      <c r="G584" s="15"/>
      <c r="H584" s="15"/>
      <c r="I584" s="15"/>
    </row>
    <row r="585" spans="1:9" ht="23.25" customHeight="1">
      <c r="A585" s="15"/>
      <c r="B585" s="15"/>
      <c r="C585" s="15"/>
      <c r="D585" s="15"/>
      <c r="E585" s="15"/>
      <c r="F585" s="15"/>
      <c r="G585" s="15"/>
      <c r="H585" s="15"/>
      <c r="I585" s="15"/>
    </row>
    <row r="586" spans="1:9" ht="23.25" customHeight="1">
      <c r="A586" s="15"/>
      <c r="B586" s="15"/>
      <c r="C586" s="15"/>
      <c r="D586" s="15"/>
      <c r="E586" s="15"/>
      <c r="F586" s="15"/>
      <c r="G586" s="15"/>
      <c r="H586" s="15"/>
      <c r="I586" s="15"/>
    </row>
    <row r="587" spans="1:9" ht="23.25" customHeight="1">
      <c r="A587" s="15"/>
      <c r="B587" s="15"/>
      <c r="C587" s="15"/>
      <c r="D587" s="15"/>
      <c r="E587" s="15"/>
      <c r="F587" s="15"/>
      <c r="G587" s="15"/>
      <c r="H587" s="15"/>
      <c r="I587" s="15"/>
    </row>
    <row r="588" spans="1:9" ht="23.25" customHeight="1">
      <c r="A588" s="15"/>
      <c r="B588" s="15"/>
      <c r="C588" s="15"/>
      <c r="D588" s="15"/>
      <c r="E588" s="15"/>
      <c r="F588" s="15"/>
      <c r="G588" s="15"/>
      <c r="H588" s="15"/>
      <c r="I588" s="15"/>
    </row>
    <row r="589" spans="1:9" ht="23.25" customHeight="1">
      <c r="A589" s="15"/>
      <c r="B589" s="15"/>
      <c r="C589" s="15"/>
      <c r="D589" s="15"/>
      <c r="E589" s="15"/>
      <c r="F589" s="15"/>
      <c r="G589" s="15"/>
      <c r="H589" s="15"/>
      <c r="I589" s="15"/>
    </row>
    <row r="590" spans="1:9" ht="23.25" customHeight="1">
      <c r="A590" s="15"/>
      <c r="B590" s="15"/>
      <c r="C590" s="15"/>
      <c r="D590" s="15"/>
      <c r="E590" s="15"/>
      <c r="F590" s="15"/>
      <c r="G590" s="15"/>
      <c r="H590" s="15"/>
      <c r="I590" s="15"/>
    </row>
    <row r="591" spans="1:9" ht="23.25" customHeight="1">
      <c r="A591" s="15"/>
      <c r="B591" s="15"/>
      <c r="C591" s="15"/>
      <c r="D591" s="15"/>
      <c r="E591" s="15"/>
      <c r="F591" s="15"/>
      <c r="G591" s="15"/>
      <c r="H591" s="15"/>
      <c r="I591" s="15"/>
    </row>
    <row r="592" spans="1:9" ht="23.25" customHeight="1">
      <c r="A592" s="15"/>
      <c r="B592" s="15"/>
      <c r="C592" s="15"/>
      <c r="D592" s="15"/>
      <c r="E592" s="15"/>
      <c r="F592" s="15"/>
      <c r="G592" s="15"/>
      <c r="H592" s="15"/>
      <c r="I592" s="15"/>
    </row>
    <row r="593" spans="1:9" ht="23.25" customHeight="1">
      <c r="A593" s="15"/>
      <c r="B593" s="15"/>
      <c r="C593" s="15"/>
      <c r="D593" s="15"/>
      <c r="E593" s="15"/>
      <c r="F593" s="15"/>
      <c r="G593" s="15"/>
      <c r="H593" s="15"/>
      <c r="I593" s="15"/>
    </row>
    <row r="594" spans="1:9" ht="23.25" customHeight="1">
      <c r="A594" s="15"/>
      <c r="B594" s="15"/>
      <c r="C594" s="15"/>
      <c r="D594" s="15"/>
      <c r="E594" s="15"/>
      <c r="F594" s="15"/>
      <c r="G594" s="15"/>
      <c r="H594" s="15"/>
      <c r="I594" s="15"/>
    </row>
    <row r="595" spans="1:9" ht="23.25" customHeight="1">
      <c r="A595" s="15"/>
      <c r="B595" s="15"/>
      <c r="C595" s="15"/>
      <c r="D595" s="15"/>
      <c r="E595" s="15"/>
      <c r="F595" s="15"/>
      <c r="G595" s="15"/>
      <c r="H595" s="15"/>
      <c r="I595" s="15"/>
    </row>
    <row r="596" spans="1:9" ht="23.25" customHeight="1">
      <c r="A596" s="15"/>
      <c r="B596" s="15"/>
      <c r="C596" s="15"/>
      <c r="D596" s="15"/>
      <c r="E596" s="15"/>
      <c r="F596" s="15"/>
      <c r="G596" s="15"/>
      <c r="H596" s="15"/>
      <c r="I596" s="15"/>
    </row>
    <row r="597" spans="1:9" ht="23.25" customHeight="1">
      <c r="A597" s="15"/>
      <c r="B597" s="15"/>
      <c r="C597" s="15"/>
      <c r="D597" s="15"/>
      <c r="E597" s="15"/>
      <c r="F597" s="15"/>
      <c r="G597" s="15"/>
      <c r="H597" s="15"/>
      <c r="I597" s="15"/>
    </row>
    <row r="598" spans="1:9" ht="23.25" customHeight="1">
      <c r="A598" s="15"/>
      <c r="B598" s="15"/>
      <c r="C598" s="15"/>
      <c r="D598" s="15"/>
      <c r="E598" s="15"/>
      <c r="F598" s="15"/>
      <c r="G598" s="15"/>
      <c r="H598" s="15"/>
      <c r="I598" s="15"/>
    </row>
    <row r="599" spans="1:9" ht="23.25" customHeight="1">
      <c r="A599" s="15"/>
      <c r="B599" s="15"/>
      <c r="C599" s="15"/>
      <c r="D599" s="15"/>
      <c r="E599" s="15"/>
      <c r="F599" s="15"/>
      <c r="G599" s="15"/>
      <c r="H599" s="15"/>
      <c r="I599" s="15"/>
    </row>
    <row r="600" spans="1:9" ht="23.25" customHeight="1">
      <c r="A600" s="15"/>
      <c r="B600" s="15"/>
      <c r="C600" s="15"/>
      <c r="D600" s="15"/>
      <c r="E600" s="15"/>
      <c r="F600" s="15"/>
      <c r="G600" s="15"/>
      <c r="H600" s="15"/>
      <c r="I600" s="15"/>
    </row>
    <row r="601" spans="1:9" ht="23.25" customHeight="1">
      <c r="A601" s="15"/>
      <c r="B601" s="15"/>
      <c r="C601" s="15"/>
      <c r="D601" s="15"/>
      <c r="E601" s="15"/>
      <c r="F601" s="15"/>
      <c r="G601" s="15"/>
      <c r="H601" s="15"/>
      <c r="I601" s="15"/>
    </row>
    <row r="602" spans="1:9" ht="23.25" customHeight="1">
      <c r="A602" s="15"/>
      <c r="B602" s="15"/>
      <c r="C602" s="15"/>
      <c r="D602" s="15"/>
      <c r="E602" s="15"/>
      <c r="F602" s="15"/>
      <c r="G602" s="15"/>
      <c r="H602" s="15"/>
      <c r="I602" s="15"/>
    </row>
    <row r="603" spans="1:9" ht="23.25" customHeight="1">
      <c r="A603" s="15"/>
      <c r="B603" s="15"/>
      <c r="C603" s="15"/>
      <c r="D603" s="15"/>
      <c r="E603" s="15"/>
      <c r="F603" s="15"/>
      <c r="G603" s="15"/>
      <c r="H603" s="15"/>
      <c r="I603" s="15"/>
    </row>
    <row r="604" spans="1:9" ht="23.25" customHeight="1">
      <c r="A604" s="15"/>
      <c r="B604" s="15"/>
      <c r="C604" s="15"/>
      <c r="D604" s="15"/>
      <c r="E604" s="15"/>
      <c r="F604" s="15"/>
      <c r="G604" s="15"/>
      <c r="H604" s="15"/>
      <c r="I604" s="15"/>
    </row>
    <row r="605" spans="1:9" ht="23.25" customHeight="1">
      <c r="A605" s="15"/>
      <c r="B605" s="15"/>
      <c r="C605" s="15"/>
      <c r="D605" s="15"/>
      <c r="E605" s="15"/>
      <c r="F605" s="15"/>
      <c r="G605" s="15"/>
      <c r="H605" s="15"/>
      <c r="I605" s="15"/>
    </row>
    <row r="606" spans="1:9" ht="23.25" customHeight="1">
      <c r="A606" s="15"/>
      <c r="B606" s="15"/>
      <c r="C606" s="15"/>
      <c r="D606" s="15"/>
      <c r="E606" s="15"/>
      <c r="F606" s="15"/>
      <c r="G606" s="15"/>
      <c r="H606" s="15"/>
      <c r="I606" s="15"/>
    </row>
    <row r="607" spans="1:9" ht="23.25" customHeight="1">
      <c r="A607" s="15"/>
      <c r="B607" s="15"/>
      <c r="C607" s="15"/>
      <c r="D607" s="15"/>
      <c r="E607" s="15"/>
      <c r="F607" s="15"/>
      <c r="G607" s="15"/>
      <c r="H607" s="15"/>
      <c r="I607" s="15"/>
    </row>
    <row r="608" spans="1:9" ht="23.25" customHeight="1">
      <c r="A608" s="15"/>
      <c r="B608" s="15"/>
      <c r="C608" s="15"/>
      <c r="D608" s="15"/>
      <c r="E608" s="15"/>
      <c r="F608" s="15"/>
      <c r="G608" s="15"/>
      <c r="H608" s="15"/>
      <c r="I608" s="15"/>
    </row>
    <row r="609" spans="1:9" ht="23.25" customHeight="1">
      <c r="A609" s="15"/>
      <c r="B609" s="15"/>
      <c r="C609" s="15"/>
      <c r="D609" s="15"/>
      <c r="E609" s="15"/>
      <c r="F609" s="15"/>
      <c r="G609" s="15"/>
      <c r="H609" s="15"/>
      <c r="I609" s="15"/>
    </row>
    <row r="610" spans="1:9" ht="23.25" customHeight="1">
      <c r="A610" s="15"/>
      <c r="B610" s="15"/>
      <c r="C610" s="15"/>
      <c r="D610" s="15"/>
      <c r="E610" s="15"/>
      <c r="F610" s="15"/>
      <c r="G610" s="15"/>
      <c r="H610" s="15"/>
      <c r="I610" s="15"/>
    </row>
    <row r="611" spans="1:9" ht="23.25" customHeight="1">
      <c r="A611" s="15"/>
      <c r="B611" s="15"/>
      <c r="C611" s="15"/>
      <c r="D611" s="15"/>
      <c r="E611" s="15"/>
      <c r="F611" s="15"/>
      <c r="G611" s="15"/>
      <c r="H611" s="15"/>
      <c r="I611" s="15"/>
    </row>
    <row r="612" spans="1:9" ht="23.25" customHeight="1">
      <c r="A612" s="15"/>
      <c r="B612" s="15"/>
      <c r="C612" s="15"/>
      <c r="D612" s="15"/>
      <c r="E612" s="15"/>
      <c r="F612" s="15"/>
      <c r="G612" s="15"/>
      <c r="H612" s="15"/>
      <c r="I612" s="15"/>
    </row>
    <row r="613" spans="1:9" ht="23.25" customHeight="1">
      <c r="A613" s="15"/>
      <c r="B613" s="15"/>
      <c r="C613" s="15"/>
      <c r="D613" s="15"/>
      <c r="E613" s="15"/>
      <c r="F613" s="15"/>
      <c r="G613" s="15"/>
      <c r="H613" s="15"/>
      <c r="I613" s="15"/>
    </row>
    <row r="614" spans="1:9" ht="23.25" customHeight="1">
      <c r="A614" s="15"/>
      <c r="B614" s="15"/>
      <c r="C614" s="15"/>
      <c r="D614" s="15"/>
      <c r="E614" s="15"/>
      <c r="F614" s="15"/>
      <c r="G614" s="15"/>
      <c r="H614" s="15"/>
      <c r="I614" s="15"/>
    </row>
    <row r="615" spans="1:9" ht="23.25" customHeight="1">
      <c r="A615" s="15"/>
      <c r="B615" s="15"/>
      <c r="C615" s="15"/>
      <c r="D615" s="15"/>
      <c r="E615" s="15"/>
      <c r="F615" s="15"/>
      <c r="G615" s="15"/>
      <c r="H615" s="15"/>
      <c r="I615" s="15"/>
    </row>
    <row r="616" spans="1:9" ht="23.25" customHeight="1">
      <c r="A616" s="15"/>
      <c r="B616" s="15"/>
      <c r="C616" s="15"/>
      <c r="D616" s="15"/>
      <c r="E616" s="15"/>
      <c r="F616" s="15"/>
      <c r="G616" s="15"/>
      <c r="H616" s="15"/>
      <c r="I616" s="15"/>
    </row>
    <row r="617" spans="1:9" ht="23.25" customHeight="1">
      <c r="A617" s="15"/>
      <c r="B617" s="15"/>
      <c r="C617" s="15"/>
      <c r="D617" s="15"/>
      <c r="E617" s="15"/>
      <c r="F617" s="15"/>
      <c r="G617" s="15"/>
      <c r="H617" s="15"/>
      <c r="I617" s="15"/>
    </row>
    <row r="618" spans="1:9" ht="23.25" customHeight="1">
      <c r="A618" s="15"/>
      <c r="B618" s="15"/>
      <c r="C618" s="15"/>
      <c r="D618" s="15"/>
      <c r="E618" s="15"/>
      <c r="F618" s="15"/>
      <c r="G618" s="15"/>
      <c r="H618" s="15"/>
      <c r="I618" s="15"/>
    </row>
    <row r="619" spans="1:9" ht="23.25" customHeight="1">
      <c r="A619" s="15"/>
      <c r="B619" s="15"/>
      <c r="C619" s="15"/>
      <c r="D619" s="15"/>
      <c r="E619" s="15"/>
      <c r="F619" s="15"/>
      <c r="G619" s="15"/>
      <c r="H619" s="15"/>
      <c r="I619" s="15"/>
    </row>
    <row r="620" spans="1:9" ht="23.25" customHeight="1">
      <c r="A620" s="15"/>
      <c r="B620" s="15"/>
      <c r="C620" s="15"/>
      <c r="D620" s="15"/>
      <c r="E620" s="15"/>
      <c r="F620" s="15"/>
      <c r="G620" s="15"/>
      <c r="H620" s="15"/>
      <c r="I620" s="15"/>
    </row>
    <row r="621" spans="1:9" ht="23.25" customHeight="1">
      <c r="A621" s="15"/>
      <c r="B621" s="15"/>
      <c r="C621" s="15"/>
      <c r="D621" s="15"/>
      <c r="E621" s="15"/>
      <c r="F621" s="15"/>
      <c r="G621" s="15"/>
      <c r="H621" s="15"/>
      <c r="I621" s="15"/>
    </row>
    <row r="622" spans="1:9" ht="23.25" customHeight="1">
      <c r="A622" s="15"/>
      <c r="B622" s="15"/>
      <c r="C622" s="15"/>
      <c r="D622" s="15"/>
      <c r="E622" s="15"/>
      <c r="F622" s="15"/>
      <c r="G622" s="15"/>
      <c r="H622" s="15"/>
      <c r="I622" s="15"/>
    </row>
    <row r="623" spans="1:9" ht="23.25" customHeight="1">
      <c r="A623" s="15"/>
      <c r="B623" s="15"/>
      <c r="C623" s="15"/>
      <c r="D623" s="15"/>
      <c r="E623" s="15"/>
      <c r="F623" s="15"/>
      <c r="G623" s="15"/>
      <c r="H623" s="15"/>
      <c r="I623" s="15"/>
    </row>
    <row r="624" spans="1:9" ht="23.25" customHeight="1">
      <c r="A624" s="15"/>
      <c r="B624" s="15"/>
      <c r="C624" s="15"/>
      <c r="D624" s="15"/>
      <c r="E624" s="15"/>
      <c r="F624" s="15"/>
      <c r="G624" s="15"/>
      <c r="H624" s="15"/>
      <c r="I624" s="15"/>
    </row>
    <row r="625" spans="1:9" ht="23.25" customHeight="1">
      <c r="A625" s="15"/>
      <c r="B625" s="15"/>
      <c r="C625" s="15"/>
      <c r="D625" s="15"/>
      <c r="E625" s="15"/>
      <c r="F625" s="15"/>
      <c r="G625" s="15"/>
      <c r="H625" s="15"/>
      <c r="I625" s="15"/>
    </row>
    <row r="626" spans="1:9" ht="23.25" customHeight="1">
      <c r="A626" s="15"/>
      <c r="B626" s="15"/>
      <c r="C626" s="15"/>
      <c r="D626" s="15"/>
      <c r="E626" s="15"/>
      <c r="F626" s="15"/>
      <c r="G626" s="15"/>
      <c r="H626" s="15"/>
      <c r="I626" s="15"/>
    </row>
    <row r="627" spans="1:9" ht="23.25" customHeight="1">
      <c r="A627" s="15"/>
      <c r="B627" s="15"/>
      <c r="C627" s="15"/>
      <c r="D627" s="15"/>
      <c r="E627" s="15"/>
      <c r="F627" s="15"/>
      <c r="G627" s="15"/>
      <c r="H627" s="15"/>
      <c r="I627" s="15"/>
    </row>
    <row r="628" spans="1:9" ht="23.25" customHeight="1">
      <c r="A628" s="15"/>
      <c r="B628" s="15"/>
      <c r="C628" s="15"/>
      <c r="D628" s="15"/>
      <c r="E628" s="15"/>
      <c r="F628" s="15"/>
      <c r="G628" s="15"/>
      <c r="H628" s="15"/>
      <c r="I628" s="15"/>
    </row>
    <row r="629" spans="1:9" ht="23.25" customHeight="1">
      <c r="A629" s="15"/>
      <c r="B629" s="15"/>
      <c r="C629" s="15"/>
      <c r="D629" s="15"/>
      <c r="E629" s="15"/>
      <c r="F629" s="15"/>
      <c r="G629" s="15"/>
      <c r="H629" s="15"/>
      <c r="I629" s="15"/>
    </row>
    <row r="630" spans="1:9" ht="23.25" customHeight="1">
      <c r="A630" s="15"/>
      <c r="B630" s="15"/>
      <c r="C630" s="15"/>
      <c r="D630" s="15"/>
      <c r="E630" s="15"/>
      <c r="F630" s="15"/>
      <c r="G630" s="15"/>
      <c r="H630" s="15"/>
      <c r="I630" s="15"/>
    </row>
    <row r="631" spans="1:9" ht="23.25" customHeight="1">
      <c r="A631" s="15"/>
      <c r="B631" s="15"/>
      <c r="C631" s="15"/>
      <c r="D631" s="15"/>
      <c r="E631" s="15"/>
      <c r="F631" s="15"/>
      <c r="G631" s="15"/>
      <c r="H631" s="15"/>
      <c r="I631" s="15"/>
    </row>
    <row r="632" spans="1:9" ht="23.25" customHeight="1">
      <c r="A632" s="15"/>
      <c r="B632" s="15"/>
      <c r="C632" s="15"/>
      <c r="D632" s="15"/>
      <c r="E632" s="15"/>
      <c r="F632" s="15"/>
      <c r="G632" s="15"/>
      <c r="H632" s="15"/>
      <c r="I632" s="15"/>
    </row>
    <row r="633" spans="1:9" ht="23.25" customHeight="1">
      <c r="A633" s="15"/>
      <c r="B633" s="15"/>
      <c r="C633" s="15"/>
      <c r="D633" s="15"/>
      <c r="E633" s="15"/>
      <c r="F633" s="15"/>
      <c r="G633" s="15"/>
      <c r="H633" s="15"/>
      <c r="I633" s="15"/>
    </row>
    <row r="634" spans="1:9" ht="23.25" customHeight="1">
      <c r="A634" s="15"/>
      <c r="B634" s="15"/>
      <c r="C634" s="15"/>
      <c r="D634" s="15"/>
      <c r="E634" s="15"/>
      <c r="F634" s="15"/>
      <c r="G634" s="15"/>
      <c r="H634" s="15"/>
      <c r="I634" s="15"/>
    </row>
    <row r="635" spans="1:9" ht="23.25" customHeight="1">
      <c r="A635" s="15"/>
      <c r="B635" s="15"/>
      <c r="C635" s="15"/>
      <c r="D635" s="15"/>
      <c r="E635" s="15"/>
      <c r="F635" s="15"/>
      <c r="G635" s="15"/>
      <c r="H635" s="15"/>
      <c r="I635" s="15"/>
    </row>
    <row r="636" spans="1:9" ht="23.25" customHeight="1">
      <c r="A636" s="15"/>
      <c r="B636" s="15"/>
      <c r="C636" s="15"/>
      <c r="D636" s="15"/>
      <c r="E636" s="15"/>
      <c r="F636" s="15"/>
      <c r="G636" s="15"/>
      <c r="H636" s="15"/>
      <c r="I636" s="15"/>
    </row>
    <row r="637" spans="1:9" ht="23.25" customHeight="1">
      <c r="A637" s="15"/>
      <c r="B637" s="15"/>
      <c r="C637" s="15"/>
      <c r="D637" s="15"/>
      <c r="E637" s="15"/>
      <c r="F637" s="15"/>
      <c r="G637" s="15"/>
      <c r="H637" s="15"/>
      <c r="I637" s="15"/>
    </row>
    <row r="638" spans="1:9" ht="23.25" customHeight="1">
      <c r="A638" s="15"/>
      <c r="B638" s="15"/>
      <c r="C638" s="15"/>
      <c r="D638" s="15"/>
      <c r="E638" s="15"/>
      <c r="F638" s="15"/>
      <c r="G638" s="15"/>
      <c r="H638" s="15"/>
      <c r="I638" s="15"/>
    </row>
    <row r="639" spans="1:9" ht="23.25" customHeight="1">
      <c r="A639" s="15"/>
      <c r="B639" s="15"/>
      <c r="C639" s="15"/>
      <c r="D639" s="15"/>
      <c r="E639" s="15"/>
      <c r="F639" s="15"/>
      <c r="G639" s="15"/>
      <c r="H639" s="15"/>
      <c r="I639" s="15"/>
    </row>
    <row r="640" spans="1:9" ht="23.25" customHeight="1">
      <c r="A640" s="15"/>
      <c r="B640" s="15"/>
      <c r="C640" s="15"/>
      <c r="D640" s="15"/>
      <c r="E640" s="15"/>
      <c r="F640" s="15"/>
      <c r="G640" s="15"/>
      <c r="H640" s="15"/>
      <c r="I640" s="15"/>
    </row>
    <row r="641" spans="1:9" ht="23.25" customHeight="1">
      <c r="A641" s="15"/>
      <c r="B641" s="15"/>
      <c r="C641" s="15"/>
      <c r="D641" s="15"/>
      <c r="E641" s="15"/>
      <c r="F641" s="15"/>
      <c r="G641" s="15"/>
      <c r="H641" s="15"/>
      <c r="I641" s="15"/>
    </row>
    <row r="642" spans="1:9" ht="23.25" customHeight="1">
      <c r="A642" s="15"/>
      <c r="B642" s="15"/>
      <c r="C642" s="15"/>
      <c r="D642" s="15"/>
      <c r="E642" s="15"/>
      <c r="F642" s="15"/>
      <c r="G642" s="15"/>
      <c r="H642" s="15"/>
      <c r="I642" s="15"/>
    </row>
    <row r="643" spans="1:9" ht="23.25" customHeight="1">
      <c r="A643" s="15"/>
      <c r="B643" s="15"/>
      <c r="C643" s="15"/>
      <c r="D643" s="15"/>
      <c r="E643" s="15"/>
      <c r="F643" s="15"/>
      <c r="G643" s="15"/>
      <c r="H643" s="15"/>
      <c r="I643" s="15"/>
    </row>
    <row r="644" spans="1:9" ht="23.25" customHeight="1">
      <c r="A644" s="15"/>
      <c r="B644" s="15"/>
      <c r="C644" s="15"/>
      <c r="D644" s="15"/>
      <c r="E644" s="15"/>
      <c r="F644" s="15"/>
      <c r="G644" s="15"/>
      <c r="H644" s="15"/>
      <c r="I644" s="15"/>
    </row>
    <row r="645" spans="1:9" ht="23.25" customHeight="1">
      <c r="A645" s="15"/>
      <c r="B645" s="15"/>
      <c r="C645" s="15"/>
      <c r="D645" s="15"/>
      <c r="E645" s="15"/>
      <c r="F645" s="15"/>
      <c r="G645" s="15"/>
      <c r="H645" s="15"/>
      <c r="I645" s="15"/>
    </row>
    <row r="646" spans="1:9" ht="23.25" customHeight="1">
      <c r="A646" s="15"/>
      <c r="B646" s="15"/>
      <c r="C646" s="15"/>
      <c r="D646" s="15"/>
      <c r="E646" s="15"/>
      <c r="F646" s="15"/>
      <c r="G646" s="15"/>
      <c r="H646" s="15"/>
      <c r="I646" s="15"/>
    </row>
    <row r="647" spans="1:9" ht="23.25" customHeight="1">
      <c r="A647" s="15"/>
      <c r="B647" s="15"/>
      <c r="C647" s="15"/>
      <c r="D647" s="15"/>
      <c r="E647" s="15"/>
      <c r="F647" s="15"/>
      <c r="G647" s="15"/>
      <c r="H647" s="15"/>
      <c r="I647" s="15"/>
    </row>
    <row r="648" spans="1:9" ht="23.25" customHeight="1">
      <c r="A648" s="15"/>
      <c r="B648" s="15"/>
      <c r="C648" s="15"/>
      <c r="D648" s="15"/>
      <c r="E648" s="15"/>
      <c r="F648" s="15"/>
      <c r="G648" s="15"/>
      <c r="H648" s="15"/>
      <c r="I648" s="15"/>
    </row>
    <row r="649" spans="1:9" ht="23.25" customHeight="1">
      <c r="A649" s="15"/>
      <c r="B649" s="15"/>
      <c r="C649" s="15"/>
      <c r="D649" s="15"/>
      <c r="E649" s="15"/>
      <c r="F649" s="15"/>
      <c r="G649" s="15"/>
      <c r="H649" s="15"/>
      <c r="I649" s="15"/>
    </row>
    <row r="650" spans="1:9" ht="23.25" customHeight="1">
      <c r="A650" s="15"/>
      <c r="B650" s="15"/>
      <c r="C650" s="15"/>
      <c r="D650" s="15"/>
      <c r="E650" s="15"/>
      <c r="F650" s="15"/>
      <c r="G650" s="15"/>
      <c r="H650" s="15"/>
      <c r="I650" s="15"/>
    </row>
    <row r="651" spans="1:9" ht="23.25" customHeight="1">
      <c r="A651" s="15"/>
      <c r="B651" s="15"/>
      <c r="C651" s="15"/>
      <c r="D651" s="15"/>
      <c r="E651" s="15"/>
      <c r="F651" s="15"/>
      <c r="G651" s="15"/>
      <c r="H651" s="15"/>
      <c r="I651" s="15"/>
    </row>
    <row r="652" spans="1:9" ht="23.25" customHeight="1">
      <c r="A652" s="15"/>
      <c r="B652" s="15"/>
      <c r="C652" s="15"/>
      <c r="D652" s="15"/>
      <c r="E652" s="15"/>
      <c r="F652" s="15"/>
      <c r="G652" s="15"/>
      <c r="H652" s="15"/>
      <c r="I652" s="15"/>
    </row>
    <row r="653" spans="1:9" ht="23.25" customHeight="1">
      <c r="A653" s="15"/>
      <c r="B653" s="15"/>
      <c r="C653" s="15"/>
      <c r="D653" s="15"/>
      <c r="E653" s="15"/>
      <c r="F653" s="15"/>
      <c r="G653" s="15"/>
      <c r="H653" s="15"/>
      <c r="I653" s="15"/>
    </row>
    <row r="654" spans="1:9" ht="23.25" customHeight="1">
      <c r="A654" s="15"/>
      <c r="B654" s="15"/>
      <c r="C654" s="15"/>
      <c r="D654" s="15"/>
      <c r="E654" s="15"/>
      <c r="F654" s="15"/>
      <c r="G654" s="15"/>
      <c r="H654" s="15"/>
      <c r="I654" s="15"/>
    </row>
    <row r="655" spans="1:9" ht="23.25" customHeight="1">
      <c r="A655" s="15"/>
      <c r="B655" s="15"/>
      <c r="C655" s="15"/>
      <c r="D655" s="15"/>
      <c r="E655" s="15"/>
      <c r="F655" s="15"/>
      <c r="G655" s="15"/>
      <c r="H655" s="15"/>
      <c r="I655" s="15"/>
    </row>
    <row r="656" spans="1:9" ht="23.25" customHeight="1">
      <c r="A656" s="15"/>
      <c r="B656" s="15"/>
      <c r="C656" s="15"/>
      <c r="D656" s="15"/>
      <c r="E656" s="15"/>
      <c r="F656" s="15"/>
      <c r="G656" s="15"/>
      <c r="H656" s="15"/>
      <c r="I656" s="15"/>
    </row>
    <row r="657" spans="1:9" ht="23.25" customHeight="1">
      <c r="A657" s="15"/>
      <c r="B657" s="15"/>
      <c r="C657" s="15"/>
      <c r="D657" s="15"/>
      <c r="E657" s="15"/>
      <c r="F657" s="15"/>
      <c r="G657" s="15"/>
      <c r="H657" s="15"/>
      <c r="I657" s="15"/>
    </row>
    <row r="658" spans="1:9" ht="23.25" customHeight="1">
      <c r="A658" s="15"/>
      <c r="B658" s="15"/>
      <c r="C658" s="15"/>
      <c r="D658" s="15"/>
      <c r="E658" s="15"/>
      <c r="F658" s="15"/>
      <c r="G658" s="15"/>
      <c r="H658" s="15"/>
      <c r="I658" s="15"/>
    </row>
    <row r="659" spans="1:9" ht="23.25" customHeight="1">
      <c r="A659" s="15"/>
      <c r="B659" s="15"/>
      <c r="C659" s="15"/>
      <c r="D659" s="15"/>
      <c r="E659" s="15"/>
      <c r="F659" s="15"/>
      <c r="G659" s="15"/>
      <c r="H659" s="15"/>
      <c r="I659" s="15"/>
    </row>
    <row r="660" spans="1:9" ht="23.25" customHeight="1">
      <c r="A660" s="15"/>
      <c r="B660" s="15"/>
      <c r="C660" s="15"/>
      <c r="D660" s="15"/>
      <c r="E660" s="15"/>
      <c r="F660" s="15"/>
      <c r="G660" s="15"/>
      <c r="H660" s="15"/>
      <c r="I660" s="15"/>
    </row>
    <row r="661" spans="1:9" ht="23.25" customHeight="1">
      <c r="A661" s="15"/>
      <c r="B661" s="15"/>
      <c r="C661" s="15"/>
      <c r="D661" s="15"/>
      <c r="E661" s="15"/>
      <c r="F661" s="15"/>
      <c r="G661" s="15"/>
      <c r="H661" s="15"/>
      <c r="I661" s="15"/>
    </row>
    <row r="662" spans="1:9" ht="23.25" customHeight="1">
      <c r="A662" s="15"/>
      <c r="B662" s="15"/>
      <c r="C662" s="15"/>
      <c r="D662" s="15"/>
      <c r="E662" s="15"/>
      <c r="F662" s="15"/>
      <c r="G662" s="15"/>
      <c r="H662" s="15"/>
      <c r="I662" s="15"/>
    </row>
    <row r="663" spans="1:9" ht="23.25" customHeight="1">
      <c r="A663" s="15"/>
      <c r="B663" s="15"/>
      <c r="C663" s="15"/>
      <c r="D663" s="15"/>
      <c r="E663" s="15"/>
      <c r="F663" s="15"/>
      <c r="G663" s="15"/>
      <c r="H663" s="15"/>
      <c r="I663" s="15"/>
    </row>
    <row r="664" spans="1:9" ht="23.25" customHeight="1">
      <c r="A664" s="15"/>
      <c r="B664" s="15"/>
      <c r="C664" s="15"/>
      <c r="D664" s="15"/>
      <c r="E664" s="15"/>
      <c r="F664" s="15"/>
      <c r="G664" s="15"/>
      <c r="H664" s="15"/>
      <c r="I664" s="15"/>
    </row>
    <row r="665" spans="1:9" ht="23.25" customHeight="1">
      <c r="A665" s="15"/>
      <c r="B665" s="15"/>
      <c r="C665" s="15"/>
      <c r="D665" s="15"/>
      <c r="E665" s="15"/>
      <c r="F665" s="15"/>
      <c r="G665" s="15"/>
      <c r="H665" s="15"/>
      <c r="I665" s="15"/>
    </row>
    <row r="666" spans="1:9" ht="23.25" customHeight="1">
      <c r="A666" s="15"/>
      <c r="B666" s="15"/>
      <c r="C666" s="15"/>
      <c r="D666" s="15"/>
      <c r="E666" s="15"/>
      <c r="F666" s="15"/>
      <c r="G666" s="15"/>
      <c r="H666" s="15"/>
      <c r="I666" s="15"/>
    </row>
    <row r="667" spans="1:9" ht="23.25" customHeight="1">
      <c r="A667" s="15"/>
      <c r="B667" s="15"/>
      <c r="C667" s="15"/>
      <c r="D667" s="15"/>
      <c r="E667" s="15"/>
      <c r="F667" s="15"/>
      <c r="G667" s="15"/>
      <c r="H667" s="15"/>
      <c r="I667" s="15"/>
    </row>
    <row r="668" spans="1:9" ht="23.25" customHeight="1">
      <c r="A668" s="15"/>
      <c r="B668" s="15"/>
      <c r="C668" s="15"/>
      <c r="D668" s="15"/>
      <c r="E668" s="15"/>
      <c r="F668" s="15"/>
      <c r="G668" s="15"/>
      <c r="H668" s="15"/>
      <c r="I668" s="15"/>
    </row>
    <row r="669" spans="1:9" ht="23.25" customHeight="1">
      <c r="A669" s="15"/>
      <c r="B669" s="15"/>
      <c r="C669" s="15"/>
      <c r="D669" s="15"/>
      <c r="E669" s="15"/>
      <c r="F669" s="15"/>
      <c r="G669" s="15"/>
      <c r="H669" s="15"/>
      <c r="I669" s="15"/>
    </row>
    <row r="670" spans="1:9" ht="23.25" customHeight="1">
      <c r="A670" s="15"/>
      <c r="B670" s="15"/>
      <c r="C670" s="15"/>
      <c r="D670" s="15"/>
      <c r="E670" s="15"/>
      <c r="F670" s="15"/>
      <c r="G670" s="15"/>
      <c r="H670" s="15"/>
      <c r="I670" s="15"/>
    </row>
    <row r="671" spans="1:9" ht="23.25" customHeight="1">
      <c r="A671" s="15"/>
      <c r="B671" s="15"/>
      <c r="C671" s="15"/>
      <c r="D671" s="15"/>
      <c r="E671" s="15"/>
      <c r="F671" s="15"/>
      <c r="G671" s="15"/>
      <c r="H671" s="15"/>
      <c r="I671" s="15"/>
    </row>
    <row r="672" spans="1:9" ht="23.25" customHeight="1">
      <c r="A672" s="15"/>
      <c r="B672" s="15"/>
      <c r="C672" s="15"/>
      <c r="D672" s="15"/>
      <c r="E672" s="15"/>
      <c r="F672" s="15"/>
      <c r="G672" s="15"/>
      <c r="H672" s="15"/>
      <c r="I672" s="15"/>
    </row>
    <row r="673" spans="1:9" ht="23.25" customHeight="1">
      <c r="A673" s="15"/>
      <c r="B673" s="15"/>
      <c r="C673" s="15"/>
      <c r="D673" s="15"/>
      <c r="E673" s="15"/>
      <c r="F673" s="15"/>
      <c r="G673" s="15"/>
      <c r="H673" s="15"/>
      <c r="I673" s="15"/>
    </row>
    <row r="674" spans="1:9" ht="23.25" customHeight="1">
      <c r="A674" s="15"/>
      <c r="B674" s="15"/>
      <c r="C674" s="15"/>
      <c r="D674" s="15"/>
      <c r="E674" s="15"/>
      <c r="F674" s="15"/>
      <c r="G674" s="15"/>
      <c r="H674" s="15"/>
      <c r="I674" s="15"/>
    </row>
    <row r="675" spans="1:9" ht="23.25" customHeight="1">
      <c r="A675" s="15"/>
      <c r="B675" s="15"/>
      <c r="C675" s="15"/>
      <c r="D675" s="15"/>
      <c r="E675" s="15"/>
      <c r="F675" s="15"/>
      <c r="G675" s="15"/>
      <c r="H675" s="15"/>
      <c r="I675" s="15"/>
    </row>
    <row r="676" spans="1:9" ht="23.25" customHeight="1">
      <c r="A676" s="15"/>
      <c r="B676" s="15"/>
      <c r="C676" s="15"/>
      <c r="D676" s="15"/>
      <c r="E676" s="15"/>
      <c r="F676" s="15"/>
      <c r="G676" s="15"/>
      <c r="H676" s="15"/>
      <c r="I676" s="15"/>
    </row>
    <row r="677" spans="1:9" ht="23.25" customHeight="1">
      <c r="A677" s="15"/>
      <c r="B677" s="15"/>
      <c r="C677" s="15"/>
      <c r="D677" s="15"/>
      <c r="E677" s="15"/>
      <c r="F677" s="15"/>
      <c r="G677" s="15"/>
      <c r="H677" s="15"/>
      <c r="I677" s="15"/>
    </row>
    <row r="678" spans="1:9" ht="23.25" customHeight="1">
      <c r="A678" s="15"/>
      <c r="B678" s="15"/>
      <c r="C678" s="15"/>
      <c r="D678" s="15"/>
      <c r="E678" s="15"/>
      <c r="F678" s="15"/>
      <c r="G678" s="15"/>
      <c r="H678" s="15"/>
      <c r="I678" s="15"/>
    </row>
    <row r="679" spans="1:9" ht="23.25" customHeight="1">
      <c r="A679" s="15"/>
      <c r="B679" s="15"/>
      <c r="C679" s="15"/>
      <c r="D679" s="15"/>
      <c r="E679" s="15"/>
      <c r="F679" s="15"/>
      <c r="G679" s="15"/>
      <c r="H679" s="15"/>
      <c r="I679" s="15"/>
    </row>
    <row r="680" spans="1:9" ht="23.25" customHeight="1">
      <c r="A680" s="15"/>
      <c r="B680" s="15"/>
      <c r="C680" s="15"/>
      <c r="D680" s="15"/>
      <c r="E680" s="15"/>
      <c r="F680" s="15"/>
      <c r="G680" s="15"/>
      <c r="H680" s="15"/>
      <c r="I680" s="15"/>
    </row>
    <row r="681" spans="1:9" ht="23.25" customHeight="1">
      <c r="A681" s="15"/>
      <c r="B681" s="15"/>
      <c r="C681" s="15"/>
      <c r="D681" s="15"/>
      <c r="E681" s="15"/>
      <c r="F681" s="15"/>
      <c r="G681" s="15"/>
      <c r="H681" s="15"/>
      <c r="I681" s="15"/>
    </row>
    <row r="682" spans="1:9" ht="23.25" customHeight="1">
      <c r="A682" s="15"/>
      <c r="B682" s="15"/>
      <c r="C682" s="15"/>
      <c r="D682" s="15"/>
      <c r="E682" s="15"/>
      <c r="F682" s="15"/>
      <c r="G682" s="15"/>
      <c r="H682" s="15"/>
      <c r="I682" s="15"/>
    </row>
    <row r="683" spans="1:9" ht="23.25" customHeight="1">
      <c r="A683" s="15"/>
      <c r="B683" s="15"/>
      <c r="C683" s="15"/>
      <c r="D683" s="15"/>
      <c r="E683" s="15"/>
      <c r="F683" s="15"/>
      <c r="G683" s="15"/>
      <c r="H683" s="15"/>
      <c r="I683" s="15"/>
    </row>
    <row r="684" spans="1:9" ht="23.25" customHeight="1">
      <c r="A684" s="15"/>
      <c r="B684" s="15"/>
      <c r="C684" s="15"/>
      <c r="D684" s="15"/>
      <c r="E684" s="15"/>
      <c r="F684" s="15"/>
      <c r="G684" s="15"/>
      <c r="H684" s="15"/>
      <c r="I684" s="15"/>
    </row>
    <row r="685" spans="1:9" ht="23.25" customHeight="1">
      <c r="A685" s="15"/>
      <c r="B685" s="15"/>
      <c r="C685" s="15"/>
      <c r="D685" s="15"/>
      <c r="E685" s="15"/>
      <c r="F685" s="15"/>
      <c r="G685" s="15"/>
      <c r="H685" s="15"/>
      <c r="I685" s="15"/>
    </row>
    <row r="686" spans="1:9" ht="23.25" customHeight="1">
      <c r="A686" s="15"/>
      <c r="B686" s="15"/>
      <c r="C686" s="15"/>
      <c r="D686" s="15"/>
      <c r="E686" s="15"/>
      <c r="F686" s="15"/>
      <c r="G686" s="15"/>
      <c r="H686" s="15"/>
      <c r="I686" s="15"/>
    </row>
    <row r="687" spans="1:9" ht="23.25" customHeight="1">
      <c r="A687" s="15"/>
      <c r="B687" s="15"/>
      <c r="C687" s="15"/>
      <c r="D687" s="15"/>
      <c r="E687" s="15"/>
      <c r="F687" s="15"/>
      <c r="G687" s="15"/>
      <c r="H687" s="15"/>
      <c r="I687" s="15"/>
    </row>
    <row r="688" spans="1:9" ht="23.25" customHeight="1">
      <c r="A688" s="15"/>
      <c r="B688" s="15"/>
      <c r="C688" s="15"/>
      <c r="D688" s="15"/>
      <c r="E688" s="15"/>
      <c r="F688" s="15"/>
      <c r="G688" s="15"/>
      <c r="H688" s="15"/>
      <c r="I688" s="15"/>
    </row>
    <row r="689" spans="1:9" ht="23.25" customHeight="1">
      <c r="A689" s="15"/>
      <c r="B689" s="15"/>
      <c r="C689" s="15"/>
      <c r="D689" s="15"/>
      <c r="E689" s="15"/>
      <c r="F689" s="15"/>
      <c r="G689" s="15"/>
      <c r="H689" s="15"/>
      <c r="I689" s="15"/>
    </row>
    <row r="690" spans="1:9" ht="23.25" customHeight="1">
      <c r="A690" s="15"/>
      <c r="B690" s="15"/>
      <c r="C690" s="15"/>
      <c r="D690" s="15"/>
      <c r="E690" s="15"/>
      <c r="F690" s="15"/>
      <c r="G690" s="15"/>
      <c r="H690" s="15"/>
      <c r="I690" s="15"/>
    </row>
    <row r="691" spans="1:9" ht="23.25" customHeight="1">
      <c r="A691" s="15"/>
      <c r="B691" s="15"/>
      <c r="C691" s="15"/>
      <c r="D691" s="15"/>
      <c r="E691" s="15"/>
      <c r="F691" s="15"/>
      <c r="G691" s="15"/>
      <c r="H691" s="15"/>
      <c r="I691" s="15"/>
    </row>
    <row r="692" spans="1:9" ht="23.25" customHeight="1">
      <c r="A692" s="15"/>
      <c r="B692" s="15"/>
      <c r="C692" s="15"/>
      <c r="D692" s="15"/>
      <c r="E692" s="15"/>
      <c r="F692" s="15"/>
      <c r="G692" s="15"/>
      <c r="H692" s="15"/>
      <c r="I692" s="15"/>
    </row>
    <row r="693" spans="1:9" ht="23.25" customHeight="1">
      <c r="A693" s="15"/>
      <c r="B693" s="15"/>
      <c r="C693" s="15"/>
      <c r="D693" s="15"/>
      <c r="E693" s="15"/>
      <c r="F693" s="15"/>
      <c r="G693" s="15"/>
      <c r="H693" s="15"/>
      <c r="I693" s="15"/>
    </row>
    <row r="694" spans="1:9" ht="23.25" customHeight="1">
      <c r="A694" s="15"/>
      <c r="B694" s="15"/>
      <c r="C694" s="15"/>
      <c r="D694" s="15"/>
      <c r="E694" s="15"/>
      <c r="F694" s="15"/>
      <c r="G694" s="15"/>
      <c r="H694" s="15"/>
      <c r="I694" s="15"/>
    </row>
    <row r="695" spans="1:9" ht="23.25" customHeight="1">
      <c r="A695" s="15"/>
      <c r="B695" s="15"/>
      <c r="C695" s="15"/>
      <c r="D695" s="15"/>
      <c r="E695" s="15"/>
      <c r="F695" s="15"/>
      <c r="G695" s="15"/>
      <c r="H695" s="15"/>
      <c r="I695" s="15"/>
    </row>
    <row r="696" spans="1:9" ht="23.25" customHeight="1">
      <c r="A696" s="15"/>
      <c r="B696" s="15"/>
      <c r="C696" s="15"/>
      <c r="D696" s="15"/>
      <c r="E696" s="15"/>
      <c r="F696" s="15"/>
      <c r="G696" s="15"/>
      <c r="H696" s="15"/>
      <c r="I696" s="15"/>
    </row>
    <row r="697" spans="1:9" ht="23.25" customHeight="1">
      <c r="A697" s="15"/>
      <c r="B697" s="15"/>
      <c r="C697" s="15"/>
      <c r="D697" s="15"/>
      <c r="E697" s="15"/>
      <c r="F697" s="15"/>
      <c r="G697" s="15"/>
      <c r="H697" s="15"/>
      <c r="I697" s="15"/>
    </row>
    <row r="698" spans="1:9" ht="23.25" customHeight="1">
      <c r="A698" s="15"/>
      <c r="B698" s="15"/>
      <c r="C698" s="15"/>
      <c r="D698" s="15"/>
      <c r="E698" s="15"/>
      <c r="F698" s="15"/>
      <c r="G698" s="15"/>
      <c r="H698" s="15"/>
      <c r="I698" s="15"/>
    </row>
    <row r="699" spans="1:9" ht="23.25" customHeight="1">
      <c r="A699" s="15"/>
      <c r="B699" s="15"/>
      <c r="C699" s="15"/>
      <c r="D699" s="15"/>
      <c r="E699" s="15"/>
      <c r="F699" s="15"/>
      <c r="G699" s="15"/>
      <c r="H699" s="15"/>
      <c r="I699" s="15"/>
    </row>
    <row r="700" spans="1:9" ht="23.25" customHeight="1">
      <c r="A700" s="15"/>
      <c r="B700" s="15"/>
      <c r="C700" s="15"/>
      <c r="D700" s="15"/>
      <c r="E700" s="15"/>
      <c r="F700" s="15"/>
      <c r="G700" s="15"/>
      <c r="H700" s="15"/>
      <c r="I700" s="15"/>
    </row>
    <row r="701" spans="1:9" ht="23.25" customHeight="1">
      <c r="A701" s="15"/>
      <c r="B701" s="15"/>
      <c r="C701" s="15"/>
      <c r="D701" s="15"/>
      <c r="E701" s="15"/>
      <c r="F701" s="15"/>
      <c r="G701" s="15"/>
      <c r="H701" s="15"/>
      <c r="I701" s="15"/>
    </row>
    <row r="702" spans="1:9" ht="23.25" customHeight="1">
      <c r="A702" s="15"/>
      <c r="B702" s="15"/>
      <c r="C702" s="15"/>
      <c r="D702" s="15"/>
      <c r="E702" s="15"/>
      <c r="F702" s="15"/>
      <c r="G702" s="15"/>
      <c r="H702" s="15"/>
      <c r="I702" s="15"/>
    </row>
    <row r="703" spans="1:9" ht="23.25" customHeight="1">
      <c r="A703" s="15"/>
      <c r="B703" s="15"/>
      <c r="C703" s="15"/>
      <c r="D703" s="15"/>
      <c r="E703" s="15"/>
      <c r="F703" s="15"/>
      <c r="G703" s="15"/>
      <c r="H703" s="15"/>
      <c r="I703" s="15"/>
    </row>
    <row r="704" spans="1:9" ht="23.25" customHeight="1">
      <c r="A704" s="15"/>
      <c r="B704" s="15"/>
      <c r="C704" s="15"/>
      <c r="D704" s="15"/>
      <c r="E704" s="15"/>
      <c r="F704" s="15"/>
      <c r="G704" s="15"/>
      <c r="H704" s="15"/>
      <c r="I704" s="15"/>
    </row>
    <row r="705" spans="1:9" ht="23.25" customHeight="1">
      <c r="A705" s="15"/>
      <c r="B705" s="15"/>
      <c r="C705" s="15"/>
      <c r="D705" s="15"/>
      <c r="E705" s="15"/>
      <c r="F705" s="15"/>
      <c r="G705" s="15"/>
      <c r="H705" s="15"/>
      <c r="I705" s="15"/>
    </row>
    <row r="706" spans="1:9" ht="23.25" customHeight="1">
      <c r="A706" s="15"/>
      <c r="B706" s="15"/>
      <c r="C706" s="15"/>
      <c r="D706" s="15"/>
      <c r="E706" s="15"/>
      <c r="F706" s="15"/>
      <c r="G706" s="15"/>
      <c r="H706" s="15"/>
      <c r="I706" s="15"/>
    </row>
    <row r="707" spans="1:9" ht="23.25" customHeight="1">
      <c r="A707" s="15"/>
      <c r="B707" s="15"/>
      <c r="C707" s="15"/>
      <c r="D707" s="15"/>
      <c r="E707" s="15"/>
      <c r="F707" s="15"/>
      <c r="G707" s="15"/>
      <c r="H707" s="15"/>
      <c r="I707" s="15"/>
    </row>
    <row r="708" spans="1:9" ht="23.25" customHeight="1">
      <c r="A708" s="15"/>
      <c r="B708" s="15"/>
      <c r="C708" s="15"/>
      <c r="D708" s="15"/>
      <c r="E708" s="15"/>
      <c r="F708" s="15"/>
      <c r="G708" s="15"/>
      <c r="H708" s="15"/>
      <c r="I708" s="15"/>
    </row>
    <row r="709" spans="1:9" ht="23.25" customHeight="1">
      <c r="A709" s="15"/>
      <c r="B709" s="15"/>
      <c r="C709" s="15"/>
      <c r="D709" s="15"/>
      <c r="E709" s="15"/>
      <c r="F709" s="15"/>
      <c r="G709" s="15"/>
      <c r="H709" s="15"/>
      <c r="I709" s="15"/>
    </row>
    <row r="710" spans="1:9" ht="23.25" customHeight="1">
      <c r="A710" s="15"/>
      <c r="B710" s="15"/>
      <c r="C710" s="15"/>
      <c r="D710" s="15"/>
      <c r="E710" s="15"/>
      <c r="F710" s="15"/>
      <c r="G710" s="15"/>
      <c r="H710" s="15"/>
      <c r="I710" s="15"/>
    </row>
    <row r="711" spans="1:9" ht="23.25" customHeight="1">
      <c r="A711" s="15"/>
      <c r="B711" s="15"/>
      <c r="C711" s="15"/>
      <c r="D711" s="15"/>
      <c r="E711" s="15"/>
      <c r="F711" s="15"/>
      <c r="G711" s="15"/>
      <c r="H711" s="15"/>
      <c r="I711" s="15"/>
    </row>
    <row r="712" spans="1:9" ht="23.25" customHeight="1">
      <c r="A712" s="15"/>
      <c r="B712" s="15"/>
      <c r="C712" s="15"/>
      <c r="D712" s="15"/>
      <c r="E712" s="15"/>
      <c r="F712" s="15"/>
      <c r="G712" s="15"/>
      <c r="H712" s="15"/>
      <c r="I712" s="15"/>
    </row>
    <row r="713" spans="1:9" ht="23.25" customHeight="1">
      <c r="A713" s="15"/>
      <c r="B713" s="15"/>
      <c r="C713" s="15"/>
      <c r="D713" s="15"/>
      <c r="E713" s="15"/>
      <c r="F713" s="15"/>
      <c r="G713" s="15"/>
      <c r="H713" s="15"/>
      <c r="I713" s="15"/>
    </row>
    <row r="714" spans="1:9" ht="23.25" customHeight="1">
      <c r="A714" s="15"/>
      <c r="B714" s="15"/>
      <c r="C714" s="15"/>
      <c r="D714" s="15"/>
      <c r="E714" s="15"/>
      <c r="F714" s="15"/>
      <c r="G714" s="15"/>
      <c r="H714" s="15"/>
      <c r="I714" s="15"/>
    </row>
    <row r="715" spans="1:9" ht="23.25" customHeight="1">
      <c r="A715" s="15"/>
      <c r="B715" s="15"/>
      <c r="C715" s="15"/>
      <c r="D715" s="15"/>
      <c r="E715" s="15"/>
      <c r="F715" s="15"/>
      <c r="G715" s="15"/>
      <c r="H715" s="15"/>
      <c r="I715" s="15"/>
    </row>
    <row r="716" spans="1:9" ht="23.25" customHeight="1">
      <c r="A716" s="15"/>
      <c r="B716" s="15"/>
      <c r="C716" s="15"/>
      <c r="D716" s="15"/>
      <c r="E716" s="15"/>
      <c r="F716" s="15"/>
      <c r="G716" s="15"/>
      <c r="H716" s="15"/>
      <c r="I716" s="15"/>
    </row>
    <row r="717" spans="1:9" ht="23.25" customHeight="1">
      <c r="A717" s="15"/>
      <c r="B717" s="15"/>
      <c r="C717" s="15"/>
      <c r="D717" s="15"/>
      <c r="E717" s="15"/>
      <c r="F717" s="15"/>
      <c r="G717" s="15"/>
      <c r="H717" s="15"/>
      <c r="I717" s="15"/>
    </row>
    <row r="718" spans="1:9" ht="23.25" customHeight="1">
      <c r="A718" s="15"/>
      <c r="B718" s="15"/>
      <c r="C718" s="15"/>
      <c r="D718" s="15"/>
      <c r="E718" s="15"/>
      <c r="F718" s="15"/>
      <c r="G718" s="15"/>
      <c r="H718" s="15"/>
      <c r="I718" s="15"/>
    </row>
    <row r="719" spans="1:9" ht="23.25" customHeight="1">
      <c r="A719" s="15"/>
      <c r="B719" s="15"/>
      <c r="C719" s="15"/>
      <c r="D719" s="15"/>
      <c r="E719" s="15"/>
      <c r="F719" s="15"/>
      <c r="G719" s="15"/>
      <c r="H719" s="15"/>
      <c r="I719" s="15"/>
    </row>
    <row r="720" spans="1:9" ht="23.25" customHeight="1">
      <c r="A720" s="15"/>
      <c r="B720" s="15"/>
      <c r="C720" s="15"/>
      <c r="D720" s="15"/>
      <c r="E720" s="15"/>
      <c r="F720" s="15"/>
      <c r="G720" s="15"/>
      <c r="H720" s="15"/>
      <c r="I720" s="15"/>
    </row>
    <row r="721" spans="1:9" ht="23.25" customHeight="1">
      <c r="A721" s="15"/>
      <c r="B721" s="15"/>
      <c r="C721" s="15"/>
      <c r="D721" s="15"/>
      <c r="E721" s="15"/>
      <c r="F721" s="15"/>
      <c r="G721" s="15"/>
      <c r="H721" s="15"/>
      <c r="I721" s="15"/>
    </row>
    <row r="722" spans="1:9" ht="23.25" customHeight="1">
      <c r="A722" s="15"/>
      <c r="B722" s="15"/>
      <c r="C722" s="15"/>
      <c r="D722" s="15"/>
      <c r="E722" s="15"/>
      <c r="F722" s="15"/>
      <c r="G722" s="15"/>
      <c r="H722" s="15"/>
      <c r="I722" s="15"/>
    </row>
    <row r="723" spans="1:9" ht="23.25" customHeight="1">
      <c r="A723" s="15"/>
      <c r="B723" s="15"/>
      <c r="C723" s="15"/>
      <c r="D723" s="15"/>
      <c r="E723" s="15"/>
      <c r="F723" s="15"/>
      <c r="G723" s="15"/>
      <c r="H723" s="15"/>
      <c r="I723" s="15"/>
    </row>
    <row r="724" spans="1:9" ht="23.25" customHeight="1">
      <c r="A724" s="15"/>
      <c r="B724" s="15"/>
      <c r="C724" s="15"/>
      <c r="D724" s="15"/>
      <c r="E724" s="15"/>
      <c r="F724" s="15"/>
      <c r="G724" s="15"/>
      <c r="H724" s="15"/>
      <c r="I724" s="15"/>
    </row>
    <row r="725" spans="1:9" ht="23.25" customHeight="1">
      <c r="A725" s="15"/>
      <c r="B725" s="15"/>
      <c r="C725" s="15"/>
      <c r="D725" s="15"/>
      <c r="E725" s="15"/>
      <c r="F725" s="15"/>
      <c r="G725" s="15"/>
      <c r="H725" s="15"/>
      <c r="I725" s="15"/>
    </row>
    <row r="726" spans="1:9" ht="23.25" customHeight="1">
      <c r="A726" s="15"/>
      <c r="B726" s="15"/>
      <c r="C726" s="15"/>
      <c r="D726" s="15"/>
      <c r="E726" s="15"/>
      <c r="F726" s="15"/>
      <c r="G726" s="15"/>
      <c r="H726" s="15"/>
      <c r="I726" s="15"/>
    </row>
    <row r="727" spans="1:9" ht="23.25" customHeight="1">
      <c r="A727" s="15"/>
      <c r="B727" s="15"/>
      <c r="C727" s="15"/>
      <c r="D727" s="15"/>
      <c r="E727" s="15"/>
      <c r="F727" s="15"/>
      <c r="G727" s="15"/>
      <c r="H727" s="15"/>
      <c r="I727" s="15"/>
    </row>
    <row r="728" spans="1:9" ht="23.25" customHeight="1">
      <c r="A728" s="15"/>
      <c r="B728" s="15"/>
      <c r="C728" s="15"/>
      <c r="D728" s="15"/>
      <c r="E728" s="15"/>
      <c r="F728" s="15"/>
      <c r="G728" s="15"/>
      <c r="H728" s="15"/>
      <c r="I728" s="15"/>
    </row>
    <row r="729" spans="1:9" ht="23.25" customHeight="1">
      <c r="A729" s="15"/>
      <c r="B729" s="15"/>
      <c r="C729" s="15"/>
      <c r="D729" s="15"/>
      <c r="E729" s="15"/>
      <c r="F729" s="15"/>
      <c r="G729" s="15"/>
      <c r="H729" s="15"/>
      <c r="I729" s="15"/>
    </row>
    <row r="730" spans="1:9" ht="23.25" customHeight="1">
      <c r="A730" s="15"/>
      <c r="B730" s="15"/>
      <c r="C730" s="15"/>
      <c r="D730" s="15"/>
      <c r="E730" s="15"/>
      <c r="F730" s="15"/>
      <c r="G730" s="15"/>
      <c r="H730" s="15"/>
      <c r="I730" s="15"/>
    </row>
    <row r="731" spans="1:9" ht="23.25" customHeight="1">
      <c r="A731" s="15"/>
      <c r="B731" s="15"/>
      <c r="C731" s="15"/>
      <c r="D731" s="15"/>
      <c r="E731" s="15"/>
      <c r="F731" s="15"/>
      <c r="G731" s="15"/>
      <c r="H731" s="15"/>
      <c r="I731" s="15"/>
    </row>
    <row r="732" spans="1:9" ht="23.25" customHeight="1">
      <c r="A732" s="15"/>
      <c r="B732" s="15"/>
      <c r="C732" s="15"/>
      <c r="D732" s="15"/>
      <c r="E732" s="15"/>
      <c r="F732" s="15"/>
      <c r="G732" s="15"/>
      <c r="H732" s="15"/>
      <c r="I732" s="15"/>
    </row>
    <row r="733" spans="1:9" ht="23.25" customHeight="1">
      <c r="A733" s="15"/>
      <c r="B733" s="15"/>
      <c r="C733" s="15"/>
      <c r="D733" s="15"/>
      <c r="E733" s="15"/>
      <c r="F733" s="15"/>
      <c r="G733" s="15"/>
      <c r="H733" s="15"/>
      <c r="I733" s="15"/>
    </row>
    <row r="734" spans="1:9" ht="23.25" customHeight="1">
      <c r="A734" s="15"/>
      <c r="B734" s="15"/>
      <c r="C734" s="15"/>
      <c r="D734" s="15"/>
      <c r="E734" s="15"/>
      <c r="F734" s="15"/>
      <c r="G734" s="15"/>
      <c r="H734" s="15"/>
      <c r="I734" s="15"/>
    </row>
    <row r="735" spans="1:9" ht="23.25" customHeight="1">
      <c r="A735" s="15"/>
      <c r="B735" s="15"/>
      <c r="C735" s="15"/>
      <c r="D735" s="15"/>
      <c r="E735" s="15"/>
      <c r="F735" s="15"/>
      <c r="G735" s="15"/>
      <c r="H735" s="15"/>
      <c r="I735" s="15"/>
    </row>
    <row r="736" spans="1:9" ht="23.25" customHeight="1">
      <c r="A736" s="15"/>
      <c r="B736" s="15"/>
      <c r="C736" s="15"/>
      <c r="D736" s="15"/>
      <c r="E736" s="15"/>
      <c r="F736" s="15"/>
      <c r="G736" s="15"/>
      <c r="H736" s="15"/>
      <c r="I736" s="15"/>
    </row>
    <row r="737" spans="1:9" ht="23.25" customHeight="1">
      <c r="A737" s="15"/>
      <c r="B737" s="15"/>
      <c r="C737" s="15"/>
      <c r="D737" s="15"/>
      <c r="E737" s="15"/>
      <c r="F737" s="15"/>
      <c r="G737" s="15"/>
      <c r="H737" s="15"/>
      <c r="I737" s="15"/>
    </row>
    <row r="738" spans="1:9" ht="23.25" customHeight="1">
      <c r="A738" s="15"/>
      <c r="B738" s="15"/>
      <c r="C738" s="15"/>
      <c r="D738" s="15"/>
      <c r="E738" s="15"/>
      <c r="F738" s="15"/>
      <c r="G738" s="15"/>
      <c r="H738" s="15"/>
      <c r="I738" s="15"/>
    </row>
    <row r="739" spans="1:9" ht="23.25" customHeight="1">
      <c r="A739" s="15"/>
      <c r="B739" s="15"/>
      <c r="C739" s="15"/>
      <c r="D739" s="15"/>
      <c r="E739" s="15"/>
      <c r="F739" s="15"/>
      <c r="G739" s="15"/>
      <c r="H739" s="15"/>
      <c r="I739" s="15"/>
    </row>
    <row r="740" spans="1:9" ht="23.25" customHeight="1">
      <c r="A740" s="15"/>
      <c r="B740" s="15"/>
      <c r="C740" s="15"/>
      <c r="D740" s="15"/>
      <c r="E740" s="15"/>
      <c r="F740" s="15"/>
      <c r="G740" s="15"/>
      <c r="H740" s="15"/>
      <c r="I740" s="15"/>
    </row>
    <row r="741" spans="1:9" ht="23.25" customHeight="1">
      <c r="A741" s="15"/>
      <c r="B741" s="15"/>
      <c r="C741" s="15"/>
      <c r="D741" s="15"/>
      <c r="E741" s="15"/>
      <c r="F741" s="15"/>
      <c r="G741" s="15"/>
      <c r="H741" s="15"/>
      <c r="I741" s="15"/>
    </row>
    <row r="742" spans="1:9" ht="23.25" customHeight="1">
      <c r="A742" s="15"/>
      <c r="B742" s="15"/>
      <c r="C742" s="15"/>
      <c r="D742" s="15"/>
      <c r="E742" s="15"/>
      <c r="F742" s="15"/>
      <c r="G742" s="15"/>
      <c r="H742" s="15"/>
      <c r="I742" s="15"/>
    </row>
    <row r="743" spans="1:9" ht="23.25" customHeight="1">
      <c r="A743" s="15"/>
      <c r="B743" s="15"/>
      <c r="C743" s="15"/>
      <c r="D743" s="15"/>
      <c r="E743" s="15"/>
      <c r="F743" s="15"/>
      <c r="G743" s="15"/>
      <c r="H743" s="15"/>
      <c r="I743" s="15"/>
    </row>
    <row r="744" spans="1:9" ht="23.25" customHeight="1">
      <c r="A744" s="15"/>
      <c r="B744" s="15"/>
      <c r="C744" s="15"/>
      <c r="D744" s="15"/>
      <c r="E744" s="15"/>
      <c r="F744" s="15"/>
      <c r="G744" s="15"/>
      <c r="H744" s="15"/>
      <c r="I744" s="15"/>
    </row>
    <row r="745" spans="1:9" ht="23.25" customHeight="1">
      <c r="A745" s="15"/>
      <c r="B745" s="15"/>
      <c r="C745" s="15"/>
      <c r="D745" s="15"/>
      <c r="E745" s="15"/>
      <c r="F745" s="15"/>
      <c r="G745" s="15"/>
      <c r="H745" s="15"/>
      <c r="I745" s="15"/>
    </row>
    <row r="746" spans="1:9" ht="23.25" customHeight="1">
      <c r="A746" s="15"/>
      <c r="B746" s="15"/>
      <c r="C746" s="15"/>
      <c r="D746" s="15"/>
      <c r="E746" s="15"/>
      <c r="F746" s="15"/>
      <c r="G746" s="15"/>
      <c r="H746" s="15"/>
      <c r="I746" s="15"/>
    </row>
    <row r="747" spans="1:9" ht="23.25" customHeight="1">
      <c r="A747" s="15"/>
      <c r="B747" s="15"/>
      <c r="C747" s="15"/>
      <c r="D747" s="15"/>
      <c r="E747" s="15"/>
      <c r="F747" s="15"/>
      <c r="G747" s="15"/>
      <c r="H747" s="15"/>
      <c r="I747" s="15"/>
    </row>
    <row r="748" spans="1:9" ht="23.25" customHeight="1">
      <c r="A748" s="15"/>
      <c r="B748" s="15"/>
      <c r="C748" s="15"/>
      <c r="D748" s="15"/>
      <c r="E748" s="15"/>
      <c r="F748" s="15"/>
      <c r="G748" s="15"/>
      <c r="H748" s="15"/>
      <c r="I748" s="15"/>
    </row>
    <row r="749" spans="1:9" ht="23.25" customHeight="1">
      <c r="A749" s="15"/>
      <c r="B749" s="15"/>
      <c r="C749" s="15"/>
      <c r="D749" s="15"/>
      <c r="E749" s="15"/>
      <c r="F749" s="15"/>
      <c r="G749" s="15"/>
      <c r="H749" s="15"/>
      <c r="I749" s="15"/>
    </row>
    <row r="750" spans="1:9" ht="23.25" customHeight="1">
      <c r="A750" s="15"/>
      <c r="B750" s="15"/>
      <c r="C750" s="15"/>
      <c r="D750" s="15"/>
      <c r="E750" s="15"/>
      <c r="F750" s="15"/>
      <c r="G750" s="15"/>
      <c r="H750" s="15"/>
      <c r="I750" s="15"/>
    </row>
    <row r="751" spans="1:9" ht="23.25" customHeight="1">
      <c r="A751" s="15"/>
      <c r="B751" s="15"/>
      <c r="C751" s="15"/>
      <c r="D751" s="15"/>
      <c r="E751" s="15"/>
      <c r="F751" s="15"/>
      <c r="G751" s="15"/>
      <c r="H751" s="15"/>
      <c r="I751" s="15"/>
    </row>
    <row r="752" spans="1:9" ht="23.25" customHeight="1">
      <c r="A752" s="15"/>
      <c r="B752" s="15"/>
      <c r="C752" s="15"/>
      <c r="D752" s="15"/>
      <c r="E752" s="15"/>
      <c r="F752" s="15"/>
      <c r="G752" s="15"/>
      <c r="H752" s="15"/>
      <c r="I752" s="15"/>
    </row>
    <row r="753" spans="1:9" ht="23.25" customHeight="1">
      <c r="A753" s="15"/>
      <c r="B753" s="15"/>
      <c r="C753" s="15"/>
      <c r="D753" s="15"/>
      <c r="E753" s="15"/>
      <c r="F753" s="15"/>
      <c r="G753" s="15"/>
      <c r="H753" s="15"/>
      <c r="I753" s="15"/>
    </row>
    <row r="754" spans="1:9" ht="23.25" customHeight="1">
      <c r="A754" s="15"/>
      <c r="B754" s="15"/>
      <c r="C754" s="15"/>
      <c r="D754" s="15"/>
      <c r="E754" s="15"/>
      <c r="F754" s="15"/>
      <c r="G754" s="15"/>
      <c r="H754" s="15"/>
      <c r="I754" s="15"/>
    </row>
    <row r="755" spans="1:9" ht="23.25" customHeight="1">
      <c r="A755" s="15"/>
      <c r="B755" s="15"/>
      <c r="C755" s="15"/>
      <c r="D755" s="15"/>
      <c r="E755" s="15"/>
      <c r="F755" s="15"/>
      <c r="G755" s="15"/>
      <c r="H755" s="15"/>
      <c r="I755" s="15"/>
    </row>
    <row r="756" spans="1:9" ht="23.25" customHeight="1">
      <c r="A756" s="15"/>
      <c r="B756" s="15"/>
      <c r="C756" s="15"/>
      <c r="D756" s="15"/>
      <c r="E756" s="15"/>
      <c r="F756" s="15"/>
      <c r="G756" s="15"/>
      <c r="H756" s="15"/>
      <c r="I756" s="15"/>
    </row>
    <row r="757" spans="1:9" ht="23.25" customHeight="1">
      <c r="A757" s="15"/>
      <c r="B757" s="15"/>
      <c r="C757" s="15"/>
      <c r="D757" s="15"/>
      <c r="E757" s="15"/>
      <c r="F757" s="15"/>
      <c r="G757" s="15"/>
      <c r="H757" s="15"/>
      <c r="I757" s="15"/>
    </row>
    <row r="758" spans="1:9" ht="23.25" customHeight="1">
      <c r="A758" s="15"/>
      <c r="B758" s="15"/>
      <c r="C758" s="15"/>
      <c r="D758" s="15"/>
      <c r="E758" s="15"/>
      <c r="F758" s="15"/>
      <c r="G758" s="15"/>
      <c r="H758" s="15"/>
      <c r="I758" s="15"/>
    </row>
    <row r="759" spans="1:9" ht="23.25" customHeight="1">
      <c r="A759" s="15"/>
      <c r="B759" s="15"/>
      <c r="C759" s="15"/>
      <c r="D759" s="15"/>
      <c r="E759" s="15"/>
      <c r="F759" s="15"/>
      <c r="G759" s="15"/>
      <c r="H759" s="15"/>
      <c r="I759" s="15"/>
    </row>
    <row r="760" spans="1:9" ht="23.25" customHeight="1">
      <c r="A760" s="15"/>
      <c r="B760" s="15"/>
      <c r="C760" s="15"/>
      <c r="D760" s="15"/>
      <c r="E760" s="15"/>
      <c r="F760" s="15"/>
      <c r="G760" s="15"/>
      <c r="H760" s="15"/>
      <c r="I760" s="15"/>
    </row>
    <row r="761" spans="1:9" ht="23.25" customHeight="1">
      <c r="A761" s="15"/>
      <c r="B761" s="15"/>
      <c r="C761" s="15"/>
      <c r="D761" s="15"/>
      <c r="E761" s="15"/>
      <c r="F761" s="15"/>
      <c r="G761" s="15"/>
      <c r="H761" s="15"/>
      <c r="I761" s="15"/>
    </row>
    <row r="762" spans="1:9" ht="23.25" customHeight="1">
      <c r="A762" s="15"/>
      <c r="B762" s="15"/>
      <c r="C762" s="15"/>
      <c r="D762" s="15"/>
      <c r="E762" s="15"/>
      <c r="F762" s="15"/>
      <c r="G762" s="15"/>
      <c r="H762" s="15"/>
      <c r="I762" s="15"/>
    </row>
    <row r="763" spans="1:9" ht="23.25" customHeight="1">
      <c r="A763" s="15"/>
      <c r="B763" s="15"/>
      <c r="C763" s="15"/>
      <c r="D763" s="15"/>
      <c r="E763" s="15"/>
      <c r="F763" s="15"/>
      <c r="G763" s="15"/>
      <c r="H763" s="15"/>
      <c r="I763" s="15"/>
    </row>
    <row r="764" spans="1:9" ht="23.25" customHeight="1">
      <c r="A764" s="15"/>
      <c r="B764" s="15"/>
      <c r="C764" s="15"/>
      <c r="D764" s="15"/>
      <c r="E764" s="15"/>
      <c r="F764" s="15"/>
      <c r="G764" s="15"/>
      <c r="H764" s="15"/>
      <c r="I764" s="15"/>
    </row>
    <row r="765" spans="1:9" ht="23.25" customHeight="1">
      <c r="A765" s="15"/>
      <c r="B765" s="15"/>
      <c r="C765" s="15"/>
      <c r="D765" s="15"/>
      <c r="E765" s="15"/>
      <c r="F765" s="15"/>
      <c r="G765" s="15"/>
      <c r="H765" s="15"/>
      <c r="I765" s="15"/>
    </row>
    <row r="766" spans="1:9" ht="23.25" customHeight="1">
      <c r="A766" s="15"/>
      <c r="B766" s="15"/>
      <c r="C766" s="15"/>
      <c r="D766" s="15"/>
      <c r="E766" s="15"/>
      <c r="F766" s="15"/>
      <c r="G766" s="15"/>
      <c r="H766" s="15"/>
      <c r="I766" s="15"/>
    </row>
    <row r="767" spans="1:9" ht="23.25" customHeight="1">
      <c r="A767" s="15"/>
      <c r="B767" s="15"/>
      <c r="C767" s="15"/>
      <c r="D767" s="15"/>
      <c r="E767" s="15"/>
      <c r="F767" s="15"/>
      <c r="G767" s="15"/>
      <c r="H767" s="15"/>
      <c r="I767" s="15"/>
    </row>
    <row r="768" spans="1:9" ht="23.25" customHeight="1">
      <c r="A768" s="15"/>
      <c r="B768" s="15"/>
      <c r="C768" s="15"/>
      <c r="D768" s="15"/>
      <c r="E768" s="15"/>
      <c r="F768" s="15"/>
      <c r="G768" s="15"/>
      <c r="H768" s="15"/>
      <c r="I768" s="15"/>
    </row>
    <row r="769" spans="1:9" ht="23.25" customHeight="1">
      <c r="A769" s="15"/>
      <c r="B769" s="15"/>
      <c r="C769" s="15"/>
      <c r="D769" s="15"/>
      <c r="E769" s="15"/>
      <c r="F769" s="15"/>
      <c r="G769" s="15"/>
      <c r="H769" s="15"/>
      <c r="I769" s="15"/>
    </row>
    <row r="770" spans="1:9" ht="23.25" customHeight="1">
      <c r="A770" s="15"/>
      <c r="B770" s="15"/>
      <c r="C770" s="15"/>
      <c r="D770" s="15"/>
      <c r="E770" s="15"/>
      <c r="F770" s="15"/>
      <c r="G770" s="15"/>
      <c r="H770" s="15"/>
      <c r="I770" s="15"/>
    </row>
    <row r="771" spans="1:9" ht="23.25" customHeight="1">
      <c r="A771" s="15"/>
      <c r="B771" s="15"/>
      <c r="C771" s="15"/>
      <c r="D771" s="15"/>
      <c r="E771" s="15"/>
      <c r="F771" s="15"/>
      <c r="G771" s="15"/>
      <c r="H771" s="15"/>
      <c r="I771" s="15"/>
    </row>
    <row r="772" spans="1:9" ht="23.25" customHeight="1">
      <c r="A772" s="15"/>
      <c r="B772" s="15"/>
      <c r="C772" s="15"/>
      <c r="D772" s="15"/>
      <c r="E772" s="15"/>
      <c r="F772" s="15"/>
      <c r="G772" s="15"/>
      <c r="H772" s="15"/>
      <c r="I772" s="15"/>
    </row>
    <row r="773" spans="1:9" ht="23.25" customHeight="1">
      <c r="A773" s="15"/>
      <c r="B773" s="15"/>
      <c r="C773" s="15"/>
      <c r="D773" s="15"/>
      <c r="E773" s="15"/>
      <c r="F773" s="15"/>
      <c r="G773" s="15"/>
      <c r="H773" s="15"/>
      <c r="I773" s="15"/>
    </row>
    <row r="774" spans="1:9" ht="23.25" customHeight="1">
      <c r="A774" s="15"/>
      <c r="B774" s="15"/>
      <c r="C774" s="15"/>
      <c r="D774" s="15"/>
      <c r="E774" s="15"/>
      <c r="F774" s="15"/>
      <c r="G774" s="15"/>
      <c r="H774" s="15"/>
      <c r="I774" s="15"/>
    </row>
    <row r="775" spans="1:9" ht="23.25" customHeight="1">
      <c r="A775" s="15"/>
      <c r="B775" s="15"/>
      <c r="C775" s="15"/>
      <c r="D775" s="15"/>
      <c r="E775" s="15"/>
      <c r="F775" s="15"/>
      <c r="G775" s="15"/>
      <c r="H775" s="15"/>
      <c r="I775" s="15"/>
    </row>
    <row r="776" spans="1:9" ht="23.25" customHeight="1">
      <c r="A776" s="15"/>
      <c r="B776" s="15"/>
      <c r="C776" s="15"/>
      <c r="D776" s="15"/>
      <c r="E776" s="15"/>
      <c r="F776" s="15"/>
      <c r="G776" s="15"/>
      <c r="H776" s="15"/>
      <c r="I776" s="15"/>
    </row>
    <row r="777" spans="1:9" ht="23.25" customHeight="1">
      <c r="A777" s="15"/>
      <c r="B777" s="15"/>
      <c r="C777" s="15"/>
      <c r="D777" s="15"/>
      <c r="E777" s="15"/>
      <c r="F777" s="15"/>
      <c r="G777" s="15"/>
      <c r="H777" s="15"/>
      <c r="I777" s="15"/>
    </row>
    <row r="778" spans="1:9" ht="23.25" customHeight="1">
      <c r="A778" s="15"/>
      <c r="B778" s="15"/>
      <c r="C778" s="15"/>
      <c r="D778" s="15"/>
      <c r="E778" s="15"/>
      <c r="F778" s="15"/>
      <c r="G778" s="15"/>
      <c r="H778" s="15"/>
      <c r="I778" s="15"/>
    </row>
    <row r="779" spans="1:9" ht="23.25" customHeight="1">
      <c r="A779" s="15"/>
      <c r="B779" s="15"/>
      <c r="C779" s="15"/>
      <c r="D779" s="15"/>
      <c r="E779" s="15"/>
      <c r="F779" s="15"/>
      <c r="G779" s="15"/>
      <c r="H779" s="15"/>
      <c r="I779" s="15"/>
    </row>
    <row r="780" spans="1:9" ht="23.25" customHeight="1">
      <c r="A780" s="15"/>
      <c r="B780" s="15"/>
      <c r="C780" s="15"/>
      <c r="D780" s="15"/>
      <c r="E780" s="15"/>
      <c r="F780" s="15"/>
      <c r="G780" s="15"/>
      <c r="H780" s="15"/>
      <c r="I780" s="15"/>
    </row>
    <row r="781" spans="1:9" ht="23.25" customHeight="1">
      <c r="A781" s="15"/>
      <c r="B781" s="15"/>
      <c r="C781" s="15"/>
      <c r="D781" s="15"/>
      <c r="E781" s="15"/>
      <c r="F781" s="15"/>
      <c r="G781" s="15"/>
      <c r="H781" s="15"/>
      <c r="I781" s="15"/>
    </row>
    <row r="782" spans="1:9" ht="23.25" customHeight="1">
      <c r="A782" s="15"/>
      <c r="B782" s="15"/>
      <c r="C782" s="15"/>
      <c r="D782" s="15"/>
      <c r="E782" s="15"/>
      <c r="F782" s="15"/>
      <c r="G782" s="15"/>
      <c r="H782" s="15"/>
      <c r="I782" s="15"/>
    </row>
    <row r="783" spans="1:9" ht="23.25" customHeight="1">
      <c r="A783" s="15"/>
      <c r="B783" s="15"/>
      <c r="C783" s="15"/>
      <c r="D783" s="15"/>
      <c r="E783" s="15"/>
      <c r="F783" s="15"/>
      <c r="G783" s="15"/>
      <c r="H783" s="15"/>
      <c r="I783" s="15"/>
    </row>
    <row r="784" spans="1:9" ht="23.25" customHeight="1">
      <c r="A784" s="15"/>
      <c r="B784" s="15"/>
      <c r="C784" s="15"/>
      <c r="D784" s="15"/>
      <c r="E784" s="15"/>
      <c r="F784" s="15"/>
      <c r="G784" s="15"/>
      <c r="H784" s="15"/>
      <c r="I784" s="15"/>
    </row>
    <row r="785" spans="1:9" ht="23.25" customHeight="1">
      <c r="A785" s="15"/>
      <c r="B785" s="15"/>
      <c r="C785" s="15"/>
      <c r="D785" s="15"/>
      <c r="E785" s="15"/>
      <c r="F785" s="15"/>
      <c r="G785" s="15"/>
      <c r="H785" s="15"/>
      <c r="I785" s="15"/>
    </row>
    <row r="786" spans="1:9" ht="23.25" customHeight="1">
      <c r="A786" s="15"/>
      <c r="B786" s="15"/>
      <c r="C786" s="15"/>
      <c r="D786" s="15"/>
      <c r="E786" s="15"/>
      <c r="F786" s="15"/>
      <c r="G786" s="15"/>
      <c r="H786" s="15"/>
      <c r="I786" s="15"/>
    </row>
    <row r="787" spans="1:9" ht="23.25" customHeight="1">
      <c r="A787" s="15"/>
      <c r="B787" s="15"/>
      <c r="C787" s="15"/>
      <c r="D787" s="15"/>
      <c r="E787" s="15"/>
      <c r="F787" s="15"/>
      <c r="G787" s="15"/>
      <c r="H787" s="15"/>
      <c r="I787" s="15"/>
    </row>
    <row r="788" spans="1:9" ht="23.25" customHeight="1">
      <c r="A788" s="15"/>
      <c r="B788" s="15"/>
      <c r="C788" s="15"/>
      <c r="D788" s="15"/>
      <c r="E788" s="15"/>
      <c r="F788" s="15"/>
      <c r="G788" s="15"/>
      <c r="H788" s="15"/>
      <c r="I788" s="15"/>
    </row>
    <row r="789" spans="1:9" ht="23.25" customHeight="1">
      <c r="A789" s="15"/>
      <c r="B789" s="15"/>
      <c r="C789" s="15"/>
      <c r="D789" s="15"/>
      <c r="E789" s="15"/>
      <c r="F789" s="15"/>
      <c r="G789" s="15"/>
      <c r="H789" s="15"/>
      <c r="I789" s="15"/>
    </row>
    <row r="790" spans="1:9" ht="23.25" customHeight="1">
      <c r="A790" s="15"/>
      <c r="B790" s="15"/>
      <c r="C790" s="15"/>
      <c r="D790" s="15"/>
      <c r="E790" s="15"/>
      <c r="F790" s="15"/>
      <c r="G790" s="15"/>
      <c r="H790" s="15"/>
      <c r="I790" s="15"/>
    </row>
    <row r="791" spans="1:9" ht="23.25" customHeight="1">
      <c r="A791" s="15"/>
      <c r="B791" s="15"/>
      <c r="C791" s="15"/>
      <c r="D791" s="15"/>
      <c r="E791" s="15"/>
      <c r="F791" s="15"/>
      <c r="G791" s="15"/>
      <c r="H791" s="15"/>
      <c r="I791" s="15"/>
    </row>
    <row r="792" spans="1:9" ht="23.25" customHeight="1">
      <c r="A792" s="15"/>
      <c r="B792" s="15"/>
      <c r="C792" s="15"/>
      <c r="D792" s="15"/>
      <c r="E792" s="15"/>
      <c r="F792" s="15"/>
      <c r="G792" s="15"/>
      <c r="H792" s="15"/>
      <c r="I792" s="15"/>
    </row>
    <row r="793" spans="1:9" ht="23.25" customHeight="1">
      <c r="A793" s="15"/>
      <c r="B793" s="15"/>
      <c r="C793" s="15"/>
      <c r="D793" s="15"/>
      <c r="E793" s="15"/>
      <c r="F793" s="15"/>
      <c r="G793" s="15"/>
      <c r="H793" s="15"/>
      <c r="I793" s="15"/>
    </row>
    <row r="794" spans="1:9" ht="23.25" customHeight="1">
      <c r="A794" s="15"/>
      <c r="B794" s="15"/>
      <c r="C794" s="15"/>
      <c r="D794" s="15"/>
      <c r="E794" s="15"/>
      <c r="F794" s="15"/>
      <c r="G794" s="15"/>
      <c r="H794" s="15"/>
      <c r="I794" s="15"/>
    </row>
    <row r="795" spans="1:9" ht="23.25" customHeight="1">
      <c r="A795" s="15"/>
      <c r="B795" s="15"/>
      <c r="C795" s="15"/>
      <c r="D795" s="15"/>
      <c r="E795" s="15"/>
      <c r="F795" s="15"/>
      <c r="G795" s="15"/>
      <c r="H795" s="15"/>
      <c r="I795" s="15"/>
    </row>
    <row r="796" spans="1:9" ht="23.25" customHeight="1">
      <c r="A796" s="15"/>
      <c r="B796" s="15"/>
      <c r="C796" s="15"/>
      <c r="D796" s="15"/>
      <c r="E796" s="15"/>
      <c r="F796" s="15"/>
      <c r="G796" s="15"/>
      <c r="H796" s="15"/>
      <c r="I796" s="15"/>
    </row>
    <row r="797" spans="1:9" ht="23.25" customHeight="1">
      <c r="A797" s="15"/>
      <c r="B797" s="15"/>
      <c r="C797" s="15"/>
      <c r="D797" s="15"/>
      <c r="E797" s="15"/>
      <c r="F797" s="15"/>
      <c r="G797" s="15"/>
      <c r="H797" s="15"/>
      <c r="I797" s="15"/>
    </row>
    <row r="798" spans="1:9" ht="23.25" customHeight="1">
      <c r="A798" s="15"/>
      <c r="B798" s="15"/>
      <c r="C798" s="15"/>
      <c r="D798" s="15"/>
      <c r="E798" s="15"/>
      <c r="F798" s="15"/>
      <c r="G798" s="15"/>
      <c r="H798" s="15"/>
      <c r="I798" s="15"/>
    </row>
    <row r="799" spans="1:9" ht="23.25" customHeight="1">
      <c r="A799" s="15"/>
      <c r="B799" s="15"/>
      <c r="C799" s="15"/>
      <c r="D799" s="15"/>
      <c r="E799" s="15"/>
      <c r="F799" s="15"/>
      <c r="G799" s="15"/>
      <c r="H799" s="15"/>
      <c r="I799" s="15"/>
    </row>
    <row r="800" spans="1:9" ht="23.25" customHeight="1">
      <c r="A800" s="15"/>
      <c r="B800" s="15"/>
      <c r="C800" s="15"/>
      <c r="D800" s="15"/>
      <c r="E800" s="15"/>
      <c r="F800" s="15"/>
      <c r="G800" s="15"/>
      <c r="H800" s="15"/>
      <c r="I800" s="15"/>
    </row>
    <row r="801" spans="1:9" ht="23.25" customHeight="1">
      <c r="A801" s="15"/>
      <c r="B801" s="15"/>
      <c r="C801" s="15"/>
      <c r="D801" s="15"/>
      <c r="E801" s="15"/>
      <c r="F801" s="15"/>
      <c r="G801" s="15"/>
      <c r="H801" s="15"/>
      <c r="I801" s="15"/>
    </row>
    <row r="802" spans="1:9" ht="23.25" customHeight="1">
      <c r="A802" s="15"/>
      <c r="B802" s="15"/>
      <c r="C802" s="15"/>
      <c r="D802" s="15"/>
      <c r="E802" s="15"/>
      <c r="F802" s="15"/>
      <c r="G802" s="15"/>
      <c r="H802" s="15"/>
      <c r="I802" s="15"/>
    </row>
    <row r="803" spans="1:9" ht="23.25" customHeight="1">
      <c r="A803" s="15"/>
      <c r="B803" s="15"/>
      <c r="C803" s="15"/>
      <c r="D803" s="15"/>
      <c r="E803" s="15"/>
      <c r="F803" s="15"/>
      <c r="G803" s="15"/>
      <c r="H803" s="15"/>
      <c r="I803" s="15"/>
    </row>
    <row r="804" spans="1:9" ht="23.25" customHeight="1">
      <c r="A804" s="15"/>
      <c r="B804" s="15"/>
      <c r="C804" s="15"/>
      <c r="D804" s="15"/>
      <c r="E804" s="15"/>
      <c r="F804" s="15"/>
      <c r="G804" s="15"/>
      <c r="H804" s="15"/>
      <c r="I804" s="15"/>
    </row>
    <row r="805" spans="1:9" ht="23.25" customHeight="1">
      <c r="A805" s="15"/>
      <c r="B805" s="15"/>
      <c r="C805" s="15"/>
      <c r="D805" s="15"/>
      <c r="E805" s="15"/>
      <c r="F805" s="15"/>
      <c r="G805" s="15"/>
      <c r="H805" s="15"/>
      <c r="I805" s="15"/>
    </row>
    <row r="806" spans="1:9" ht="23.25" customHeight="1">
      <c r="A806" s="15"/>
      <c r="B806" s="15"/>
      <c r="C806" s="15"/>
      <c r="D806" s="15"/>
      <c r="E806" s="15"/>
      <c r="F806" s="15"/>
      <c r="G806" s="15"/>
      <c r="H806" s="15"/>
      <c r="I806" s="15"/>
    </row>
    <row r="807" spans="1:9" ht="23.25" customHeight="1">
      <c r="A807" s="15"/>
      <c r="B807" s="15"/>
      <c r="C807" s="15"/>
      <c r="D807" s="15"/>
      <c r="E807" s="15"/>
      <c r="F807" s="15"/>
      <c r="G807" s="15"/>
      <c r="H807" s="15"/>
      <c r="I807" s="15"/>
    </row>
    <row r="808" spans="1:9" ht="23.25" customHeight="1">
      <c r="A808" s="15"/>
      <c r="B808" s="15"/>
      <c r="C808" s="15"/>
      <c r="D808" s="15"/>
      <c r="E808" s="15"/>
      <c r="F808" s="15"/>
      <c r="G808" s="15"/>
      <c r="H808" s="15"/>
      <c r="I808" s="15"/>
    </row>
    <row r="809" spans="1:9" ht="23.25" customHeight="1">
      <c r="A809" s="15"/>
      <c r="B809" s="15"/>
      <c r="C809" s="15"/>
      <c r="D809" s="15"/>
      <c r="E809" s="15"/>
      <c r="F809" s="15"/>
      <c r="G809" s="15"/>
      <c r="H809" s="15"/>
      <c r="I809" s="15"/>
    </row>
    <row r="810" spans="1:9" ht="23.25" customHeight="1">
      <c r="A810" s="15"/>
      <c r="B810" s="15"/>
      <c r="C810" s="15"/>
      <c r="D810" s="15"/>
      <c r="E810" s="15"/>
      <c r="F810" s="15"/>
      <c r="G810" s="15"/>
      <c r="H810" s="15"/>
      <c r="I810" s="15"/>
    </row>
    <row r="811" spans="1:9" ht="23.25" customHeight="1">
      <c r="A811" s="15"/>
      <c r="B811" s="15"/>
      <c r="C811" s="15"/>
      <c r="D811" s="15"/>
      <c r="E811" s="15"/>
      <c r="F811" s="15"/>
      <c r="G811" s="15"/>
      <c r="H811" s="15"/>
      <c r="I811" s="15"/>
    </row>
    <row r="812" spans="1:9" ht="23.25" customHeight="1">
      <c r="A812" s="15"/>
      <c r="B812" s="15"/>
      <c r="C812" s="15"/>
      <c r="D812" s="15"/>
      <c r="E812" s="15"/>
      <c r="F812" s="15"/>
      <c r="G812" s="15"/>
      <c r="H812" s="15"/>
      <c r="I812" s="15"/>
    </row>
    <row r="813" spans="1:9" ht="23.25" customHeight="1">
      <c r="A813" s="15"/>
      <c r="B813" s="15"/>
      <c r="C813" s="15"/>
      <c r="D813" s="15"/>
      <c r="E813" s="15"/>
      <c r="F813" s="15"/>
      <c r="G813" s="15"/>
      <c r="H813" s="15"/>
      <c r="I813" s="15"/>
    </row>
    <row r="814" spans="1:9" ht="23.25" customHeight="1">
      <c r="A814" s="15"/>
      <c r="B814" s="15"/>
      <c r="C814" s="15"/>
      <c r="D814" s="15"/>
      <c r="E814" s="15"/>
      <c r="F814" s="15"/>
      <c r="G814" s="15"/>
      <c r="H814" s="15"/>
      <c r="I814" s="15"/>
    </row>
    <row r="815" spans="1:9" ht="23.25" customHeight="1">
      <c r="A815" s="15"/>
      <c r="B815" s="15"/>
      <c r="C815" s="15"/>
      <c r="D815" s="15"/>
      <c r="E815" s="15"/>
      <c r="F815" s="15"/>
      <c r="G815" s="15"/>
      <c r="H815" s="15"/>
      <c r="I815" s="15"/>
    </row>
    <row r="816" spans="1:9" ht="23.25" customHeight="1">
      <c r="A816" s="15"/>
      <c r="B816" s="15"/>
      <c r="C816" s="15"/>
      <c r="D816" s="15"/>
      <c r="E816" s="15"/>
      <c r="F816" s="15"/>
      <c r="G816" s="15"/>
      <c r="H816" s="15"/>
      <c r="I816" s="15"/>
    </row>
    <row r="817" spans="1:9" ht="23.25" customHeight="1">
      <c r="A817" s="15"/>
      <c r="B817" s="15"/>
      <c r="C817" s="15"/>
      <c r="D817" s="15"/>
      <c r="E817" s="15"/>
      <c r="F817" s="15"/>
      <c r="G817" s="15"/>
      <c r="H817" s="15"/>
      <c r="I817" s="15"/>
    </row>
    <row r="818" spans="1:9" ht="23.25" customHeight="1">
      <c r="A818" s="15"/>
      <c r="B818" s="15"/>
      <c r="C818" s="15"/>
      <c r="D818" s="15"/>
      <c r="E818" s="15"/>
      <c r="F818" s="15"/>
      <c r="G818" s="15"/>
      <c r="H818" s="15"/>
      <c r="I818" s="15"/>
    </row>
    <row r="819" spans="1:9" ht="23.25" customHeight="1">
      <c r="A819" s="15"/>
      <c r="B819" s="15"/>
      <c r="C819" s="15"/>
      <c r="D819" s="15"/>
      <c r="E819" s="15"/>
      <c r="F819" s="15"/>
      <c r="G819" s="15"/>
      <c r="H819" s="15"/>
      <c r="I819" s="15"/>
    </row>
    <row r="820" spans="1:9" ht="23.25" customHeight="1">
      <c r="A820" s="15"/>
      <c r="B820" s="15"/>
      <c r="C820" s="15"/>
      <c r="D820" s="15"/>
      <c r="E820" s="15"/>
      <c r="F820" s="15"/>
      <c r="G820" s="15"/>
      <c r="H820" s="15"/>
      <c r="I820" s="15"/>
    </row>
    <row r="821" spans="1:9" ht="23.25" customHeight="1">
      <c r="A821" s="15"/>
      <c r="B821" s="15"/>
      <c r="C821" s="15"/>
      <c r="D821" s="15"/>
      <c r="E821" s="15"/>
      <c r="F821" s="15"/>
      <c r="G821" s="15"/>
      <c r="H821" s="15"/>
      <c r="I821" s="15"/>
    </row>
    <row r="822" spans="1:9" ht="23.25" customHeight="1">
      <c r="A822" s="15"/>
      <c r="B822" s="15"/>
      <c r="C822" s="15"/>
      <c r="D822" s="15"/>
      <c r="E822" s="15"/>
      <c r="F822" s="15"/>
      <c r="G822" s="15"/>
      <c r="H822" s="15"/>
      <c r="I822" s="15"/>
    </row>
    <row r="823" spans="1:9" ht="23.25" customHeight="1">
      <c r="A823" s="15"/>
      <c r="B823" s="15"/>
      <c r="C823" s="15"/>
      <c r="D823" s="15"/>
      <c r="E823" s="15"/>
      <c r="F823" s="15"/>
      <c r="G823" s="15"/>
      <c r="H823" s="15"/>
      <c r="I823" s="15"/>
    </row>
    <row r="824" spans="1:9" ht="23.25" customHeight="1">
      <c r="A824" s="15"/>
      <c r="B824" s="15"/>
      <c r="C824" s="15"/>
      <c r="D824" s="15"/>
      <c r="E824" s="15"/>
      <c r="F824" s="15"/>
      <c r="G824" s="15"/>
      <c r="H824" s="15"/>
      <c r="I824" s="15"/>
    </row>
    <row r="825" spans="1:9" ht="23.25" customHeight="1">
      <c r="A825" s="15"/>
      <c r="B825" s="15"/>
      <c r="C825" s="15"/>
      <c r="D825" s="15"/>
      <c r="E825" s="15"/>
      <c r="F825" s="15"/>
      <c r="G825" s="15"/>
      <c r="H825" s="15"/>
      <c r="I825" s="15"/>
    </row>
    <row r="826" spans="1:9" ht="23.25" customHeight="1">
      <c r="A826" s="15"/>
      <c r="B826" s="15"/>
      <c r="C826" s="15"/>
      <c r="D826" s="15"/>
      <c r="E826" s="15"/>
      <c r="F826" s="15"/>
      <c r="G826" s="15"/>
      <c r="H826" s="15"/>
      <c r="I826" s="15"/>
    </row>
    <row r="827" spans="1:9" ht="23.25" customHeight="1">
      <c r="A827" s="15"/>
      <c r="B827" s="15"/>
      <c r="C827" s="15"/>
      <c r="D827" s="15"/>
      <c r="E827" s="15"/>
      <c r="F827" s="15"/>
      <c r="G827" s="15"/>
      <c r="H827" s="15"/>
      <c r="I827" s="15"/>
    </row>
    <row r="828" spans="1:9" ht="23.25" customHeight="1">
      <c r="A828" s="15"/>
      <c r="B828" s="15"/>
      <c r="C828" s="15"/>
      <c r="D828" s="15"/>
      <c r="E828" s="15"/>
      <c r="F828" s="15"/>
      <c r="G828" s="15"/>
      <c r="H828" s="15"/>
      <c r="I828" s="15"/>
    </row>
    <row r="829" spans="1:9" ht="23.25" customHeight="1">
      <c r="A829" s="15"/>
      <c r="B829" s="15"/>
      <c r="C829" s="15"/>
      <c r="D829" s="15"/>
      <c r="E829" s="15"/>
      <c r="F829" s="15"/>
      <c r="G829" s="15"/>
      <c r="H829" s="15"/>
      <c r="I829" s="15"/>
    </row>
    <row r="830" spans="1:9" ht="23.25" customHeight="1">
      <c r="A830" s="15"/>
      <c r="B830" s="15"/>
      <c r="C830" s="15"/>
      <c r="D830" s="15"/>
      <c r="E830" s="15"/>
      <c r="F830" s="15"/>
      <c r="G830" s="15"/>
      <c r="H830" s="15"/>
      <c r="I830" s="15"/>
    </row>
    <row r="831" spans="1:9" ht="23.25" customHeight="1">
      <c r="A831" s="15"/>
      <c r="B831" s="15"/>
      <c r="C831" s="15"/>
      <c r="D831" s="15"/>
      <c r="E831" s="15"/>
      <c r="F831" s="15"/>
      <c r="G831" s="15"/>
      <c r="H831" s="15"/>
      <c r="I831" s="15"/>
    </row>
    <row r="832" spans="1:9" ht="23.25" customHeight="1">
      <c r="A832" s="15"/>
      <c r="B832" s="15"/>
      <c r="C832" s="15"/>
      <c r="D832" s="15"/>
      <c r="E832" s="15"/>
      <c r="F832" s="15"/>
      <c r="G832" s="15"/>
      <c r="H832" s="15"/>
      <c r="I832" s="15"/>
    </row>
    <row r="833" spans="1:9" ht="23.25" customHeight="1">
      <c r="A833" s="15"/>
      <c r="B833" s="15"/>
      <c r="C833" s="15"/>
      <c r="D833" s="15"/>
      <c r="E833" s="15"/>
      <c r="F833" s="15"/>
      <c r="G833" s="15"/>
      <c r="H833" s="15"/>
      <c r="I833" s="15"/>
    </row>
    <row r="834" spans="1:9" ht="23.25" customHeight="1">
      <c r="A834" s="15"/>
      <c r="B834" s="15"/>
      <c r="C834" s="15"/>
      <c r="D834" s="15"/>
      <c r="E834" s="15"/>
      <c r="F834" s="15"/>
      <c r="G834" s="15"/>
      <c r="H834" s="15"/>
      <c r="I834" s="15"/>
    </row>
    <row r="835" spans="1:9" ht="23.25" customHeight="1">
      <c r="A835" s="15"/>
      <c r="B835" s="15"/>
      <c r="C835" s="15"/>
      <c r="D835" s="15"/>
      <c r="E835" s="15"/>
      <c r="F835" s="15"/>
      <c r="G835" s="15"/>
      <c r="H835" s="15"/>
      <c r="I835" s="15"/>
    </row>
    <row r="836" spans="1:9" ht="23.25" customHeight="1">
      <c r="A836" s="15"/>
      <c r="B836" s="15"/>
      <c r="C836" s="15"/>
      <c r="D836" s="15"/>
      <c r="E836" s="15"/>
      <c r="F836" s="15"/>
      <c r="G836" s="15"/>
      <c r="H836" s="15"/>
      <c r="I836" s="15"/>
    </row>
    <row r="837" spans="1:9" ht="23.25" customHeight="1">
      <c r="A837" s="15"/>
      <c r="B837" s="15"/>
      <c r="C837" s="15"/>
      <c r="D837" s="15"/>
      <c r="E837" s="15"/>
      <c r="F837" s="15"/>
      <c r="G837" s="15"/>
      <c r="H837" s="15"/>
      <c r="I837" s="15"/>
    </row>
    <row r="838" spans="1:9" ht="23.25" customHeight="1">
      <c r="A838" s="15"/>
      <c r="B838" s="15"/>
      <c r="C838" s="15"/>
      <c r="D838" s="15"/>
      <c r="E838" s="15"/>
      <c r="F838" s="15"/>
      <c r="G838" s="15"/>
      <c r="H838" s="15"/>
      <c r="I838" s="15"/>
    </row>
    <row r="839" spans="1:9" ht="23.25" customHeight="1">
      <c r="A839" s="15"/>
      <c r="B839" s="15"/>
      <c r="C839" s="15"/>
      <c r="D839" s="15"/>
      <c r="E839" s="15"/>
      <c r="F839" s="15"/>
      <c r="G839" s="15"/>
      <c r="H839" s="15"/>
      <c r="I839" s="15"/>
    </row>
    <row r="840" spans="1:9" ht="23.25" customHeight="1">
      <c r="A840" s="15"/>
      <c r="B840" s="15"/>
      <c r="C840" s="15"/>
      <c r="D840" s="15"/>
      <c r="E840" s="15"/>
      <c r="F840" s="15"/>
      <c r="G840" s="15"/>
      <c r="H840" s="15"/>
      <c r="I840" s="15"/>
    </row>
    <row r="841" spans="1:9" ht="23.25" customHeight="1">
      <c r="A841" s="15"/>
      <c r="B841" s="15"/>
      <c r="C841" s="15"/>
      <c r="D841" s="15"/>
      <c r="E841" s="15"/>
      <c r="F841" s="15"/>
      <c r="G841" s="15"/>
      <c r="H841" s="15"/>
      <c r="I841" s="15"/>
    </row>
    <row r="842" spans="1:9" ht="23.25" customHeight="1">
      <c r="A842" s="15"/>
      <c r="B842" s="15"/>
      <c r="C842" s="15"/>
      <c r="D842" s="15"/>
      <c r="E842" s="15"/>
      <c r="F842" s="15"/>
      <c r="G842" s="15"/>
      <c r="H842" s="15"/>
      <c r="I842" s="15"/>
    </row>
    <row r="843" spans="1:9" ht="23.25" customHeight="1">
      <c r="A843" s="15"/>
      <c r="B843" s="15"/>
      <c r="C843" s="15"/>
      <c r="D843" s="15"/>
      <c r="E843" s="15"/>
      <c r="F843" s="15"/>
      <c r="G843" s="15"/>
      <c r="H843" s="15"/>
      <c r="I843" s="15"/>
    </row>
    <row r="844" spans="1:9" ht="23.25" customHeight="1">
      <c r="A844" s="15"/>
      <c r="B844" s="15"/>
      <c r="C844" s="15"/>
      <c r="D844" s="15"/>
      <c r="E844" s="15"/>
      <c r="F844" s="15"/>
      <c r="G844" s="15"/>
      <c r="H844" s="15"/>
      <c r="I844" s="15"/>
    </row>
    <row r="845" spans="1:9" ht="23.25" customHeight="1">
      <c r="A845" s="15"/>
      <c r="B845" s="15"/>
      <c r="C845" s="15"/>
      <c r="D845" s="15"/>
      <c r="E845" s="15"/>
      <c r="F845" s="15"/>
      <c r="G845" s="15"/>
      <c r="H845" s="15"/>
      <c r="I845" s="15"/>
    </row>
    <row r="846" spans="1:9" ht="23.25" customHeight="1">
      <c r="A846" s="15"/>
      <c r="B846" s="15"/>
      <c r="C846" s="15"/>
      <c r="D846" s="15"/>
      <c r="E846" s="15"/>
      <c r="F846" s="15"/>
      <c r="G846" s="15"/>
      <c r="H846" s="15"/>
      <c r="I846" s="15"/>
    </row>
    <row r="847" spans="1:9" ht="23.25" customHeight="1">
      <c r="A847" s="15"/>
      <c r="B847" s="15"/>
      <c r="C847" s="15"/>
      <c r="D847" s="15"/>
      <c r="E847" s="15"/>
      <c r="F847" s="15"/>
      <c r="G847" s="15"/>
      <c r="H847" s="15"/>
      <c r="I847" s="15"/>
    </row>
    <row r="848" spans="1:9" ht="23.25" customHeight="1">
      <c r="A848" s="15"/>
      <c r="B848" s="15"/>
      <c r="C848" s="15"/>
      <c r="D848" s="15"/>
      <c r="E848" s="15"/>
      <c r="F848" s="15"/>
      <c r="G848" s="15"/>
      <c r="H848" s="15"/>
      <c r="I848" s="15"/>
    </row>
    <row r="849" spans="1:9" ht="23.25" customHeight="1">
      <c r="A849" s="15"/>
      <c r="B849" s="15"/>
      <c r="C849" s="15"/>
      <c r="D849" s="15"/>
      <c r="E849" s="15"/>
      <c r="F849" s="15"/>
      <c r="G849" s="15"/>
      <c r="H849" s="15"/>
      <c r="I849" s="15"/>
    </row>
    <row r="850" spans="1:9" ht="23.25" customHeight="1">
      <c r="A850" s="15"/>
      <c r="B850" s="15"/>
      <c r="C850" s="15"/>
      <c r="D850" s="15"/>
      <c r="E850" s="15"/>
      <c r="F850" s="15"/>
      <c r="G850" s="15"/>
      <c r="H850" s="15"/>
      <c r="I850" s="15"/>
    </row>
    <row r="851" spans="1:9" ht="23.25" customHeight="1">
      <c r="A851" s="15"/>
      <c r="B851" s="15"/>
      <c r="C851" s="15"/>
      <c r="D851" s="15"/>
      <c r="E851" s="15"/>
      <c r="F851" s="15"/>
      <c r="G851" s="15"/>
      <c r="H851" s="15"/>
      <c r="I851" s="15"/>
    </row>
    <row r="852" spans="1:9" ht="23.25" customHeight="1">
      <c r="A852" s="15"/>
      <c r="B852" s="15"/>
      <c r="C852" s="15"/>
      <c r="D852" s="15"/>
      <c r="E852" s="15"/>
      <c r="F852" s="15"/>
      <c r="G852" s="15"/>
      <c r="H852" s="15"/>
      <c r="I852" s="15"/>
    </row>
    <row r="853" spans="1:9" ht="23.25" customHeight="1">
      <c r="A853" s="15"/>
      <c r="B853" s="15"/>
      <c r="C853" s="15"/>
      <c r="D853" s="15"/>
      <c r="E853" s="15"/>
      <c r="F853" s="15"/>
      <c r="G853" s="15"/>
      <c r="H853" s="15"/>
      <c r="I853" s="15"/>
    </row>
    <row r="854" spans="1:9" ht="23.25" customHeight="1">
      <c r="A854" s="15"/>
      <c r="B854" s="15"/>
      <c r="C854" s="15"/>
      <c r="D854" s="15"/>
      <c r="E854" s="15"/>
      <c r="F854" s="15"/>
      <c r="G854" s="15"/>
      <c r="H854" s="15"/>
      <c r="I854" s="15"/>
    </row>
    <row r="855" spans="1:9" ht="23.25" customHeight="1">
      <c r="A855" s="15"/>
      <c r="B855" s="15"/>
      <c r="C855" s="15"/>
      <c r="D855" s="15"/>
      <c r="E855" s="15"/>
      <c r="F855" s="15"/>
      <c r="G855" s="15"/>
      <c r="H855" s="15"/>
      <c r="I855" s="15"/>
    </row>
    <row r="856" spans="1:9" ht="23.25" customHeight="1">
      <c r="A856" s="15"/>
      <c r="B856" s="15"/>
      <c r="C856" s="15"/>
      <c r="D856" s="15"/>
      <c r="E856" s="15"/>
      <c r="F856" s="15"/>
      <c r="G856" s="15"/>
      <c r="H856" s="15"/>
      <c r="I856" s="15"/>
    </row>
    <row r="857" spans="1:9" ht="23.25" customHeight="1">
      <c r="A857" s="15"/>
      <c r="B857" s="15"/>
      <c r="C857" s="15"/>
      <c r="D857" s="15"/>
      <c r="E857" s="15"/>
      <c r="F857" s="15"/>
      <c r="G857" s="15"/>
      <c r="H857" s="15"/>
      <c r="I857" s="15"/>
    </row>
    <row r="858" spans="1:9" ht="23.25" customHeight="1">
      <c r="A858" s="15"/>
      <c r="B858" s="15"/>
      <c r="C858" s="15"/>
      <c r="D858" s="15"/>
      <c r="E858" s="15"/>
      <c r="F858" s="15"/>
      <c r="G858" s="15"/>
      <c r="H858" s="15"/>
      <c r="I858" s="15"/>
    </row>
    <row r="859" spans="1:9" ht="23.25" customHeight="1">
      <c r="A859" s="15"/>
      <c r="B859" s="15"/>
      <c r="C859" s="15"/>
      <c r="D859" s="15"/>
      <c r="E859" s="15"/>
      <c r="F859" s="15"/>
      <c r="G859" s="15"/>
      <c r="H859" s="15"/>
      <c r="I859" s="15"/>
    </row>
    <row r="860" spans="1:9" ht="23.25" customHeight="1">
      <c r="A860" s="15"/>
      <c r="B860" s="15"/>
      <c r="C860" s="15"/>
      <c r="D860" s="15"/>
      <c r="E860" s="15"/>
      <c r="F860" s="15"/>
      <c r="G860" s="15"/>
      <c r="H860" s="15"/>
      <c r="I860" s="15"/>
    </row>
    <row r="861" spans="1:9" ht="23.25" customHeight="1">
      <c r="A861" s="15"/>
      <c r="B861" s="15"/>
      <c r="C861" s="15"/>
      <c r="D861" s="15"/>
      <c r="E861" s="15"/>
      <c r="F861" s="15"/>
      <c r="G861" s="15"/>
      <c r="H861" s="15"/>
      <c r="I861" s="15"/>
    </row>
    <row r="862" spans="1:9" ht="23.25" customHeight="1">
      <c r="A862" s="15"/>
      <c r="B862" s="15"/>
      <c r="C862" s="15"/>
      <c r="D862" s="15"/>
      <c r="E862" s="15"/>
      <c r="F862" s="15"/>
      <c r="G862" s="15"/>
      <c r="H862" s="15"/>
      <c r="I862" s="15"/>
    </row>
    <row r="863" spans="1:9" ht="23.25" customHeight="1">
      <c r="A863" s="15"/>
      <c r="B863" s="15"/>
      <c r="C863" s="15"/>
      <c r="D863" s="15"/>
      <c r="E863" s="15"/>
      <c r="F863" s="15"/>
      <c r="G863" s="15"/>
      <c r="H863" s="15"/>
      <c r="I863" s="15"/>
    </row>
    <row r="864" spans="1:9" ht="23.25" customHeight="1">
      <c r="A864" s="15"/>
      <c r="B864" s="15"/>
      <c r="C864" s="15"/>
      <c r="D864" s="15"/>
      <c r="E864" s="15"/>
      <c r="F864" s="15"/>
      <c r="G864" s="15"/>
      <c r="H864" s="15"/>
      <c r="I864" s="15"/>
    </row>
    <row r="865" spans="1:9" ht="23.25" customHeight="1">
      <c r="A865" s="15"/>
      <c r="B865" s="15"/>
      <c r="C865" s="15"/>
      <c r="D865" s="15"/>
      <c r="E865" s="15"/>
      <c r="F865" s="15"/>
      <c r="G865" s="15"/>
      <c r="H865" s="15"/>
      <c r="I865" s="15"/>
    </row>
    <row r="866" spans="1:9" ht="23.25" customHeight="1">
      <c r="A866" s="15"/>
      <c r="B866" s="15"/>
      <c r="C866" s="15"/>
      <c r="D866" s="15"/>
      <c r="E866" s="15"/>
      <c r="F866" s="15"/>
      <c r="G866" s="15"/>
      <c r="H866" s="15"/>
      <c r="I866" s="15"/>
    </row>
    <row r="867" spans="1:9" ht="23.25" customHeight="1">
      <c r="A867" s="15"/>
      <c r="B867" s="15"/>
      <c r="C867" s="15"/>
      <c r="D867" s="15"/>
      <c r="E867" s="15"/>
      <c r="F867" s="15"/>
      <c r="G867" s="15"/>
      <c r="H867" s="15"/>
      <c r="I867" s="15"/>
    </row>
    <row r="868" spans="1:9" ht="23.25" customHeight="1">
      <c r="A868" s="15"/>
      <c r="B868" s="15"/>
      <c r="C868" s="15"/>
      <c r="D868" s="15"/>
      <c r="E868" s="15"/>
      <c r="F868" s="15"/>
      <c r="G868" s="15"/>
      <c r="H868" s="15"/>
      <c r="I868" s="15"/>
    </row>
    <row r="869" spans="1:9" ht="23.25" customHeight="1">
      <c r="A869" s="15"/>
      <c r="B869" s="15"/>
      <c r="C869" s="15"/>
      <c r="D869" s="15"/>
      <c r="E869" s="15"/>
      <c r="F869" s="15"/>
      <c r="G869" s="15"/>
      <c r="H869" s="15"/>
      <c r="I869" s="15"/>
    </row>
    <row r="870" spans="1:9" ht="23.25" customHeight="1">
      <c r="A870" s="15"/>
      <c r="B870" s="15"/>
      <c r="C870" s="15"/>
      <c r="D870" s="15"/>
      <c r="E870" s="15"/>
      <c r="F870" s="15"/>
      <c r="G870" s="15"/>
      <c r="H870" s="15"/>
      <c r="I870" s="15"/>
    </row>
    <row r="871" spans="1:9" ht="23.25" customHeight="1">
      <c r="A871" s="15"/>
      <c r="B871" s="15"/>
      <c r="C871" s="15"/>
      <c r="D871" s="15"/>
      <c r="E871" s="15"/>
      <c r="F871" s="15"/>
      <c r="G871" s="15"/>
      <c r="H871" s="15"/>
      <c r="I871" s="15"/>
    </row>
    <row r="872" spans="1:9" ht="23.25" customHeight="1">
      <c r="A872" s="15"/>
      <c r="B872" s="15"/>
      <c r="C872" s="15"/>
      <c r="D872" s="15"/>
      <c r="E872" s="15"/>
      <c r="F872" s="15"/>
      <c r="G872" s="15"/>
      <c r="H872" s="15"/>
      <c r="I872" s="15"/>
    </row>
    <row r="873" spans="1:9" ht="23.25" customHeight="1">
      <c r="A873" s="15"/>
      <c r="B873" s="15"/>
      <c r="C873" s="15"/>
      <c r="D873" s="15"/>
      <c r="E873" s="15"/>
      <c r="F873" s="15"/>
      <c r="G873" s="15"/>
      <c r="H873" s="15"/>
      <c r="I873" s="15"/>
    </row>
    <row r="874" spans="1:9" ht="23.25" customHeight="1">
      <c r="A874" s="15"/>
      <c r="B874" s="15"/>
      <c r="C874" s="15"/>
      <c r="D874" s="15"/>
      <c r="E874" s="15"/>
      <c r="F874" s="15"/>
      <c r="G874" s="15"/>
      <c r="H874" s="15"/>
      <c r="I874" s="15"/>
    </row>
    <row r="875" spans="1:9" ht="23.25" customHeight="1">
      <c r="A875" s="15"/>
      <c r="B875" s="15"/>
      <c r="C875" s="15"/>
      <c r="D875" s="15"/>
      <c r="E875" s="15"/>
      <c r="F875" s="15"/>
      <c r="G875" s="15"/>
      <c r="H875" s="15"/>
      <c r="I875" s="15"/>
    </row>
    <row r="876" spans="1:9" ht="23.25" customHeight="1">
      <c r="A876" s="15"/>
      <c r="B876" s="15"/>
      <c r="C876" s="15"/>
      <c r="D876" s="15"/>
      <c r="E876" s="15"/>
      <c r="F876" s="15"/>
      <c r="G876" s="15"/>
      <c r="H876" s="15"/>
      <c r="I876" s="15"/>
    </row>
    <row r="877" spans="1:9" ht="23.25" customHeight="1">
      <c r="A877" s="15"/>
      <c r="B877" s="15"/>
      <c r="C877" s="15"/>
      <c r="D877" s="15"/>
      <c r="E877" s="15"/>
      <c r="F877" s="15"/>
      <c r="G877" s="15"/>
      <c r="H877" s="15"/>
      <c r="I877" s="15"/>
    </row>
    <row r="878" spans="1:9" ht="23.25" customHeight="1">
      <c r="A878" s="15"/>
      <c r="B878" s="15"/>
      <c r="C878" s="15"/>
      <c r="D878" s="15"/>
      <c r="E878" s="15"/>
      <c r="F878" s="15"/>
      <c r="G878" s="15"/>
      <c r="H878" s="15"/>
      <c r="I878" s="15"/>
    </row>
    <row r="879" spans="1:9" ht="23.25" customHeight="1">
      <c r="A879" s="15"/>
      <c r="B879" s="15"/>
      <c r="C879" s="15"/>
      <c r="D879" s="15"/>
      <c r="E879" s="15"/>
      <c r="F879" s="15"/>
      <c r="G879" s="15"/>
      <c r="H879" s="15"/>
      <c r="I879" s="15"/>
    </row>
    <row r="880" spans="1:9" ht="23.25" customHeight="1">
      <c r="A880" s="15"/>
      <c r="B880" s="15"/>
      <c r="C880" s="15"/>
      <c r="D880" s="15"/>
      <c r="E880" s="15"/>
      <c r="F880" s="15"/>
      <c r="G880" s="15"/>
      <c r="H880" s="15"/>
      <c r="I880" s="15"/>
    </row>
    <row r="881" spans="1:9" ht="23.25" customHeight="1">
      <c r="A881" s="15"/>
      <c r="B881" s="15"/>
      <c r="C881" s="15"/>
      <c r="D881" s="15"/>
      <c r="E881" s="15"/>
      <c r="F881" s="15"/>
      <c r="G881" s="15"/>
      <c r="H881" s="15"/>
      <c r="I881" s="15"/>
    </row>
    <row r="882" spans="1:9" ht="23.25" customHeight="1">
      <c r="A882" s="15"/>
      <c r="B882" s="15"/>
      <c r="C882" s="15"/>
      <c r="D882" s="15"/>
      <c r="E882" s="15"/>
      <c r="F882" s="15"/>
      <c r="G882" s="15"/>
      <c r="H882" s="15"/>
      <c r="I882" s="15"/>
    </row>
    <row r="883" spans="1:9" ht="23.25" customHeight="1">
      <c r="A883" s="15"/>
      <c r="B883" s="15"/>
      <c r="C883" s="15"/>
      <c r="D883" s="15"/>
      <c r="E883" s="15"/>
      <c r="F883" s="15"/>
      <c r="G883" s="15"/>
      <c r="H883" s="15"/>
      <c r="I883" s="15"/>
    </row>
    <row r="884" spans="1:9" ht="23.25" customHeight="1">
      <c r="A884" s="15"/>
      <c r="B884" s="15"/>
      <c r="C884" s="15"/>
      <c r="D884" s="15"/>
      <c r="E884" s="15"/>
      <c r="F884" s="15"/>
      <c r="G884" s="15"/>
      <c r="H884" s="15"/>
      <c r="I884" s="15"/>
    </row>
    <row r="885" spans="1:9" ht="23.25" customHeight="1">
      <c r="A885" s="15"/>
      <c r="B885" s="15"/>
      <c r="C885" s="15"/>
      <c r="D885" s="15"/>
      <c r="E885" s="15"/>
      <c r="F885" s="15"/>
      <c r="G885" s="15"/>
      <c r="H885" s="15"/>
      <c r="I885" s="15"/>
    </row>
    <row r="886" spans="1:9" ht="23.25" customHeight="1">
      <c r="A886" s="15"/>
      <c r="B886" s="15"/>
      <c r="C886" s="15"/>
      <c r="D886" s="15"/>
      <c r="E886" s="15"/>
      <c r="F886" s="15"/>
      <c r="G886" s="15"/>
      <c r="H886" s="15"/>
      <c r="I886" s="15"/>
    </row>
    <row r="887" spans="1:9" ht="23.25" customHeight="1">
      <c r="A887" s="15"/>
      <c r="B887" s="15"/>
      <c r="C887" s="15"/>
      <c r="D887" s="15"/>
      <c r="E887" s="15"/>
      <c r="F887" s="15"/>
      <c r="G887" s="15"/>
      <c r="H887" s="15"/>
      <c r="I887" s="15"/>
    </row>
    <row r="888" spans="1:9" ht="23.25" customHeight="1">
      <c r="A888" s="15"/>
      <c r="B888" s="15"/>
      <c r="C888" s="15"/>
      <c r="D888" s="15"/>
      <c r="E888" s="15"/>
      <c r="F888" s="15"/>
      <c r="G888" s="15"/>
      <c r="H888" s="15"/>
      <c r="I888" s="15"/>
    </row>
    <row r="889" spans="1:9" ht="23.25" customHeight="1">
      <c r="A889" s="15"/>
      <c r="B889" s="15"/>
      <c r="C889" s="15"/>
      <c r="D889" s="15"/>
      <c r="E889" s="15"/>
      <c r="F889" s="15"/>
      <c r="G889" s="15"/>
      <c r="H889" s="15"/>
      <c r="I889" s="15"/>
    </row>
    <row r="890" spans="1:9" ht="23.25" customHeight="1">
      <c r="A890" s="15"/>
      <c r="B890" s="15"/>
      <c r="C890" s="15"/>
      <c r="D890" s="15"/>
      <c r="E890" s="15"/>
      <c r="F890" s="15"/>
      <c r="G890" s="15"/>
      <c r="H890" s="15"/>
      <c r="I890" s="15"/>
    </row>
    <row r="891" spans="1:9" ht="23.25" customHeight="1">
      <c r="A891" s="15"/>
      <c r="B891" s="15"/>
      <c r="C891" s="15"/>
      <c r="D891" s="15"/>
      <c r="E891" s="15"/>
      <c r="F891" s="15"/>
      <c r="G891" s="15"/>
      <c r="H891" s="15"/>
      <c r="I891" s="15"/>
    </row>
    <row r="892" spans="1:9" ht="23.25" customHeight="1">
      <c r="A892" s="15"/>
      <c r="B892" s="15"/>
      <c r="C892" s="15"/>
      <c r="D892" s="15"/>
      <c r="E892" s="15"/>
      <c r="F892" s="15"/>
      <c r="G892" s="15"/>
      <c r="H892" s="15"/>
      <c r="I892" s="15"/>
    </row>
    <row r="893" spans="1:9" ht="23.25" customHeight="1">
      <c r="A893" s="15"/>
      <c r="B893" s="15"/>
      <c r="C893" s="15"/>
      <c r="D893" s="15"/>
      <c r="E893" s="15"/>
      <c r="F893" s="15"/>
      <c r="G893" s="15"/>
      <c r="H893" s="15"/>
      <c r="I893" s="15"/>
    </row>
    <row r="894" spans="1:9" ht="23.25" customHeight="1">
      <c r="A894" s="15"/>
      <c r="B894" s="15"/>
      <c r="C894" s="15"/>
      <c r="D894" s="15"/>
      <c r="E894" s="15"/>
      <c r="F894" s="15"/>
      <c r="G894" s="15"/>
      <c r="H894" s="15"/>
      <c r="I894" s="15"/>
    </row>
    <row r="895" spans="1:9" ht="23.25" customHeight="1">
      <c r="A895" s="15"/>
      <c r="B895" s="15"/>
      <c r="C895" s="15"/>
      <c r="D895" s="15"/>
      <c r="E895" s="15"/>
      <c r="F895" s="15"/>
      <c r="G895" s="15"/>
      <c r="H895" s="15"/>
      <c r="I895" s="15"/>
    </row>
    <row r="896" spans="1:9" ht="23.25" customHeight="1">
      <c r="A896" s="15"/>
      <c r="B896" s="15"/>
      <c r="C896" s="15"/>
      <c r="D896" s="15"/>
      <c r="E896" s="15"/>
      <c r="F896" s="15"/>
      <c r="G896" s="15"/>
      <c r="H896" s="15"/>
      <c r="I896" s="15"/>
    </row>
    <row r="897" spans="1:9" ht="23.25" customHeight="1">
      <c r="A897" s="15"/>
      <c r="B897" s="15"/>
      <c r="C897" s="15"/>
      <c r="D897" s="15"/>
      <c r="E897" s="15"/>
      <c r="F897" s="15"/>
      <c r="G897" s="15"/>
      <c r="H897" s="15"/>
      <c r="I897" s="15"/>
    </row>
    <row r="898" spans="1:9" ht="23.25" customHeight="1">
      <c r="A898" s="15"/>
      <c r="B898" s="15"/>
      <c r="C898" s="15"/>
      <c r="D898" s="15"/>
      <c r="E898" s="15"/>
      <c r="F898" s="15"/>
      <c r="G898" s="15"/>
      <c r="H898" s="15"/>
      <c r="I898" s="15"/>
    </row>
    <row r="899" spans="1:9" ht="23.25" customHeight="1">
      <c r="A899" s="15"/>
      <c r="B899" s="15"/>
      <c r="C899" s="15"/>
      <c r="D899" s="15"/>
      <c r="E899" s="15"/>
      <c r="F899" s="15"/>
      <c r="G899" s="15"/>
      <c r="H899" s="15"/>
      <c r="I899" s="15"/>
    </row>
    <row r="900" spans="1:9" ht="23.25" customHeight="1">
      <c r="A900" s="15"/>
      <c r="B900" s="15"/>
      <c r="C900" s="15"/>
      <c r="D900" s="15"/>
      <c r="E900" s="15"/>
      <c r="F900" s="15"/>
      <c r="G900" s="15"/>
      <c r="H900" s="15"/>
      <c r="I900" s="15"/>
    </row>
    <row r="901" spans="1:9" ht="23.25" customHeight="1">
      <c r="A901" s="15"/>
      <c r="B901" s="15"/>
      <c r="C901" s="15"/>
      <c r="D901" s="15"/>
      <c r="E901" s="15"/>
      <c r="F901" s="15"/>
      <c r="G901" s="15"/>
      <c r="H901" s="15"/>
      <c r="I901" s="15"/>
    </row>
    <row r="902" spans="1:9" ht="23.25" customHeight="1">
      <c r="A902" s="15"/>
      <c r="B902" s="15"/>
      <c r="C902" s="15"/>
      <c r="D902" s="15"/>
      <c r="E902" s="15"/>
      <c r="F902" s="15"/>
      <c r="G902" s="15"/>
      <c r="H902" s="15"/>
      <c r="I902" s="15"/>
    </row>
    <row r="903" spans="1:9" ht="23.25" customHeight="1">
      <c r="A903" s="15"/>
      <c r="B903" s="15"/>
      <c r="C903" s="15"/>
      <c r="D903" s="15"/>
      <c r="E903" s="15"/>
      <c r="F903" s="15"/>
      <c r="G903" s="15"/>
      <c r="H903" s="15"/>
      <c r="I903" s="15"/>
    </row>
    <row r="904" spans="1:9" ht="23.25" customHeight="1">
      <c r="A904" s="15"/>
      <c r="B904" s="15"/>
      <c r="C904" s="15"/>
      <c r="D904" s="15"/>
      <c r="E904" s="15"/>
      <c r="F904" s="15"/>
      <c r="G904" s="15"/>
      <c r="H904" s="15"/>
      <c r="I904" s="15"/>
    </row>
    <row r="905" spans="1:9" ht="23.25" customHeight="1">
      <c r="A905" s="15"/>
      <c r="B905" s="15"/>
      <c r="C905" s="15"/>
      <c r="D905" s="15"/>
      <c r="E905" s="15"/>
      <c r="F905" s="15"/>
      <c r="G905" s="15"/>
      <c r="H905" s="15"/>
      <c r="I905" s="15"/>
    </row>
    <row r="906" spans="1:9" ht="23.25" customHeight="1">
      <c r="A906" s="15"/>
      <c r="B906" s="15"/>
      <c r="C906" s="15"/>
      <c r="D906" s="15"/>
      <c r="E906" s="15"/>
      <c r="F906" s="15"/>
      <c r="G906" s="15"/>
      <c r="H906" s="15"/>
      <c r="I906" s="15"/>
    </row>
    <row r="907" spans="1:9" ht="23.25" customHeight="1">
      <c r="A907" s="15"/>
      <c r="B907" s="15"/>
      <c r="C907" s="15"/>
      <c r="D907" s="15"/>
      <c r="E907" s="15"/>
      <c r="F907" s="15"/>
      <c r="G907" s="15"/>
      <c r="H907" s="15"/>
      <c r="I907" s="15"/>
    </row>
    <row r="908" spans="1:9" ht="23.25" customHeight="1">
      <c r="A908" s="15"/>
      <c r="B908" s="15"/>
      <c r="C908" s="15"/>
      <c r="D908" s="15"/>
      <c r="E908" s="15"/>
      <c r="F908" s="15"/>
      <c r="G908" s="15"/>
      <c r="H908" s="15"/>
      <c r="I908" s="15"/>
    </row>
    <row r="909" spans="1:9" ht="23.25" customHeight="1">
      <c r="A909" s="15"/>
      <c r="B909" s="15"/>
      <c r="C909" s="15"/>
      <c r="D909" s="15"/>
      <c r="E909" s="15"/>
      <c r="F909" s="15"/>
      <c r="G909" s="15"/>
      <c r="H909" s="15"/>
      <c r="I909" s="15"/>
    </row>
    <row r="910" spans="1:9" ht="23.25" customHeight="1">
      <c r="A910" s="15"/>
      <c r="B910" s="15"/>
      <c r="C910" s="15"/>
      <c r="D910" s="15"/>
      <c r="E910" s="15"/>
      <c r="F910" s="15"/>
      <c r="G910" s="15"/>
      <c r="H910" s="15"/>
      <c r="I910" s="15"/>
    </row>
    <row r="911" spans="1:9" ht="23.25" customHeight="1">
      <c r="A911" s="15"/>
      <c r="B911" s="15"/>
      <c r="C911" s="15"/>
      <c r="D911" s="15"/>
      <c r="E911" s="15"/>
      <c r="F911" s="15"/>
      <c r="G911" s="15"/>
      <c r="H911" s="15"/>
      <c r="I911" s="15"/>
    </row>
    <row r="912" spans="1:9" ht="23.25" customHeight="1">
      <c r="A912" s="15"/>
      <c r="B912" s="15"/>
      <c r="C912" s="15"/>
      <c r="D912" s="15"/>
      <c r="E912" s="15"/>
      <c r="F912" s="15"/>
      <c r="G912" s="15"/>
      <c r="H912" s="15"/>
      <c r="I912" s="15"/>
    </row>
    <row r="913" spans="1:9" ht="23.25" customHeight="1">
      <c r="A913" s="15"/>
      <c r="B913" s="15"/>
      <c r="C913" s="15"/>
      <c r="D913" s="15"/>
      <c r="E913" s="15"/>
      <c r="F913" s="15"/>
      <c r="G913" s="15"/>
      <c r="H913" s="15"/>
      <c r="I913" s="15"/>
    </row>
    <row r="914" spans="1:9" ht="23.25" customHeight="1">
      <c r="A914" s="15"/>
      <c r="B914" s="15"/>
      <c r="C914" s="15"/>
      <c r="D914" s="15"/>
      <c r="E914" s="15"/>
      <c r="F914" s="15"/>
      <c r="G914" s="15"/>
      <c r="H914" s="15"/>
      <c r="I914" s="15"/>
    </row>
    <row r="915" spans="1:9" ht="23.25" customHeight="1">
      <c r="A915" s="15"/>
      <c r="B915" s="15"/>
      <c r="C915" s="15"/>
      <c r="D915" s="15"/>
      <c r="E915" s="15"/>
      <c r="F915" s="15"/>
      <c r="G915" s="15"/>
      <c r="H915" s="15"/>
      <c r="I915" s="15"/>
    </row>
    <row r="916" spans="1:9" ht="23.25" customHeight="1">
      <c r="A916" s="15"/>
      <c r="B916" s="15"/>
      <c r="C916" s="15"/>
      <c r="D916" s="15"/>
      <c r="E916" s="15"/>
      <c r="F916" s="15"/>
      <c r="G916" s="15"/>
      <c r="H916" s="15"/>
      <c r="I916" s="15"/>
    </row>
    <row r="917" spans="1:9" ht="23.25" customHeight="1">
      <c r="A917" s="15"/>
      <c r="B917" s="15"/>
      <c r="C917" s="15"/>
      <c r="D917" s="15"/>
      <c r="E917" s="15"/>
      <c r="F917" s="15"/>
      <c r="G917" s="15"/>
      <c r="H917" s="15"/>
      <c r="I917" s="15"/>
    </row>
    <row r="918" spans="1:9" ht="23.25" customHeight="1">
      <c r="A918" s="15"/>
      <c r="B918" s="15"/>
      <c r="C918" s="15"/>
      <c r="D918" s="15"/>
      <c r="E918" s="15"/>
      <c r="F918" s="15"/>
      <c r="G918" s="15"/>
      <c r="H918" s="15"/>
      <c r="I918" s="15"/>
    </row>
    <row r="919" spans="1:9" ht="23.25" customHeight="1">
      <c r="A919" s="15"/>
      <c r="B919" s="15"/>
      <c r="C919" s="15"/>
      <c r="D919" s="15"/>
      <c r="E919" s="15"/>
      <c r="F919" s="15"/>
      <c r="G919" s="15"/>
      <c r="H919" s="15"/>
      <c r="I919" s="15"/>
    </row>
    <row r="920" spans="1:9" ht="23.25" customHeight="1">
      <c r="A920" s="15"/>
      <c r="B920" s="15"/>
      <c r="C920" s="15"/>
      <c r="D920" s="15"/>
      <c r="E920" s="15"/>
      <c r="F920" s="15"/>
      <c r="G920" s="15"/>
      <c r="H920" s="15"/>
      <c r="I920" s="15"/>
    </row>
    <row r="921" spans="1:9" ht="23.25" customHeight="1">
      <c r="A921" s="15"/>
      <c r="B921" s="15"/>
      <c r="C921" s="15"/>
      <c r="D921" s="15"/>
      <c r="E921" s="15"/>
      <c r="F921" s="15"/>
      <c r="G921" s="15"/>
      <c r="H921" s="15"/>
      <c r="I921" s="15"/>
    </row>
    <row r="922" spans="1:9" ht="23.25" customHeight="1">
      <c r="A922" s="15"/>
      <c r="B922" s="15"/>
      <c r="C922" s="15"/>
      <c r="D922" s="15"/>
      <c r="E922" s="15"/>
      <c r="F922" s="15"/>
      <c r="G922" s="15"/>
      <c r="H922" s="15"/>
      <c r="I922" s="15"/>
    </row>
    <row r="923" spans="1:9" ht="23.25" customHeight="1">
      <c r="A923" s="15"/>
      <c r="B923" s="15"/>
      <c r="C923" s="15"/>
      <c r="D923" s="15"/>
      <c r="E923" s="15"/>
      <c r="F923" s="15"/>
      <c r="G923" s="15"/>
      <c r="H923" s="15"/>
      <c r="I923" s="15"/>
    </row>
    <row r="924" spans="1:9" ht="23.25" customHeight="1">
      <c r="A924" s="15"/>
      <c r="B924" s="15"/>
      <c r="C924" s="15"/>
      <c r="D924" s="15"/>
      <c r="E924" s="15"/>
      <c r="F924" s="15"/>
      <c r="G924" s="15"/>
      <c r="H924" s="15"/>
      <c r="I924" s="15"/>
    </row>
    <row r="925" spans="1:9" ht="23.25" customHeight="1">
      <c r="A925" s="15"/>
      <c r="B925" s="15"/>
      <c r="C925" s="15"/>
      <c r="D925" s="15"/>
      <c r="E925" s="15"/>
      <c r="F925" s="15"/>
      <c r="G925" s="15"/>
      <c r="H925" s="15"/>
      <c r="I925" s="15"/>
    </row>
    <row r="926" spans="1:9" ht="23.25" customHeight="1">
      <c r="A926" s="15"/>
      <c r="B926" s="15"/>
      <c r="C926" s="15"/>
      <c r="D926" s="15"/>
      <c r="E926" s="15"/>
      <c r="F926" s="15"/>
      <c r="G926" s="15"/>
      <c r="H926" s="15"/>
      <c r="I926" s="15"/>
    </row>
    <row r="927" spans="1:9" ht="23.25" customHeight="1">
      <c r="A927" s="15"/>
      <c r="B927" s="15"/>
      <c r="C927" s="15"/>
      <c r="D927" s="15"/>
      <c r="E927" s="15"/>
      <c r="F927" s="15"/>
      <c r="G927" s="15"/>
      <c r="H927" s="15"/>
      <c r="I927" s="15"/>
    </row>
    <row r="928" spans="1:9" ht="23.25" customHeight="1">
      <c r="A928" s="15"/>
      <c r="B928" s="15"/>
      <c r="C928" s="15"/>
      <c r="D928" s="15"/>
      <c r="E928" s="15"/>
      <c r="F928" s="15"/>
      <c r="G928" s="15"/>
      <c r="H928" s="15"/>
      <c r="I928" s="15"/>
    </row>
    <row r="929" spans="1:9" ht="23.25" customHeight="1">
      <c r="A929" s="15"/>
      <c r="B929" s="15"/>
      <c r="C929" s="15"/>
      <c r="D929" s="15"/>
      <c r="E929" s="15"/>
      <c r="F929" s="15"/>
      <c r="G929" s="15"/>
      <c r="H929" s="15"/>
      <c r="I929" s="15"/>
    </row>
    <row r="930" spans="1:9" ht="23.25" customHeight="1">
      <c r="A930" s="15"/>
      <c r="B930" s="15"/>
      <c r="C930" s="15"/>
      <c r="D930" s="15"/>
      <c r="E930" s="15"/>
      <c r="F930" s="15"/>
      <c r="G930" s="15"/>
      <c r="H930" s="15"/>
      <c r="I930" s="15"/>
    </row>
    <row r="931" spans="1:9" ht="23.25" customHeight="1">
      <c r="A931" s="15"/>
      <c r="B931" s="15"/>
      <c r="C931" s="15"/>
      <c r="D931" s="15"/>
      <c r="E931" s="15"/>
      <c r="F931" s="15"/>
      <c r="G931" s="15"/>
      <c r="H931" s="15"/>
      <c r="I931" s="15"/>
    </row>
    <row r="932" spans="1:9" ht="23.25" customHeight="1">
      <c r="A932" s="15"/>
      <c r="B932" s="15"/>
      <c r="C932" s="15"/>
      <c r="D932" s="15"/>
      <c r="E932" s="15"/>
      <c r="F932" s="15"/>
      <c r="G932" s="15"/>
      <c r="H932" s="15"/>
      <c r="I932" s="15"/>
    </row>
    <row r="933" spans="1:9" ht="23.25" customHeight="1">
      <c r="A933" s="15"/>
      <c r="B933" s="15"/>
      <c r="C933" s="15"/>
      <c r="D933" s="15"/>
      <c r="E933" s="15"/>
      <c r="F933" s="15"/>
      <c r="G933" s="15"/>
      <c r="H933" s="15"/>
      <c r="I933" s="15"/>
    </row>
    <row r="934" spans="1:9" ht="23.25" customHeight="1">
      <c r="A934" s="15"/>
      <c r="B934" s="15"/>
      <c r="C934" s="15"/>
      <c r="D934" s="15"/>
      <c r="E934" s="15"/>
      <c r="F934" s="15"/>
      <c r="G934" s="15"/>
      <c r="H934" s="15"/>
      <c r="I934" s="15"/>
    </row>
    <row r="935" spans="1:9" ht="23.25" customHeight="1">
      <c r="A935" s="15"/>
      <c r="B935" s="15"/>
      <c r="C935" s="15"/>
      <c r="D935" s="15"/>
      <c r="E935" s="15"/>
      <c r="F935" s="15"/>
      <c r="G935" s="15"/>
      <c r="H935" s="15"/>
      <c r="I935" s="15"/>
    </row>
    <row r="936" spans="1:9" ht="23.25" customHeight="1">
      <c r="A936" s="15"/>
      <c r="B936" s="15"/>
      <c r="C936" s="15"/>
      <c r="D936" s="15"/>
      <c r="E936" s="15"/>
      <c r="F936" s="15"/>
      <c r="G936" s="15"/>
      <c r="H936" s="15"/>
      <c r="I936" s="15"/>
    </row>
    <row r="937" spans="1:9" ht="23.25" customHeight="1">
      <c r="A937" s="15"/>
      <c r="B937" s="15"/>
      <c r="C937" s="15"/>
      <c r="D937" s="15"/>
      <c r="E937" s="15"/>
      <c r="F937" s="15"/>
      <c r="G937" s="15"/>
      <c r="H937" s="15"/>
      <c r="I937" s="15"/>
    </row>
    <row r="938" spans="1:9" ht="23.25" customHeight="1">
      <c r="A938" s="15"/>
      <c r="B938" s="15"/>
      <c r="C938" s="15"/>
      <c r="D938" s="15"/>
      <c r="E938" s="15"/>
      <c r="F938" s="15"/>
      <c r="G938" s="15"/>
      <c r="H938" s="15"/>
      <c r="I938" s="15"/>
    </row>
    <row r="939" spans="1:9" ht="23.25" customHeight="1">
      <c r="A939" s="15"/>
      <c r="B939" s="15"/>
      <c r="C939" s="15"/>
      <c r="D939" s="15"/>
      <c r="E939" s="15"/>
      <c r="F939" s="15"/>
      <c r="G939" s="15"/>
      <c r="H939" s="15"/>
      <c r="I939" s="15"/>
    </row>
    <row r="940" spans="1:9" ht="23.25" customHeight="1">
      <c r="A940" s="15"/>
      <c r="B940" s="15"/>
      <c r="C940" s="15"/>
      <c r="D940" s="15"/>
      <c r="E940" s="15"/>
      <c r="F940" s="15"/>
      <c r="G940" s="15"/>
      <c r="H940" s="15"/>
      <c r="I940" s="15"/>
    </row>
    <row r="941" spans="1:9" ht="23.25" customHeight="1">
      <c r="A941" s="15"/>
      <c r="B941" s="15"/>
      <c r="C941" s="15"/>
      <c r="D941" s="15"/>
      <c r="E941" s="15"/>
      <c r="F941" s="15"/>
      <c r="G941" s="15"/>
      <c r="H941" s="15"/>
      <c r="I941" s="15"/>
    </row>
    <row r="942" spans="1:9" ht="23.25" customHeight="1">
      <c r="A942" s="15"/>
      <c r="B942" s="15"/>
      <c r="C942" s="15"/>
      <c r="D942" s="15"/>
      <c r="E942" s="15"/>
      <c r="F942" s="15"/>
      <c r="G942" s="15"/>
      <c r="H942" s="15"/>
      <c r="I942" s="15"/>
    </row>
    <row r="943" spans="1:9" ht="23.25" customHeight="1">
      <c r="A943" s="15"/>
      <c r="B943" s="15"/>
      <c r="C943" s="15"/>
      <c r="D943" s="15"/>
      <c r="E943" s="15"/>
      <c r="F943" s="15"/>
      <c r="G943" s="15"/>
      <c r="H943" s="15"/>
      <c r="I943" s="15"/>
    </row>
    <row r="944" spans="1:9" ht="23.25" customHeight="1">
      <c r="A944" s="15"/>
      <c r="B944" s="15"/>
      <c r="C944" s="15"/>
      <c r="D944" s="15"/>
      <c r="E944" s="15"/>
      <c r="F944" s="15"/>
      <c r="G944" s="15"/>
      <c r="H944" s="15"/>
      <c r="I944" s="15"/>
    </row>
    <row r="945" spans="1:9" ht="23.25" customHeight="1">
      <c r="A945" s="15"/>
      <c r="B945" s="15"/>
      <c r="C945" s="15"/>
      <c r="D945" s="15"/>
      <c r="E945" s="15"/>
      <c r="F945" s="15"/>
      <c r="G945" s="15"/>
      <c r="H945" s="15"/>
      <c r="I945" s="15"/>
    </row>
    <row r="946" spans="1:9" ht="23.25" customHeight="1">
      <c r="A946" s="15"/>
      <c r="B946" s="15"/>
      <c r="C946" s="15"/>
      <c r="D946" s="15"/>
      <c r="E946" s="15"/>
      <c r="F946" s="15"/>
      <c r="G946" s="15"/>
      <c r="H946" s="15"/>
      <c r="I946" s="15"/>
    </row>
    <row r="947" spans="1:9" ht="23.25" customHeight="1">
      <c r="A947" s="15"/>
      <c r="B947" s="15"/>
      <c r="C947" s="15"/>
      <c r="D947" s="15"/>
      <c r="E947" s="15"/>
      <c r="F947" s="15"/>
      <c r="G947" s="15"/>
      <c r="H947" s="15"/>
      <c r="I947" s="15"/>
    </row>
    <row r="948" spans="1:9" ht="23.25" customHeight="1">
      <c r="A948" s="15"/>
      <c r="B948" s="15"/>
      <c r="C948" s="15"/>
      <c r="D948" s="15"/>
      <c r="E948" s="15"/>
      <c r="F948" s="15"/>
      <c r="G948" s="15"/>
      <c r="H948" s="15"/>
      <c r="I948" s="15"/>
    </row>
    <row r="949" spans="1:9" ht="23.25" customHeight="1">
      <c r="A949" s="15"/>
      <c r="B949" s="15"/>
      <c r="C949" s="15"/>
      <c r="D949" s="15"/>
      <c r="E949" s="15"/>
      <c r="F949" s="15"/>
      <c r="G949" s="15"/>
      <c r="H949" s="15"/>
      <c r="I949" s="15"/>
    </row>
    <row r="950" spans="1:9" ht="23.25" customHeight="1">
      <c r="A950" s="15"/>
      <c r="B950" s="15"/>
      <c r="C950" s="15"/>
      <c r="D950" s="15"/>
      <c r="E950" s="15"/>
      <c r="F950" s="15"/>
      <c r="G950" s="15"/>
      <c r="H950" s="15"/>
      <c r="I950" s="15"/>
    </row>
    <row r="951" spans="1:9" ht="23.25" customHeight="1">
      <c r="A951" s="15"/>
      <c r="B951" s="15"/>
      <c r="C951" s="15"/>
      <c r="D951" s="15"/>
      <c r="E951" s="15"/>
      <c r="F951" s="15"/>
      <c r="G951" s="15"/>
      <c r="H951" s="15"/>
      <c r="I951" s="15"/>
    </row>
    <row r="952" spans="1:9" ht="23.25" customHeight="1">
      <c r="A952" s="15"/>
      <c r="B952" s="15"/>
      <c r="C952" s="15"/>
      <c r="D952" s="15"/>
      <c r="E952" s="15"/>
      <c r="F952" s="15"/>
      <c r="G952" s="15"/>
      <c r="H952" s="15"/>
      <c r="I952" s="15"/>
    </row>
    <row r="953" spans="1:9" ht="23.25" customHeight="1">
      <c r="A953" s="15"/>
      <c r="B953" s="15"/>
      <c r="C953" s="15"/>
      <c r="D953" s="15"/>
      <c r="E953" s="15"/>
      <c r="F953" s="15"/>
      <c r="G953" s="15"/>
      <c r="H953" s="15"/>
      <c r="I953" s="15"/>
    </row>
    <row r="954" spans="1:9" ht="23.25" customHeight="1">
      <c r="A954" s="15"/>
      <c r="B954" s="15"/>
      <c r="C954" s="15"/>
      <c r="D954" s="15"/>
      <c r="E954" s="15"/>
      <c r="F954" s="15"/>
      <c r="G954" s="15"/>
      <c r="H954" s="15"/>
      <c r="I954" s="15"/>
    </row>
    <row r="955" spans="1:9" ht="23.25" customHeight="1">
      <c r="A955" s="15"/>
      <c r="B955" s="15"/>
      <c r="C955" s="15"/>
      <c r="D955" s="15"/>
      <c r="E955" s="15"/>
      <c r="F955" s="15"/>
      <c r="G955" s="15"/>
      <c r="H955" s="15"/>
      <c r="I955" s="15"/>
    </row>
    <row r="956" spans="1:9" ht="23.25" customHeight="1">
      <c r="A956" s="15"/>
      <c r="B956" s="15"/>
      <c r="C956" s="15"/>
      <c r="D956" s="15"/>
      <c r="E956" s="15"/>
      <c r="F956" s="15"/>
      <c r="G956" s="15"/>
      <c r="H956" s="15"/>
      <c r="I956" s="15"/>
    </row>
    <row r="957" spans="1:9" ht="23.25" customHeight="1">
      <c r="A957" s="15"/>
      <c r="B957" s="15"/>
      <c r="C957" s="15"/>
      <c r="D957" s="15"/>
      <c r="E957" s="15"/>
      <c r="F957" s="15"/>
      <c r="G957" s="15"/>
      <c r="H957" s="15"/>
      <c r="I957" s="15"/>
    </row>
    <row r="958" spans="1:9" ht="23.25" customHeight="1">
      <c r="A958" s="15"/>
      <c r="B958" s="15"/>
      <c r="C958" s="15"/>
      <c r="D958" s="15"/>
      <c r="E958" s="15"/>
      <c r="F958" s="15"/>
      <c r="G958" s="15"/>
      <c r="H958" s="15"/>
      <c r="I958" s="15"/>
    </row>
    <row r="959" spans="1:9" ht="23.25" customHeight="1">
      <c r="A959" s="15"/>
      <c r="B959" s="15"/>
      <c r="C959" s="15"/>
      <c r="D959" s="15"/>
      <c r="E959" s="15"/>
      <c r="F959" s="15"/>
      <c r="G959" s="15"/>
      <c r="H959" s="15"/>
      <c r="I959" s="15"/>
    </row>
    <row r="960" spans="1:9" ht="23.25" customHeight="1">
      <c r="A960" s="15"/>
      <c r="B960" s="15"/>
      <c r="C960" s="15"/>
      <c r="D960" s="15"/>
      <c r="E960" s="15"/>
      <c r="F960" s="15"/>
      <c r="G960" s="15"/>
      <c r="H960" s="15"/>
      <c r="I960" s="15"/>
    </row>
    <row r="961" spans="1:9" ht="23.25" customHeight="1">
      <c r="A961" s="15"/>
      <c r="B961" s="15"/>
      <c r="C961" s="15"/>
      <c r="D961" s="15"/>
      <c r="E961" s="15"/>
      <c r="F961" s="15"/>
      <c r="G961" s="15"/>
      <c r="H961" s="15"/>
      <c r="I961" s="15"/>
    </row>
    <row r="962" spans="1:9" ht="23.25" customHeight="1">
      <c r="A962" s="15"/>
      <c r="B962" s="15"/>
      <c r="C962" s="15"/>
      <c r="D962" s="15"/>
      <c r="E962" s="15"/>
      <c r="F962" s="15"/>
      <c r="G962" s="15"/>
      <c r="H962" s="15"/>
      <c r="I962" s="15"/>
    </row>
    <row r="963" spans="1:9" ht="23.25" customHeight="1">
      <c r="A963" s="15"/>
      <c r="B963" s="15"/>
      <c r="C963" s="15"/>
      <c r="D963" s="15"/>
      <c r="E963" s="15"/>
      <c r="F963" s="15"/>
      <c r="G963" s="15"/>
      <c r="H963" s="15"/>
      <c r="I963" s="15"/>
    </row>
    <row r="964" spans="1:9" ht="23.25" customHeight="1">
      <c r="A964" s="15"/>
      <c r="B964" s="15"/>
      <c r="C964" s="15"/>
      <c r="D964" s="15"/>
      <c r="E964" s="15"/>
      <c r="F964" s="15"/>
      <c r="G964" s="15"/>
      <c r="H964" s="15"/>
      <c r="I964" s="15"/>
    </row>
    <row r="965" spans="1:9" ht="23.25" customHeight="1">
      <c r="A965" s="15"/>
      <c r="B965" s="15"/>
      <c r="C965" s="15"/>
      <c r="D965" s="15"/>
      <c r="E965" s="15"/>
      <c r="F965" s="15"/>
      <c r="G965" s="15"/>
      <c r="H965" s="15"/>
      <c r="I965" s="15"/>
    </row>
    <row r="966" spans="1:9" ht="23.25" customHeight="1">
      <c r="A966" s="15"/>
      <c r="B966" s="15"/>
      <c r="C966" s="15"/>
      <c r="D966" s="15"/>
      <c r="E966" s="15"/>
      <c r="F966" s="15"/>
      <c r="G966" s="15"/>
      <c r="H966" s="15"/>
      <c r="I966" s="15"/>
    </row>
    <row r="967" spans="1:9" ht="23.25" customHeight="1">
      <c r="A967" s="15"/>
      <c r="B967" s="15"/>
      <c r="C967" s="15"/>
      <c r="D967" s="15"/>
      <c r="E967" s="15"/>
      <c r="F967" s="15"/>
      <c r="G967" s="15"/>
      <c r="H967" s="15"/>
      <c r="I967" s="15"/>
    </row>
    <row r="968" spans="1:9" ht="23.25" customHeight="1">
      <c r="A968" s="15"/>
      <c r="B968" s="15"/>
      <c r="C968" s="15"/>
      <c r="D968" s="15"/>
      <c r="E968" s="15"/>
      <c r="F968" s="15"/>
      <c r="G968" s="15"/>
      <c r="H968" s="15"/>
      <c r="I968" s="15"/>
    </row>
    <row r="969" spans="1:9" ht="23.25" customHeight="1">
      <c r="A969" s="15"/>
      <c r="B969" s="15"/>
      <c r="C969" s="15"/>
      <c r="D969" s="15"/>
      <c r="E969" s="15"/>
      <c r="F969" s="15"/>
      <c r="G969" s="15"/>
      <c r="H969" s="15"/>
      <c r="I969" s="15"/>
    </row>
    <row r="970" spans="1:9" ht="23.25" customHeight="1">
      <c r="A970" s="15"/>
      <c r="B970" s="15"/>
      <c r="C970" s="15"/>
      <c r="D970" s="15"/>
      <c r="E970" s="15"/>
      <c r="F970" s="15"/>
      <c r="G970" s="15"/>
      <c r="H970" s="15"/>
      <c r="I970" s="15"/>
    </row>
    <row r="971" spans="1:9" ht="23.25" customHeight="1">
      <c r="A971" s="15"/>
      <c r="B971" s="15"/>
      <c r="C971" s="15"/>
      <c r="D971" s="15"/>
      <c r="E971" s="15"/>
      <c r="F971" s="15"/>
      <c r="G971" s="15"/>
      <c r="H971" s="15"/>
      <c r="I971" s="15"/>
    </row>
    <row r="972" spans="1:9" ht="23.25" customHeight="1">
      <c r="A972" s="15"/>
      <c r="B972" s="15"/>
      <c r="C972" s="15"/>
      <c r="D972" s="15"/>
      <c r="E972" s="15"/>
      <c r="F972" s="15"/>
      <c r="G972" s="15"/>
      <c r="H972" s="15"/>
      <c r="I972" s="15"/>
    </row>
    <row r="973" spans="1:9" ht="23.25" customHeight="1">
      <c r="A973" s="15"/>
      <c r="B973" s="15"/>
      <c r="C973" s="15"/>
      <c r="D973" s="15"/>
      <c r="E973" s="15"/>
      <c r="F973" s="15"/>
      <c r="G973" s="15"/>
      <c r="H973" s="15"/>
      <c r="I973" s="15"/>
    </row>
    <row r="974" spans="1:9" ht="23.25" customHeight="1">
      <c r="A974" s="15"/>
      <c r="B974" s="15"/>
      <c r="C974" s="15"/>
      <c r="D974" s="15"/>
      <c r="E974" s="15"/>
      <c r="F974" s="15"/>
      <c r="G974" s="15"/>
      <c r="H974" s="15"/>
      <c r="I974" s="15"/>
    </row>
    <row r="975" spans="1:9" ht="23.25" customHeight="1">
      <c r="A975" s="15"/>
      <c r="B975" s="15"/>
      <c r="C975" s="15"/>
      <c r="D975" s="15"/>
      <c r="E975" s="15"/>
      <c r="F975" s="15"/>
      <c r="G975" s="15"/>
      <c r="H975" s="15"/>
      <c r="I975" s="15"/>
    </row>
    <row r="976" spans="1:9" ht="23.25" customHeight="1">
      <c r="A976" s="15"/>
      <c r="B976" s="15"/>
      <c r="C976" s="15"/>
      <c r="D976" s="15"/>
      <c r="E976" s="15"/>
      <c r="F976" s="15"/>
      <c r="G976" s="15"/>
      <c r="H976" s="15"/>
      <c r="I976" s="15"/>
    </row>
    <row r="977" spans="1:9" ht="23.25" customHeight="1">
      <c r="A977" s="15"/>
      <c r="B977" s="15"/>
      <c r="C977" s="15"/>
      <c r="D977" s="15"/>
      <c r="E977" s="15"/>
      <c r="F977" s="15"/>
      <c r="G977" s="15"/>
      <c r="H977" s="15"/>
      <c r="I977" s="15"/>
    </row>
    <row r="978" spans="1:9" ht="23.25" customHeight="1">
      <c r="A978" s="15"/>
      <c r="B978" s="15"/>
      <c r="C978" s="15"/>
      <c r="D978" s="15"/>
      <c r="E978" s="15"/>
      <c r="F978" s="15"/>
      <c r="G978" s="15"/>
      <c r="H978" s="15"/>
      <c r="I978" s="15"/>
    </row>
    <row r="979" spans="1:9" ht="23.25" customHeight="1">
      <c r="A979" s="15"/>
      <c r="B979" s="15"/>
      <c r="C979" s="15"/>
      <c r="D979" s="15"/>
      <c r="E979" s="15"/>
      <c r="F979" s="15"/>
      <c r="G979" s="15"/>
      <c r="H979" s="15"/>
      <c r="I979" s="15"/>
    </row>
    <row r="980" spans="1:9" ht="23.25" customHeight="1">
      <c r="A980" s="15"/>
      <c r="B980" s="15"/>
      <c r="C980" s="15"/>
      <c r="D980" s="15"/>
      <c r="E980" s="15"/>
      <c r="F980" s="15"/>
      <c r="G980" s="15"/>
      <c r="H980" s="15"/>
      <c r="I980" s="15"/>
    </row>
    <row r="981" spans="1:9" ht="23.25" customHeight="1">
      <c r="A981" s="15"/>
      <c r="B981" s="15"/>
      <c r="C981" s="15"/>
      <c r="D981" s="15"/>
      <c r="E981" s="15"/>
      <c r="F981" s="15"/>
      <c r="G981" s="15"/>
      <c r="H981" s="15"/>
      <c r="I981" s="15"/>
    </row>
    <row r="982" spans="1:9" ht="23.25" customHeight="1">
      <c r="A982" s="15"/>
      <c r="B982" s="15"/>
      <c r="C982" s="15"/>
      <c r="D982" s="15"/>
      <c r="E982" s="15"/>
      <c r="F982" s="15"/>
      <c r="G982" s="15"/>
      <c r="H982" s="15"/>
      <c r="I982" s="15"/>
    </row>
    <row r="983" spans="1:9" ht="23.25" customHeight="1">
      <c r="A983" s="15"/>
      <c r="B983" s="15"/>
      <c r="C983" s="15"/>
      <c r="D983" s="15"/>
      <c r="E983" s="15"/>
      <c r="F983" s="15"/>
      <c r="G983" s="15"/>
      <c r="H983" s="15"/>
      <c r="I983" s="15"/>
    </row>
    <row r="984" spans="1:9" ht="23.25" customHeight="1">
      <c r="A984" s="15"/>
      <c r="B984" s="15"/>
      <c r="C984" s="15"/>
      <c r="D984" s="15"/>
      <c r="E984" s="15"/>
      <c r="F984" s="15"/>
      <c r="G984" s="15"/>
      <c r="H984" s="15"/>
      <c r="I984" s="15"/>
    </row>
    <row r="985" spans="1:9" ht="23.25" customHeight="1">
      <c r="A985" s="15"/>
      <c r="B985" s="15"/>
      <c r="C985" s="15"/>
      <c r="D985" s="15"/>
      <c r="E985" s="15"/>
      <c r="F985" s="15"/>
      <c r="G985" s="15"/>
      <c r="H985" s="15"/>
      <c r="I985" s="15"/>
    </row>
    <row r="986" spans="1:9" ht="23.25" customHeight="1">
      <c r="A986" s="15"/>
      <c r="B986" s="15"/>
      <c r="C986" s="15"/>
      <c r="D986" s="15"/>
      <c r="E986" s="15"/>
      <c r="F986" s="15"/>
      <c r="G986" s="15"/>
      <c r="H986" s="15"/>
      <c r="I986" s="15"/>
    </row>
    <row r="987" spans="1:9" ht="23.25" customHeight="1">
      <c r="A987" s="15"/>
      <c r="B987" s="15"/>
      <c r="C987" s="15"/>
      <c r="D987" s="15"/>
      <c r="E987" s="15"/>
      <c r="F987" s="15"/>
      <c r="G987" s="15"/>
      <c r="H987" s="15"/>
      <c r="I987" s="15"/>
    </row>
    <row r="988" spans="1:9" ht="23.25" customHeight="1">
      <c r="A988" s="15"/>
      <c r="B988" s="15"/>
      <c r="C988" s="15"/>
      <c r="D988" s="15"/>
      <c r="E988" s="15"/>
      <c r="F988" s="15"/>
      <c r="G988" s="15"/>
      <c r="H988" s="15"/>
      <c r="I988" s="15"/>
    </row>
    <row r="989" spans="1:9" ht="23.25" customHeight="1">
      <c r="A989" s="15"/>
      <c r="B989" s="15"/>
      <c r="C989" s="15"/>
      <c r="D989" s="15"/>
      <c r="E989" s="15"/>
      <c r="F989" s="15"/>
      <c r="G989" s="15"/>
      <c r="H989" s="15"/>
      <c r="I989" s="15"/>
    </row>
    <row r="990" spans="1:9" ht="23.25" customHeight="1">
      <c r="A990" s="15"/>
      <c r="B990" s="15"/>
      <c r="C990" s="15"/>
      <c r="D990" s="15"/>
      <c r="E990" s="15"/>
      <c r="F990" s="15"/>
      <c r="G990" s="15"/>
      <c r="H990" s="15"/>
      <c r="I990" s="15"/>
    </row>
    <row r="991" spans="1:9" ht="23.25" customHeight="1">
      <c r="A991" s="15"/>
      <c r="B991" s="15"/>
      <c r="C991" s="15"/>
      <c r="D991" s="15"/>
      <c r="E991" s="15"/>
      <c r="F991" s="15"/>
      <c r="G991" s="15"/>
      <c r="H991" s="15"/>
      <c r="I991" s="15"/>
    </row>
    <row r="992" spans="1:9" ht="23.25" customHeight="1">
      <c r="A992" s="15"/>
      <c r="B992" s="15"/>
      <c r="C992" s="15"/>
      <c r="D992" s="15"/>
      <c r="E992" s="15"/>
      <c r="F992" s="15"/>
      <c r="G992" s="15"/>
      <c r="H992" s="15"/>
      <c r="I992" s="15"/>
    </row>
    <row r="993" spans="1:9" ht="23.25" customHeight="1">
      <c r="A993" s="15"/>
      <c r="B993" s="15"/>
      <c r="C993" s="15"/>
      <c r="D993" s="15"/>
      <c r="E993" s="15"/>
      <c r="F993" s="15"/>
      <c r="G993" s="15"/>
      <c r="H993" s="15"/>
      <c r="I993" s="15"/>
    </row>
    <row r="994" spans="1:9" ht="23.25" customHeight="1">
      <c r="A994" s="15"/>
      <c r="B994" s="15"/>
      <c r="C994" s="15"/>
      <c r="D994" s="15"/>
      <c r="E994" s="15"/>
      <c r="F994" s="15"/>
      <c r="G994" s="15"/>
      <c r="H994" s="15"/>
      <c r="I994" s="15"/>
    </row>
    <row r="995" spans="1:9" ht="23.25" customHeight="1">
      <c r="A995" s="15"/>
      <c r="B995" s="15"/>
      <c r="C995" s="15"/>
      <c r="D995" s="15"/>
      <c r="E995" s="15"/>
      <c r="F995" s="15"/>
      <c r="G995" s="15"/>
      <c r="H995" s="15"/>
      <c r="I995" s="15"/>
    </row>
    <row r="996" spans="1:9" ht="23.25" customHeight="1">
      <c r="A996" s="15"/>
      <c r="B996" s="15"/>
      <c r="C996" s="15"/>
      <c r="D996" s="15"/>
      <c r="E996" s="15"/>
      <c r="F996" s="15"/>
      <c r="G996" s="15"/>
      <c r="H996" s="15"/>
      <c r="I996" s="15"/>
    </row>
    <row r="997" spans="1:9" ht="23.25" customHeight="1">
      <c r="A997" s="15"/>
      <c r="B997" s="15"/>
      <c r="C997" s="15"/>
      <c r="D997" s="15"/>
      <c r="E997" s="15"/>
      <c r="F997" s="15"/>
      <c r="G997" s="15"/>
      <c r="H997" s="15"/>
      <c r="I997" s="15"/>
    </row>
    <row r="998" spans="1:9" ht="23.25" customHeight="1">
      <c r="A998" s="15"/>
      <c r="B998" s="15"/>
      <c r="C998" s="15"/>
      <c r="D998" s="15"/>
      <c r="E998" s="15"/>
      <c r="F998" s="15"/>
      <c r="G998" s="15"/>
      <c r="H998" s="15"/>
      <c r="I998" s="15"/>
    </row>
    <row r="999" spans="1:9" ht="23.25" customHeight="1">
      <c r="A999" s="15"/>
      <c r="B999" s="15"/>
      <c r="C999" s="15"/>
      <c r="D999" s="15"/>
      <c r="E999" s="15"/>
      <c r="F999" s="15"/>
      <c r="G999" s="15"/>
      <c r="H999" s="15"/>
      <c r="I999" s="15"/>
    </row>
    <row r="1000" spans="1:9" ht="23.25" customHeight="1">
      <c r="A1000" s="15"/>
      <c r="B1000" s="15"/>
      <c r="C1000" s="15"/>
      <c r="D1000" s="15"/>
      <c r="E1000" s="15"/>
      <c r="F1000" s="15"/>
      <c r="G1000" s="15"/>
      <c r="H1000" s="15"/>
      <c r="I1000" s="15"/>
    </row>
    <row r="1001" spans="1:9" ht="23.25" customHeight="1">
      <c r="A1001" s="15"/>
      <c r="B1001" s="15"/>
      <c r="C1001" s="15"/>
      <c r="D1001" s="15"/>
      <c r="E1001" s="15"/>
      <c r="F1001" s="15"/>
      <c r="G1001" s="15"/>
      <c r="H1001" s="15"/>
      <c r="I1001" s="15"/>
    </row>
    <row r="1002" spans="1:9" ht="23.25" customHeight="1">
      <c r="C1002" s="15"/>
    </row>
    <row r="1003" spans="1:9" ht="23.25" customHeight="1">
      <c r="C1003" s="15"/>
    </row>
    <row r="1004" spans="1:9" ht="23.25" customHeight="1">
      <c r="C1004" s="15"/>
    </row>
    <row r="1005" spans="1:9" ht="23.25" customHeight="1">
      <c r="C1005" s="15"/>
    </row>
  </sheetData>
  <mergeCells count="19">
    <mergeCell ref="B23:B26"/>
    <mergeCell ref="A1:A4"/>
    <mergeCell ref="B1:B4"/>
    <mergeCell ref="C1:C4"/>
    <mergeCell ref="D1:I1"/>
    <mergeCell ref="D2:G3"/>
    <mergeCell ref="H2:I3"/>
    <mergeCell ref="B5:B6"/>
    <mergeCell ref="B7:B9"/>
    <mergeCell ref="B10:B12"/>
    <mergeCell ref="B16:B18"/>
    <mergeCell ref="B20:B21"/>
    <mergeCell ref="B60:B62"/>
    <mergeCell ref="B27:B28"/>
    <mergeCell ref="B29:B31"/>
    <mergeCell ref="B32:B33"/>
    <mergeCell ref="B35:B37"/>
    <mergeCell ref="B40:B41"/>
    <mergeCell ref="B50:B52"/>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6F807E33-43EF-4C20-9005-9760066A8C3C}">
            <xm:f>BE_DUONG!$J$3+BE_CA!$J$2</xm:f>
            <x14:dxf>
              <fill>
                <patternFill>
                  <bgColor theme="9" tint="0.59996337778862885"/>
                </patternFill>
              </fill>
            </x14:dxf>
          </x14:cfRule>
          <x14:cfRule type="expression" priority="2" id="{8975962D-CC65-4172-A2C5-512265672911}">
            <xm:f>BE_DUONG!$J$3+BE_CA!$J$2</xm:f>
            <x14:dxf/>
          </x14:cfRule>
          <xm:sqref>J2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Z1005"/>
  <sheetViews>
    <sheetView zoomScale="70" zoomScaleNormal="70" workbookViewId="0">
      <selection activeCell="K5" sqref="K5:K32"/>
    </sheetView>
  </sheetViews>
  <sheetFormatPr defaultColWidth="8.7109375" defaultRowHeight="18" customHeight="1"/>
  <cols>
    <col min="1" max="1" width="6.42578125" style="16" customWidth="1"/>
    <col min="2" max="2" width="18.85546875" style="16" hidden="1" customWidth="1"/>
    <col min="3" max="3" width="80.7109375" style="16" customWidth="1"/>
    <col min="4" max="4" width="14.7109375" style="16" customWidth="1"/>
    <col min="5" max="5" width="16.42578125" style="16" customWidth="1"/>
    <col min="6" max="6" width="22.85546875" style="16" bestFit="1" customWidth="1"/>
    <col min="7" max="7" width="22.85546875" style="16" customWidth="1"/>
    <col min="8" max="8" width="21.85546875" style="16" bestFit="1" customWidth="1"/>
    <col min="9" max="9" width="18.5703125" style="16" customWidth="1"/>
    <col min="10" max="10" width="14.28515625" style="33" customWidth="1"/>
    <col min="11" max="11" width="10.5703125" style="192" bestFit="1" customWidth="1"/>
    <col min="12" max="15" width="8.7109375" style="33"/>
    <col min="16" max="16" width="41.42578125" bestFit="1" customWidth="1"/>
    <col min="17" max="17" width="23" bestFit="1" customWidth="1"/>
    <col min="18" max="26" width="8.7109375" style="139"/>
    <col min="27" max="16384" width="8.7109375" style="33"/>
  </cols>
  <sheetData>
    <row r="1" spans="1:17" ht="18" customHeight="1">
      <c r="A1" s="432" t="s">
        <v>0</v>
      </c>
      <c r="B1" s="432" t="s">
        <v>1</v>
      </c>
      <c r="C1" s="432" t="s">
        <v>2</v>
      </c>
      <c r="D1" s="480" t="s">
        <v>170</v>
      </c>
      <c r="E1" s="458"/>
      <c r="F1" s="458"/>
      <c r="G1" s="458"/>
      <c r="H1" s="457"/>
      <c r="I1" s="457"/>
    </row>
    <row r="2" spans="1:17" ht="18" customHeight="1">
      <c r="A2" s="433"/>
      <c r="B2" s="433"/>
      <c r="C2" s="494"/>
      <c r="D2" s="444" t="s">
        <v>171</v>
      </c>
      <c r="E2" s="444"/>
      <c r="F2" s="444"/>
      <c r="G2" s="444"/>
      <c r="H2" s="487" t="s">
        <v>172</v>
      </c>
      <c r="I2" s="488"/>
    </row>
    <row r="3" spans="1:17" ht="18" customHeight="1">
      <c r="A3" s="433"/>
      <c r="B3" s="433"/>
      <c r="C3" s="494"/>
      <c r="D3" s="444"/>
      <c r="E3" s="444"/>
      <c r="F3" s="444"/>
      <c r="G3" s="444"/>
      <c r="H3" s="489"/>
      <c r="I3" s="490"/>
      <c r="J3" s="34">
        <f>SUBTOTAL(9,F5:F67)</f>
        <v>7815750</v>
      </c>
      <c r="P3" s="27" t="s">
        <v>165</v>
      </c>
      <c r="Q3" t="s">
        <v>560</v>
      </c>
    </row>
    <row r="4" spans="1:17" ht="18" customHeight="1">
      <c r="A4" s="434"/>
      <c r="B4" s="434"/>
      <c r="C4" s="433"/>
      <c r="D4" s="35" t="s">
        <v>173</v>
      </c>
      <c r="E4" s="35" t="s">
        <v>174</v>
      </c>
      <c r="F4" s="35" t="s">
        <v>175</v>
      </c>
      <c r="G4" s="35"/>
      <c r="H4" s="17" t="s">
        <v>176</v>
      </c>
      <c r="I4" s="17" t="s">
        <v>177</v>
      </c>
      <c r="K4" s="192" t="s">
        <v>558</v>
      </c>
      <c r="P4" s="28" t="s">
        <v>675</v>
      </c>
      <c r="Q4" s="29">
        <v>528750</v>
      </c>
    </row>
    <row r="5" spans="1:17" ht="18" customHeight="1">
      <c r="A5" s="6">
        <v>1</v>
      </c>
      <c r="B5" s="493" t="s">
        <v>6</v>
      </c>
      <c r="C5" s="43" t="s">
        <v>178</v>
      </c>
      <c r="D5" s="14" t="str">
        <f>IFERROR(VLOOKUP(C5,#REF!,2,FALSE),"")</f>
        <v/>
      </c>
      <c r="E5" s="14" t="str">
        <f>IFERROR(VLOOKUP(C5,#REF!,4,FALSE),"")</f>
        <v/>
      </c>
      <c r="F5" s="14">
        <f>IFERROR(VLOOKUP(C5,$P$4:$Q$15,2,FALSE),"")</f>
        <v>1146750</v>
      </c>
      <c r="G5" s="14"/>
      <c r="H5" s="14" t="str">
        <f>IFERROR(VLOOKUP(C5,#REF!,3,FALSE),"")</f>
        <v/>
      </c>
      <c r="I5" s="20" t="str">
        <f>IFERROR(VLOOKUP(C5,#REF!,5,FALSE),"")</f>
        <v/>
      </c>
      <c r="J5" s="153" t="s">
        <v>869</v>
      </c>
      <c r="K5" s="192">
        <v>45947</v>
      </c>
      <c r="P5" s="28" t="s">
        <v>179</v>
      </c>
      <c r="Q5" s="29">
        <v>178500</v>
      </c>
    </row>
    <row r="6" spans="1:17" ht="18" customHeight="1">
      <c r="A6" s="6">
        <f t="shared" ref="A6:A67" si="0">A5+1</f>
        <v>2</v>
      </c>
      <c r="B6" s="460"/>
      <c r="C6" s="22" t="s">
        <v>101</v>
      </c>
      <c r="D6" s="14" t="str">
        <f>IFERROR(VLOOKUP(C6,#REF!,2,FALSE),"")</f>
        <v/>
      </c>
      <c r="E6" s="14" t="str">
        <f>IFERROR(VLOOKUP(C6,#REF!,4,FALSE),"")</f>
        <v/>
      </c>
      <c r="F6" s="14" t="str">
        <f t="shared" ref="F6:F67" si="1">IFERROR(VLOOKUP(C6,$P$4:$Q$15,2,FALSE),"")</f>
        <v/>
      </c>
      <c r="G6" s="14"/>
      <c r="H6" s="14" t="str">
        <f>IFERROR(VLOOKUP(C6,#REF!,3,FALSE),"")</f>
        <v/>
      </c>
      <c r="I6" s="20" t="str">
        <f>IFERROR(VLOOKUP(C6,#REF!,5,FALSE),"")</f>
        <v/>
      </c>
      <c r="J6" s="153" t="s">
        <v>869</v>
      </c>
      <c r="K6" s="192">
        <v>45947</v>
      </c>
      <c r="P6" s="28" t="s">
        <v>180</v>
      </c>
      <c r="Q6" s="29">
        <v>903000</v>
      </c>
    </row>
    <row r="7" spans="1:17" ht="18" customHeight="1">
      <c r="A7" s="6">
        <f t="shared" si="0"/>
        <v>3</v>
      </c>
      <c r="B7" s="493" t="s">
        <v>9</v>
      </c>
      <c r="C7" s="44" t="s">
        <v>102</v>
      </c>
      <c r="D7" s="14" t="str">
        <f>IFERROR(VLOOKUP(C7,#REF!,2,FALSE),"")</f>
        <v/>
      </c>
      <c r="E7" s="14" t="str">
        <f>IFERROR(VLOOKUP(C7,#REF!,4,FALSE),"")</f>
        <v/>
      </c>
      <c r="F7" s="14" t="str">
        <f t="shared" si="1"/>
        <v/>
      </c>
      <c r="G7" s="38"/>
      <c r="H7" s="14" t="str">
        <f>IFERROR(VLOOKUP(C7,#REF!,3,FALSE),"")</f>
        <v/>
      </c>
      <c r="I7" s="20" t="str">
        <f>IFERROR(VLOOKUP(C7,#REF!,5,FALSE),"")</f>
        <v/>
      </c>
      <c r="J7" s="153" t="s">
        <v>869</v>
      </c>
      <c r="K7" s="192">
        <v>45947</v>
      </c>
      <c r="P7" s="28" t="s">
        <v>181</v>
      </c>
      <c r="Q7" s="29">
        <v>57750</v>
      </c>
    </row>
    <row r="8" spans="1:17" ht="18" customHeight="1">
      <c r="A8" s="6">
        <f t="shared" si="0"/>
        <v>4</v>
      </c>
      <c r="B8" s="494"/>
      <c r="C8" s="45" t="s">
        <v>181</v>
      </c>
      <c r="D8" s="14" t="str">
        <f>IFERROR(VLOOKUP(C8,#REF!,2,FALSE),"")</f>
        <v/>
      </c>
      <c r="E8" s="14" t="str">
        <f>IFERROR(VLOOKUP(C8,#REF!,4,FALSE),"")</f>
        <v/>
      </c>
      <c r="F8" s="14">
        <f t="shared" si="1"/>
        <v>57750</v>
      </c>
      <c r="G8" s="38"/>
      <c r="H8" s="14" t="str">
        <f>IFERROR(VLOOKUP(C8,#REF!,3,FALSE),"")</f>
        <v/>
      </c>
      <c r="I8" s="20" t="str">
        <f>IFERROR(VLOOKUP(C8,#REF!,5,FALSE),"")</f>
        <v/>
      </c>
      <c r="J8" s="153" t="s">
        <v>869</v>
      </c>
      <c r="K8" s="192">
        <v>45947</v>
      </c>
      <c r="P8" s="28" t="s">
        <v>182</v>
      </c>
      <c r="Q8" s="29">
        <v>702000</v>
      </c>
    </row>
    <row r="9" spans="1:17" ht="18" customHeight="1">
      <c r="A9" s="6">
        <f t="shared" si="0"/>
        <v>5</v>
      </c>
      <c r="B9" s="460"/>
      <c r="C9" s="45" t="s">
        <v>183</v>
      </c>
      <c r="D9" s="14" t="str">
        <f>IFERROR(VLOOKUP(C9,#REF!,2,FALSE),"")</f>
        <v/>
      </c>
      <c r="E9" s="14" t="str">
        <f>IFERROR(VLOOKUP(C9,#REF!,4,FALSE),"")</f>
        <v/>
      </c>
      <c r="F9" s="14">
        <f t="shared" si="1"/>
        <v>680250</v>
      </c>
      <c r="G9" s="38"/>
      <c r="H9" s="14" t="str">
        <f>IFERROR(VLOOKUP(C9,#REF!,3,FALSE),"")</f>
        <v/>
      </c>
      <c r="I9" s="20" t="str">
        <f>IFERROR(VLOOKUP(C9,#REF!,5,FALSE),"")</f>
        <v/>
      </c>
      <c r="J9" s="153" t="s">
        <v>869</v>
      </c>
      <c r="K9" s="192">
        <v>45947</v>
      </c>
      <c r="P9" s="28" t="s">
        <v>183</v>
      </c>
      <c r="Q9" s="29">
        <v>680250</v>
      </c>
    </row>
    <row r="10" spans="1:17" ht="18" customHeight="1">
      <c r="A10" s="6">
        <f t="shared" si="0"/>
        <v>6</v>
      </c>
      <c r="B10" s="493" t="s">
        <v>13</v>
      </c>
      <c r="C10" s="45" t="s">
        <v>184</v>
      </c>
      <c r="D10" s="14" t="str">
        <f>IFERROR(VLOOKUP(C10,#REF!,2,FALSE),"")</f>
        <v/>
      </c>
      <c r="E10" s="14" t="str">
        <f>IFERROR(VLOOKUP(C10,#REF!,4,FALSE),"")</f>
        <v/>
      </c>
      <c r="F10" s="14">
        <f t="shared" si="1"/>
        <v>1974750</v>
      </c>
      <c r="G10" s="38"/>
      <c r="H10" s="14" t="str">
        <f>IFERROR(VLOOKUP(C10,#REF!,3,FALSE),"")</f>
        <v/>
      </c>
      <c r="I10" s="20" t="str">
        <f>IFERROR(VLOOKUP(C10,#REF!,5,FALSE),"")</f>
        <v/>
      </c>
      <c r="J10" s="153" t="s">
        <v>869</v>
      </c>
      <c r="K10" s="192">
        <v>45947</v>
      </c>
      <c r="P10" s="28" t="s">
        <v>185</v>
      </c>
      <c r="Q10" s="29">
        <v>657750</v>
      </c>
    </row>
    <row r="11" spans="1:17" ht="18" customHeight="1">
      <c r="A11" s="6">
        <f t="shared" si="0"/>
        <v>7</v>
      </c>
      <c r="B11" s="494"/>
      <c r="C11" s="45" t="s">
        <v>186</v>
      </c>
      <c r="D11" s="14" t="str">
        <f>IFERROR(VLOOKUP(C11,#REF!,2,FALSE),"")</f>
        <v/>
      </c>
      <c r="E11" s="14" t="str">
        <f>IFERROR(VLOOKUP(C11,#REF!,4,FALSE),"")</f>
        <v/>
      </c>
      <c r="F11" s="14">
        <f t="shared" si="1"/>
        <v>473250</v>
      </c>
      <c r="G11" s="38"/>
      <c r="H11" s="14" t="str">
        <f>IFERROR(VLOOKUP(C11,#REF!,3,FALSE),"")</f>
        <v/>
      </c>
      <c r="I11" s="20" t="str">
        <f>IFERROR(VLOOKUP(C11,#REF!,5,FALSE),"")</f>
        <v/>
      </c>
      <c r="J11" s="153" t="s">
        <v>869</v>
      </c>
      <c r="K11" s="192">
        <v>45947</v>
      </c>
      <c r="P11" s="28" t="s">
        <v>187</v>
      </c>
      <c r="Q11" s="29">
        <v>424500</v>
      </c>
    </row>
    <row r="12" spans="1:17" ht="18" customHeight="1">
      <c r="A12" s="6">
        <f t="shared" si="0"/>
        <v>8</v>
      </c>
      <c r="B12" s="460"/>
      <c r="C12" s="45" t="s">
        <v>185</v>
      </c>
      <c r="D12" s="14" t="str">
        <f>IFERROR(VLOOKUP(C12,#REF!,2,FALSE),"")</f>
        <v/>
      </c>
      <c r="E12" s="14" t="str">
        <f>IFERROR(VLOOKUP(C12,#REF!,4,FALSE),"")</f>
        <v/>
      </c>
      <c r="F12" s="14">
        <f t="shared" si="1"/>
        <v>657750</v>
      </c>
      <c r="G12" s="38"/>
      <c r="H12" s="14" t="str">
        <f>IFERROR(VLOOKUP(C12,#REF!,3,FALSE),"")</f>
        <v/>
      </c>
      <c r="I12" s="20" t="str">
        <f>IFERROR(VLOOKUP(C12,#REF!,5,FALSE),"")</f>
        <v/>
      </c>
      <c r="J12" s="153" t="s">
        <v>869</v>
      </c>
      <c r="K12" s="192">
        <v>45947</v>
      </c>
      <c r="P12" s="28" t="s">
        <v>188</v>
      </c>
      <c r="Q12" s="29">
        <v>88500</v>
      </c>
    </row>
    <row r="13" spans="1:17" ht="18" customHeight="1">
      <c r="A13" s="6">
        <f t="shared" si="0"/>
        <v>9</v>
      </c>
      <c r="B13" s="46" t="s">
        <v>17</v>
      </c>
      <c r="C13" s="47" t="s">
        <v>108</v>
      </c>
      <c r="D13" s="14" t="str">
        <f>IFERROR(VLOOKUP(C13,#REF!,2,FALSE),"")</f>
        <v/>
      </c>
      <c r="E13" s="14" t="str">
        <f>IFERROR(VLOOKUP(C13,#REF!,4,FALSE),"")</f>
        <v/>
      </c>
      <c r="F13" s="14" t="str">
        <f t="shared" si="1"/>
        <v/>
      </c>
      <c r="G13" s="38"/>
      <c r="H13" s="14" t="str">
        <f>IFERROR(VLOOKUP(C13,#REF!,3,FALSE),"")</f>
        <v/>
      </c>
      <c r="I13" s="20" t="str">
        <f>IFERROR(VLOOKUP(C13,#REF!,5,FALSE),"")</f>
        <v/>
      </c>
      <c r="J13" s="153" t="s">
        <v>869</v>
      </c>
      <c r="K13" s="192">
        <v>45947</v>
      </c>
      <c r="P13" s="28" t="s">
        <v>184</v>
      </c>
      <c r="Q13" s="29">
        <v>1974750</v>
      </c>
    </row>
    <row r="14" spans="1:17" ht="18" customHeight="1">
      <c r="A14" s="6">
        <f t="shared" si="0"/>
        <v>10</v>
      </c>
      <c r="B14" s="46" t="s">
        <v>19</v>
      </c>
      <c r="C14" s="44" t="s">
        <v>189</v>
      </c>
      <c r="D14" s="14" t="str">
        <f>IFERROR(VLOOKUP(C14,#REF!,2,FALSE),"")</f>
        <v/>
      </c>
      <c r="E14" s="14" t="str">
        <f>IFERROR(VLOOKUP(C14,#REF!,4,FALSE),"")</f>
        <v/>
      </c>
      <c r="F14" s="14" t="str">
        <f t="shared" si="1"/>
        <v/>
      </c>
      <c r="G14" s="38"/>
      <c r="H14" s="14" t="str">
        <f>IFERROR(VLOOKUP(C14,#REF!,3,FALSE),"")</f>
        <v/>
      </c>
      <c r="I14" s="20" t="str">
        <f>IFERROR(VLOOKUP(C14,#REF!,5,FALSE),"")</f>
        <v/>
      </c>
      <c r="J14" s="153" t="s">
        <v>869</v>
      </c>
      <c r="K14" s="192">
        <v>45947</v>
      </c>
      <c r="P14" s="28" t="s">
        <v>178</v>
      </c>
      <c r="Q14" s="29">
        <v>1146750</v>
      </c>
    </row>
    <row r="15" spans="1:17" ht="18" customHeight="1">
      <c r="A15" s="6">
        <f t="shared" si="0"/>
        <v>11</v>
      </c>
      <c r="B15" s="46" t="s">
        <v>21</v>
      </c>
      <c r="C15" s="44" t="s">
        <v>190</v>
      </c>
      <c r="D15" s="14" t="str">
        <f>IFERROR(VLOOKUP(C15,#REF!,2,FALSE),"")</f>
        <v/>
      </c>
      <c r="E15" s="14" t="str">
        <f>IFERROR(VLOOKUP(C15,#REF!,4,FALSE),"")</f>
        <v/>
      </c>
      <c r="F15" s="14" t="str">
        <f t="shared" si="1"/>
        <v/>
      </c>
      <c r="G15" s="38"/>
      <c r="H15" s="14" t="str">
        <f>IFERROR(VLOOKUP(C15,#REF!,3,FALSE),"")</f>
        <v/>
      </c>
      <c r="I15" s="20" t="str">
        <f>IFERROR(VLOOKUP(C15,#REF!,5,FALSE),"")</f>
        <v/>
      </c>
      <c r="J15" s="153" t="s">
        <v>869</v>
      </c>
      <c r="K15" s="192">
        <v>45947</v>
      </c>
      <c r="P15" s="28" t="s">
        <v>186</v>
      </c>
      <c r="Q15" s="29">
        <v>473250</v>
      </c>
    </row>
    <row r="16" spans="1:17" ht="18" customHeight="1">
      <c r="A16" s="6">
        <f t="shared" si="0"/>
        <v>12</v>
      </c>
      <c r="B16" s="493" t="s">
        <v>23</v>
      </c>
      <c r="C16" s="43" t="s">
        <v>188</v>
      </c>
      <c r="D16" s="14" t="str">
        <f>IFERROR(VLOOKUP(C16,#REF!,2,FALSE),"")</f>
        <v/>
      </c>
      <c r="E16" s="14" t="str">
        <f>IFERROR(VLOOKUP(C16,#REF!,4,FALSE),"")</f>
        <v/>
      </c>
      <c r="F16" s="14">
        <f t="shared" si="1"/>
        <v>88500</v>
      </c>
      <c r="G16" s="38"/>
      <c r="H16" s="14" t="str">
        <f>IFERROR(VLOOKUP(C16,#REF!,3,FALSE),"")</f>
        <v/>
      </c>
      <c r="I16" s="20" t="str">
        <f>IFERROR(VLOOKUP(C16,#REF!,5,FALSE),"")</f>
        <v/>
      </c>
      <c r="J16" s="153" t="s">
        <v>869</v>
      </c>
      <c r="K16" s="192">
        <v>45947</v>
      </c>
      <c r="P16" s="28" t="s">
        <v>169</v>
      </c>
      <c r="Q16" s="29">
        <v>7815750</v>
      </c>
    </row>
    <row r="17" spans="1:11" ht="18" customHeight="1">
      <c r="A17" s="6">
        <f t="shared" si="0"/>
        <v>13</v>
      </c>
      <c r="B17" s="494"/>
      <c r="C17" s="47" t="s">
        <v>112</v>
      </c>
      <c r="D17" s="14" t="str">
        <f>IFERROR(VLOOKUP(C17,#REF!,2,FALSE),"")</f>
        <v/>
      </c>
      <c r="E17" s="14" t="str">
        <f>IFERROR(VLOOKUP(C17,#REF!,4,FALSE),"")</f>
        <v/>
      </c>
      <c r="F17" s="14">
        <f t="shared" si="1"/>
        <v>528750</v>
      </c>
      <c r="G17" s="38"/>
      <c r="H17" s="14" t="str">
        <f>IFERROR(VLOOKUP(C17,#REF!,3,FALSE),"")</f>
        <v/>
      </c>
      <c r="I17" s="20" t="str">
        <f>IFERROR(VLOOKUP(C17,#REF!,5,FALSE),"")</f>
        <v/>
      </c>
      <c r="J17" s="153" t="s">
        <v>869</v>
      </c>
      <c r="K17" s="192">
        <v>45947</v>
      </c>
    </row>
    <row r="18" spans="1:11" ht="18" customHeight="1">
      <c r="A18" s="6">
        <f t="shared" si="0"/>
        <v>14</v>
      </c>
      <c r="B18" s="460"/>
      <c r="C18" s="47" t="s">
        <v>113</v>
      </c>
      <c r="D18" s="14" t="str">
        <f>IFERROR(VLOOKUP(C18,#REF!,2,FALSE),"")</f>
        <v/>
      </c>
      <c r="E18" s="14" t="str">
        <f>IFERROR(VLOOKUP(C18,#REF!,4,FALSE),"")</f>
        <v/>
      </c>
      <c r="F18" s="14">
        <f t="shared" si="1"/>
        <v>178500</v>
      </c>
      <c r="G18" s="38"/>
      <c r="H18" s="14" t="str">
        <f>IFERROR(VLOOKUP(C18,#REF!,3,FALSE),"")</f>
        <v/>
      </c>
      <c r="I18" s="20" t="str">
        <f>IFERROR(VLOOKUP(C18,#REF!,5,FALSE),"")</f>
        <v/>
      </c>
      <c r="J18" s="153" t="s">
        <v>869</v>
      </c>
      <c r="K18" s="192">
        <v>45947</v>
      </c>
    </row>
    <row r="19" spans="1:11" ht="18" customHeight="1">
      <c r="A19" s="6">
        <f t="shared" si="0"/>
        <v>15</v>
      </c>
      <c r="B19" s="46" t="s">
        <v>27</v>
      </c>
      <c r="C19" s="44" t="s">
        <v>191</v>
      </c>
      <c r="D19" s="14" t="str">
        <f>IFERROR(VLOOKUP(C19,#REF!,2,FALSE),"")</f>
        <v/>
      </c>
      <c r="E19" s="14" t="str">
        <f>IFERROR(VLOOKUP(C19,#REF!,4,FALSE),"")</f>
        <v/>
      </c>
      <c r="F19" s="14" t="str">
        <f t="shared" si="1"/>
        <v/>
      </c>
      <c r="G19" s="38"/>
      <c r="H19" s="14" t="str">
        <f>IFERROR(VLOOKUP(C19,#REF!,3,FALSE),"")</f>
        <v/>
      </c>
      <c r="I19" s="20" t="str">
        <f>IFERROR(VLOOKUP(C19,#REF!,5,FALSE),"")</f>
        <v/>
      </c>
      <c r="J19" s="153" t="s">
        <v>869</v>
      </c>
      <c r="K19" s="192">
        <v>45947</v>
      </c>
    </row>
    <row r="20" spans="1:11" ht="18" customHeight="1">
      <c r="A20" s="6">
        <f t="shared" si="0"/>
        <v>16</v>
      </c>
      <c r="B20" s="493" t="s">
        <v>29</v>
      </c>
      <c r="C20" s="43" t="s">
        <v>180</v>
      </c>
      <c r="D20" s="14" t="str">
        <f>IFERROR(VLOOKUP(C20,#REF!,2,FALSE),"")</f>
        <v/>
      </c>
      <c r="E20" s="14" t="str">
        <f>IFERROR(VLOOKUP(C20,#REF!,4,FALSE),"")</f>
        <v/>
      </c>
      <c r="F20" s="14">
        <f t="shared" si="1"/>
        <v>903000</v>
      </c>
      <c r="G20" s="38"/>
      <c r="H20" s="14" t="str">
        <f>IFERROR(VLOOKUP(C20,#REF!,3,FALSE),"")</f>
        <v/>
      </c>
      <c r="I20" s="20" t="str">
        <f>IFERROR(VLOOKUP(C20,#REF!,5,FALSE),"")</f>
        <v/>
      </c>
      <c r="J20" s="153" t="s">
        <v>869</v>
      </c>
      <c r="K20" s="192">
        <v>45947</v>
      </c>
    </row>
    <row r="21" spans="1:11" ht="18" customHeight="1">
      <c r="A21" s="6">
        <f t="shared" si="0"/>
        <v>17</v>
      </c>
      <c r="B21" s="496"/>
      <c r="C21" s="43" t="s">
        <v>187</v>
      </c>
      <c r="D21" s="14" t="str">
        <f>IFERROR(VLOOKUP(C21,#REF!,2,FALSE),"")</f>
        <v/>
      </c>
      <c r="E21" s="14" t="str">
        <f>IFERROR(VLOOKUP(C21,#REF!,4,FALSE),"")</f>
        <v/>
      </c>
      <c r="F21" s="14">
        <f t="shared" si="1"/>
        <v>424500</v>
      </c>
      <c r="G21" s="38"/>
      <c r="H21" s="14" t="str">
        <f>IFERROR(VLOOKUP(C21,#REF!,3,FALSE),"")</f>
        <v/>
      </c>
      <c r="I21" s="20" t="str">
        <f>IFERROR(VLOOKUP(C21,#REF!,5,FALSE),"")</f>
        <v/>
      </c>
      <c r="J21" s="153" t="s">
        <v>869</v>
      </c>
      <c r="K21" s="192">
        <v>45947</v>
      </c>
    </row>
    <row r="22" spans="1:11" ht="18" customHeight="1">
      <c r="A22" s="6">
        <f t="shared" si="0"/>
        <v>18</v>
      </c>
      <c r="B22" s="46" t="s">
        <v>31</v>
      </c>
      <c r="C22" s="47" t="s">
        <v>117</v>
      </c>
      <c r="D22" s="14" t="str">
        <f>IFERROR(VLOOKUP(C22,#REF!,2,FALSE),"")</f>
        <v/>
      </c>
      <c r="E22" s="14" t="str">
        <f>IFERROR(VLOOKUP(C22,#REF!,4,FALSE),"")</f>
        <v/>
      </c>
      <c r="F22" s="14" t="str">
        <f t="shared" si="1"/>
        <v/>
      </c>
      <c r="G22" s="38"/>
      <c r="H22" s="14" t="str">
        <f>IFERROR(VLOOKUP(C22,#REF!,3,FALSE),"")</f>
        <v/>
      </c>
      <c r="I22" s="20" t="str">
        <f>IFERROR(VLOOKUP(C22,#REF!,5,FALSE),"")</f>
        <v/>
      </c>
      <c r="J22" s="153" t="s">
        <v>869</v>
      </c>
      <c r="K22" s="192">
        <v>45947</v>
      </c>
    </row>
    <row r="23" spans="1:11" ht="18" customHeight="1">
      <c r="A23" s="6">
        <f>A22+1</f>
        <v>19</v>
      </c>
      <c r="B23" s="493" t="s">
        <v>33</v>
      </c>
      <c r="C23" s="44" t="s">
        <v>192</v>
      </c>
      <c r="D23" s="14" t="str">
        <f>IFERROR(VLOOKUP(C23,#REF!,2,FALSE),"")</f>
        <v/>
      </c>
      <c r="E23" s="14" t="str">
        <f>IFERROR(VLOOKUP(C23,#REF!,4,FALSE),"")</f>
        <v/>
      </c>
      <c r="F23" s="14" t="str">
        <f t="shared" si="1"/>
        <v/>
      </c>
      <c r="G23" s="38"/>
      <c r="H23" s="14" t="str">
        <f>IFERROR(VLOOKUP(C23,#REF!,3,FALSE),"")</f>
        <v/>
      </c>
      <c r="I23" s="20" t="str">
        <f>IFERROR(VLOOKUP(C23,#REF!,5,FALSE),"")</f>
        <v/>
      </c>
      <c r="J23" s="153" t="s">
        <v>869</v>
      </c>
      <c r="K23" s="192">
        <v>45947</v>
      </c>
    </row>
    <row r="24" spans="1:11" ht="18" customHeight="1">
      <c r="A24" s="6">
        <f t="shared" si="0"/>
        <v>20</v>
      </c>
      <c r="B24" s="495"/>
      <c r="C24" s="43"/>
      <c r="D24" s="14" t="str">
        <f>IFERROR(VLOOKUP(C24,#REF!,2,FALSE),"")</f>
        <v/>
      </c>
      <c r="E24" s="14" t="str">
        <f>IFERROR(VLOOKUP(C24,#REF!,4,FALSE),"")</f>
        <v/>
      </c>
      <c r="F24" s="14" t="str">
        <f t="shared" si="1"/>
        <v/>
      </c>
      <c r="G24" s="38"/>
      <c r="H24" s="14" t="str">
        <f>IFERROR(VLOOKUP(C24,#REF!,3,FALSE),"")</f>
        <v/>
      </c>
      <c r="I24" s="20" t="str">
        <f>IFERROR(VLOOKUP(C24,#REF!,5,FALSE),"")</f>
        <v/>
      </c>
      <c r="J24" s="153" t="s">
        <v>869</v>
      </c>
      <c r="K24" s="192">
        <v>45947</v>
      </c>
    </row>
    <row r="25" spans="1:11" ht="18" customHeight="1">
      <c r="A25" s="6">
        <f t="shared" si="0"/>
        <v>21</v>
      </c>
      <c r="B25" s="495"/>
      <c r="C25" s="48" t="s">
        <v>120</v>
      </c>
      <c r="D25" s="14" t="str">
        <f>IFERROR(VLOOKUP(C25,#REF!,2,FALSE),"")</f>
        <v/>
      </c>
      <c r="E25" s="14" t="str">
        <f>IFERROR(VLOOKUP(C25,#REF!,4,FALSE),"")</f>
        <v/>
      </c>
      <c r="F25" s="14" t="str">
        <f t="shared" si="1"/>
        <v/>
      </c>
      <c r="G25" s="38"/>
      <c r="H25" s="14" t="str">
        <f>IFERROR(VLOOKUP(C25,#REF!,3,FALSE),"")</f>
        <v/>
      </c>
      <c r="I25" s="20" t="str">
        <f>IFERROR(VLOOKUP(C25,#REF!,5,FALSE),"")</f>
        <v/>
      </c>
      <c r="J25" s="153" t="s">
        <v>869</v>
      </c>
      <c r="K25" s="192">
        <v>45947</v>
      </c>
    </row>
    <row r="26" spans="1:11" ht="18" customHeight="1">
      <c r="A26" s="6">
        <f t="shared" si="0"/>
        <v>22</v>
      </c>
      <c r="B26" s="496"/>
      <c r="C26" s="43" t="s">
        <v>182</v>
      </c>
      <c r="D26" s="14" t="str">
        <f>IFERROR(VLOOKUP(C26,#REF!,2,FALSE),"")</f>
        <v/>
      </c>
      <c r="E26" s="14" t="str">
        <f>IFERROR(VLOOKUP(C26,#REF!,4,FALSE),"")</f>
        <v/>
      </c>
      <c r="F26" s="14">
        <f t="shared" si="1"/>
        <v>702000</v>
      </c>
      <c r="G26" s="38"/>
      <c r="H26" s="14" t="str">
        <f>IFERROR(VLOOKUP(C26,#REF!,3,FALSE),"")</f>
        <v/>
      </c>
      <c r="I26" s="20" t="str">
        <f>IFERROR(VLOOKUP(C26,#REF!,5,FALSE),"")</f>
        <v/>
      </c>
      <c r="J26" s="153" t="s">
        <v>869</v>
      </c>
      <c r="K26" s="192">
        <v>45947</v>
      </c>
    </row>
    <row r="27" spans="1:11" ht="18" customHeight="1">
      <c r="A27" s="6">
        <f t="shared" si="0"/>
        <v>23</v>
      </c>
      <c r="B27" s="493" t="s">
        <v>37</v>
      </c>
      <c r="C27" s="47" t="s">
        <v>122</v>
      </c>
      <c r="D27" s="14" t="str">
        <f>IFERROR(VLOOKUP(C27,#REF!,2,FALSE),"")</f>
        <v/>
      </c>
      <c r="E27" s="14" t="str">
        <f>IFERROR(VLOOKUP(C27,#REF!,4,FALSE),"")</f>
        <v/>
      </c>
      <c r="F27" s="14" t="str">
        <f t="shared" si="1"/>
        <v/>
      </c>
      <c r="G27" s="38"/>
      <c r="H27" s="38" t="str">
        <f>IFERROR(VLOOKUP(C27,#REF!,3,FALSE),"")</f>
        <v/>
      </c>
      <c r="I27" s="20" t="str">
        <f>IFERROR(VLOOKUP(C27,#REF!,5,FALSE),"")</f>
        <v/>
      </c>
      <c r="J27" s="153" t="s">
        <v>869</v>
      </c>
      <c r="K27" s="192">
        <v>45947</v>
      </c>
    </row>
    <row r="28" spans="1:11" ht="18" customHeight="1">
      <c r="A28" s="6">
        <f t="shared" si="0"/>
        <v>24</v>
      </c>
      <c r="B28" s="460"/>
      <c r="C28" s="47" t="s">
        <v>123</v>
      </c>
      <c r="D28" s="14" t="str">
        <f>IFERROR(VLOOKUP(C28,#REF!,2,FALSE),"")</f>
        <v/>
      </c>
      <c r="E28" s="14" t="str">
        <f>IFERROR(VLOOKUP(C28,#REF!,4,FALSE),"")</f>
        <v/>
      </c>
      <c r="F28" s="14" t="str">
        <f t="shared" si="1"/>
        <v/>
      </c>
      <c r="G28" s="38"/>
      <c r="H28" s="38" t="str">
        <f>IFERROR(VLOOKUP(C28,#REF!,3,FALSE),"")</f>
        <v/>
      </c>
      <c r="I28" s="39" t="str">
        <f>IFERROR(VLOOKUP(C28,#REF!,5,FALSE),"")</f>
        <v/>
      </c>
      <c r="J28" s="153" t="s">
        <v>869</v>
      </c>
      <c r="K28" s="192">
        <v>45947</v>
      </c>
    </row>
    <row r="29" spans="1:11" ht="18" customHeight="1">
      <c r="A29" s="6">
        <f t="shared" si="0"/>
        <v>25</v>
      </c>
      <c r="B29" s="493" t="s">
        <v>40</v>
      </c>
      <c r="C29" s="47" t="s">
        <v>124</v>
      </c>
      <c r="D29" s="14" t="str">
        <f>IFERROR(VLOOKUP(C29,#REF!,2,FALSE),"")</f>
        <v/>
      </c>
      <c r="E29" s="14" t="str">
        <f>IFERROR(VLOOKUP(C29,#REF!,4,FALSE),"")</f>
        <v/>
      </c>
      <c r="F29" s="14" t="str">
        <f t="shared" si="1"/>
        <v/>
      </c>
      <c r="G29" s="38"/>
      <c r="H29" s="38" t="str">
        <f>IFERROR(VLOOKUP(C29,#REF!,3,FALSE),"")</f>
        <v/>
      </c>
      <c r="I29" s="39" t="str">
        <f>IFERROR(VLOOKUP(C29,#REF!,5,FALSE),"")</f>
        <v/>
      </c>
      <c r="J29" s="153" t="s">
        <v>869</v>
      </c>
      <c r="K29" s="192">
        <v>45947</v>
      </c>
    </row>
    <row r="30" spans="1:11" ht="18" customHeight="1">
      <c r="A30" s="6">
        <f t="shared" si="0"/>
        <v>26</v>
      </c>
      <c r="B30" s="494"/>
      <c r="C30" s="47" t="s">
        <v>125</v>
      </c>
      <c r="D30" s="14" t="str">
        <f>IFERROR(VLOOKUP(C30,#REF!,2,FALSE),"")</f>
        <v/>
      </c>
      <c r="E30" s="38" t="str">
        <f>IFERROR(VLOOKUP(C30,#REF!,4,FALSE),"")</f>
        <v/>
      </c>
      <c r="F30" s="14" t="str">
        <f t="shared" si="1"/>
        <v/>
      </c>
      <c r="G30" s="38"/>
      <c r="H30" s="38" t="str">
        <f>IFERROR(VLOOKUP(C30,#REF!,3,FALSE),"")</f>
        <v/>
      </c>
      <c r="I30" s="39" t="str">
        <f>IFERROR(VLOOKUP(C30,#REF!,5,FALSE),"")</f>
        <v/>
      </c>
      <c r="J30" s="153" t="s">
        <v>869</v>
      </c>
      <c r="K30" s="192">
        <v>45947</v>
      </c>
    </row>
    <row r="31" spans="1:11" ht="18" customHeight="1">
      <c r="A31" s="6">
        <f t="shared" si="0"/>
        <v>27</v>
      </c>
      <c r="B31" s="460"/>
      <c r="C31" s="22" t="s">
        <v>126</v>
      </c>
      <c r="D31" s="14" t="str">
        <f>IFERROR(VLOOKUP(C31,#REF!,2,FALSE),"")</f>
        <v/>
      </c>
      <c r="E31" s="14" t="str">
        <f>IFERROR(VLOOKUP(C31,#REF!,4,FALSE),"")</f>
        <v/>
      </c>
      <c r="F31" s="14" t="str">
        <f t="shared" si="1"/>
        <v/>
      </c>
      <c r="G31" s="14"/>
      <c r="H31" s="14" t="str">
        <f>IFERROR(VLOOKUP(C31,#REF!,3,FALSE),"")</f>
        <v/>
      </c>
      <c r="I31" s="20" t="str">
        <f>IFERROR(VLOOKUP(C31,#REF!,5,FALSE),"")</f>
        <v/>
      </c>
      <c r="J31" s="153" t="s">
        <v>869</v>
      </c>
      <c r="K31" s="192">
        <v>45947</v>
      </c>
    </row>
    <row r="32" spans="1:11" ht="18" customHeight="1">
      <c r="A32" s="6">
        <f t="shared" si="0"/>
        <v>28</v>
      </c>
      <c r="B32" s="491" t="s">
        <v>44</v>
      </c>
      <c r="C32" s="22" t="s">
        <v>127</v>
      </c>
      <c r="D32" s="14" t="str">
        <f>IFERROR(VLOOKUP(C32,#REF!,2,FALSE),"")</f>
        <v/>
      </c>
      <c r="E32" s="14" t="str">
        <f>IFERROR(VLOOKUP(C32,#REF!,4,FALSE),"")</f>
        <v/>
      </c>
      <c r="F32" s="14" t="str">
        <f t="shared" si="1"/>
        <v/>
      </c>
      <c r="G32" s="14"/>
      <c r="H32" s="14" t="str">
        <f>IFERROR(VLOOKUP(C32,#REF!,3,FALSE),"")</f>
        <v/>
      </c>
      <c r="I32" s="20" t="str">
        <f>IFERROR(VLOOKUP(C32,#REF!,5,FALSE),"")</f>
        <v/>
      </c>
      <c r="J32" s="153" t="s">
        <v>869</v>
      </c>
      <c r="K32" s="192">
        <v>45947</v>
      </c>
    </row>
    <row r="33" spans="1:10" ht="18" customHeight="1">
      <c r="A33" s="6">
        <f t="shared" si="0"/>
        <v>29</v>
      </c>
      <c r="B33" s="461"/>
      <c r="C33" s="22" t="s">
        <v>128</v>
      </c>
      <c r="D33" s="14" t="str">
        <f>IFERROR(VLOOKUP(C33,#REF!,2,FALSE),"")</f>
        <v/>
      </c>
      <c r="E33" s="14" t="str">
        <f>IFERROR(VLOOKUP(C33,#REF!,4,FALSE),"")</f>
        <v/>
      </c>
      <c r="F33" s="14" t="str">
        <f t="shared" si="1"/>
        <v/>
      </c>
      <c r="G33" s="14"/>
      <c r="H33" s="14" t="str">
        <f>IFERROR(VLOOKUP(C33,#REF!,3,FALSE),"")</f>
        <v/>
      </c>
      <c r="I33" s="20" t="str">
        <f>IFERROR(VLOOKUP(C33,#REF!,5,FALSE),"")</f>
        <v/>
      </c>
      <c r="J33" s="153"/>
    </row>
    <row r="34" spans="1:10" ht="18" customHeight="1">
      <c r="A34" s="6">
        <f t="shared" si="0"/>
        <v>30</v>
      </c>
      <c r="B34" s="49" t="s">
        <v>47</v>
      </c>
      <c r="C34" s="22" t="s">
        <v>129</v>
      </c>
      <c r="D34" s="14" t="str">
        <f>IFERROR(VLOOKUP(C34,#REF!,2,FALSE),"")</f>
        <v/>
      </c>
      <c r="E34" s="14" t="str">
        <f>IFERROR(VLOOKUP(C34,#REF!,4,FALSE),"")</f>
        <v/>
      </c>
      <c r="F34" s="14" t="str">
        <f t="shared" si="1"/>
        <v/>
      </c>
      <c r="G34" s="14"/>
      <c r="H34" s="14" t="str">
        <f>IFERROR(VLOOKUP(C34,#REF!,3,FALSE),"")</f>
        <v/>
      </c>
      <c r="I34" s="20" t="str">
        <f>IFERROR(VLOOKUP(C34,#REF!,5,FALSE),"")</f>
        <v/>
      </c>
      <c r="J34" s="153"/>
    </row>
    <row r="35" spans="1:10" ht="18" customHeight="1">
      <c r="A35" s="6">
        <f t="shared" si="0"/>
        <v>31</v>
      </c>
      <c r="B35" s="493" t="s">
        <v>49</v>
      </c>
      <c r="C35" s="22" t="s">
        <v>130</v>
      </c>
      <c r="D35" s="14" t="str">
        <f>IFERROR(VLOOKUP(C35,#REF!,2,FALSE),"")</f>
        <v/>
      </c>
      <c r="E35" s="14" t="str">
        <f>IFERROR(VLOOKUP(C35,#REF!,4,FALSE),"")</f>
        <v/>
      </c>
      <c r="F35" s="14" t="str">
        <f t="shared" si="1"/>
        <v/>
      </c>
      <c r="G35" s="14"/>
      <c r="H35" s="14" t="str">
        <f>IFERROR(VLOOKUP(C35,#REF!,3,FALSE),"")</f>
        <v/>
      </c>
      <c r="I35" s="20" t="str">
        <f>IFERROR(VLOOKUP(C35,#REF!,5,FALSE),"")</f>
        <v/>
      </c>
      <c r="J35" s="153"/>
    </row>
    <row r="36" spans="1:10" ht="18" customHeight="1">
      <c r="A36" s="6">
        <f t="shared" si="0"/>
        <v>32</v>
      </c>
      <c r="B36" s="494"/>
      <c r="C36" s="22" t="s">
        <v>131</v>
      </c>
      <c r="D36" s="14" t="str">
        <f>IFERROR(VLOOKUP(C36,#REF!,2,FALSE),"")</f>
        <v/>
      </c>
      <c r="E36" s="14" t="str">
        <f>IFERROR(VLOOKUP(C36,#REF!,4,FALSE),"")</f>
        <v/>
      </c>
      <c r="F36" s="14" t="str">
        <f t="shared" si="1"/>
        <v/>
      </c>
      <c r="G36" s="14"/>
      <c r="H36" s="14" t="str">
        <f>IFERROR(VLOOKUP(C36,#REF!,3,FALSE),"")</f>
        <v/>
      </c>
      <c r="I36" s="20" t="str">
        <f>IFERROR(VLOOKUP(C36,#REF!,5,FALSE),"")</f>
        <v/>
      </c>
      <c r="J36" s="153"/>
    </row>
    <row r="37" spans="1:10" ht="18" customHeight="1">
      <c r="A37" s="6">
        <f t="shared" si="0"/>
        <v>33</v>
      </c>
      <c r="B37" s="460"/>
      <c r="C37" s="22" t="s">
        <v>132</v>
      </c>
      <c r="D37" s="14" t="str">
        <f>IFERROR(VLOOKUP(C37,#REF!,2,FALSE),"")</f>
        <v/>
      </c>
      <c r="E37" s="14" t="str">
        <f>IFERROR(VLOOKUP(C37,#REF!,4,FALSE),"")</f>
        <v/>
      </c>
      <c r="F37" s="14" t="str">
        <f t="shared" si="1"/>
        <v/>
      </c>
      <c r="G37" s="14"/>
      <c r="H37" s="14" t="str">
        <f>IFERROR(VLOOKUP(C37,#REF!,3,FALSE),"")</f>
        <v/>
      </c>
      <c r="I37" s="20" t="str">
        <f>IFERROR(VLOOKUP(C37,#REF!,5,FALSE),"")</f>
        <v/>
      </c>
      <c r="J37" s="153"/>
    </row>
    <row r="38" spans="1:10" ht="18" customHeight="1">
      <c r="A38" s="6">
        <f t="shared" si="0"/>
        <v>34</v>
      </c>
      <c r="B38" s="46" t="s">
        <v>53</v>
      </c>
      <c r="C38" s="22" t="s">
        <v>133</v>
      </c>
      <c r="D38" s="14" t="str">
        <f>IFERROR(VLOOKUP(C38,#REF!,2,FALSE),"")</f>
        <v/>
      </c>
      <c r="E38" s="14" t="str">
        <f>IFERROR(VLOOKUP(C38,#REF!,4,FALSE),"")</f>
        <v/>
      </c>
      <c r="F38" s="14" t="str">
        <f t="shared" si="1"/>
        <v/>
      </c>
      <c r="G38" s="14"/>
      <c r="H38" s="14" t="str">
        <f>IFERROR(VLOOKUP(C38,#REF!,3,FALSE),"")</f>
        <v/>
      </c>
      <c r="I38" s="20" t="str">
        <f>IFERROR(VLOOKUP(C38,#REF!,5,FALSE),"")</f>
        <v/>
      </c>
      <c r="J38" s="153"/>
    </row>
    <row r="39" spans="1:10" ht="18" customHeight="1">
      <c r="A39" s="6">
        <f t="shared" si="0"/>
        <v>35</v>
      </c>
      <c r="B39" s="46" t="s">
        <v>55</v>
      </c>
      <c r="C39" s="22" t="s">
        <v>134</v>
      </c>
      <c r="D39" s="14" t="str">
        <f>IFERROR(VLOOKUP(C39,#REF!,2,FALSE),"")</f>
        <v/>
      </c>
      <c r="E39" s="14" t="str">
        <f>IFERROR(VLOOKUP(C39,#REF!,4,FALSE),"")</f>
        <v/>
      </c>
      <c r="F39" s="14" t="str">
        <f t="shared" si="1"/>
        <v/>
      </c>
      <c r="G39" s="14"/>
      <c r="H39" s="14" t="str">
        <f>IFERROR(VLOOKUP(C39,#REF!,3,FALSE),"")</f>
        <v/>
      </c>
      <c r="I39" s="20" t="str">
        <f>IFERROR(VLOOKUP(C39,#REF!,5,FALSE),"")</f>
        <v/>
      </c>
      <c r="J39" s="153"/>
    </row>
    <row r="40" spans="1:10" ht="18" customHeight="1">
      <c r="A40" s="6">
        <f t="shared" si="0"/>
        <v>36</v>
      </c>
      <c r="B40" s="493" t="s">
        <v>57</v>
      </c>
      <c r="C40" s="22" t="s">
        <v>135</v>
      </c>
      <c r="D40" s="14" t="str">
        <f>IFERROR(VLOOKUP(C40,#REF!,2,FALSE),"")</f>
        <v/>
      </c>
      <c r="E40" s="14" t="str">
        <f>IFERROR(VLOOKUP(C40,#REF!,4,FALSE),"")</f>
        <v/>
      </c>
      <c r="F40" s="14" t="str">
        <f t="shared" si="1"/>
        <v/>
      </c>
      <c r="G40" s="14"/>
      <c r="H40" s="14" t="str">
        <f>IFERROR(VLOOKUP(C40,#REF!,3,FALSE),"")</f>
        <v/>
      </c>
      <c r="I40" s="20" t="str">
        <f>IFERROR(VLOOKUP(C40,#REF!,5,FALSE),"")</f>
        <v/>
      </c>
      <c r="J40" s="153"/>
    </row>
    <row r="41" spans="1:10" ht="18" customHeight="1">
      <c r="A41" s="6">
        <f t="shared" si="0"/>
        <v>37</v>
      </c>
      <c r="B41" s="460"/>
      <c r="C41" s="22" t="s">
        <v>136</v>
      </c>
      <c r="D41" s="14" t="str">
        <f>IFERROR(VLOOKUP(C41,#REF!,2,FALSE),"")</f>
        <v/>
      </c>
      <c r="E41" s="14" t="str">
        <f>IFERROR(VLOOKUP(C41,#REF!,4,FALSE),"")</f>
        <v/>
      </c>
      <c r="F41" s="14" t="str">
        <f t="shared" si="1"/>
        <v/>
      </c>
      <c r="G41" s="14"/>
      <c r="H41" s="14" t="str">
        <f>IFERROR(VLOOKUP(C41,#REF!,3,FALSE),"")</f>
        <v/>
      </c>
      <c r="I41" s="20" t="str">
        <f>IFERROR(VLOOKUP(C41,#REF!,5,FALSE),"")</f>
        <v/>
      </c>
      <c r="J41" s="153"/>
    </row>
    <row r="42" spans="1:10" ht="18" customHeight="1">
      <c r="A42" s="6">
        <f t="shared" si="0"/>
        <v>38</v>
      </c>
      <c r="B42" s="46" t="s">
        <v>60</v>
      </c>
      <c r="C42" s="22" t="s">
        <v>137</v>
      </c>
      <c r="D42" s="14" t="str">
        <f>IFERROR(VLOOKUP(C42,#REF!,2,FALSE),"")</f>
        <v/>
      </c>
      <c r="E42" s="14" t="str">
        <f>IFERROR(VLOOKUP(C42,#REF!,4,FALSE),"")</f>
        <v/>
      </c>
      <c r="F42" s="14" t="str">
        <f t="shared" si="1"/>
        <v/>
      </c>
      <c r="G42" s="14"/>
      <c r="H42" s="14" t="str">
        <f>IFERROR(VLOOKUP(C42,#REF!,3,FALSE),"")</f>
        <v/>
      </c>
      <c r="I42" s="20" t="str">
        <f>IFERROR(VLOOKUP(C42,#REF!,5,FALSE),"")</f>
        <v/>
      </c>
      <c r="J42" s="153"/>
    </row>
    <row r="43" spans="1:10" ht="18" customHeight="1">
      <c r="A43" s="6">
        <f t="shared" si="0"/>
        <v>39</v>
      </c>
      <c r="B43" s="46" t="s">
        <v>62</v>
      </c>
      <c r="C43" s="26" t="s">
        <v>138</v>
      </c>
      <c r="D43" s="14" t="str">
        <f>IFERROR(VLOOKUP(C43,#REF!,2,FALSE),"")</f>
        <v/>
      </c>
      <c r="E43" s="14" t="str">
        <f>IFERROR(VLOOKUP(C43,#REF!,4,FALSE),"")</f>
        <v/>
      </c>
      <c r="F43" s="14" t="str">
        <f t="shared" si="1"/>
        <v/>
      </c>
      <c r="G43" s="14"/>
      <c r="H43" s="14" t="str">
        <f>IFERROR(VLOOKUP(C43,#REF!,3,FALSE),"")</f>
        <v/>
      </c>
      <c r="I43" s="20" t="str">
        <f>IFERROR(VLOOKUP(C43,#REF!,5,FALSE),"")</f>
        <v/>
      </c>
      <c r="J43" s="153"/>
    </row>
    <row r="44" spans="1:10" ht="18" customHeight="1">
      <c r="A44" s="6">
        <f t="shared" si="0"/>
        <v>40</v>
      </c>
      <c r="B44" s="46" t="s">
        <v>64</v>
      </c>
      <c r="C44" s="22" t="s">
        <v>139</v>
      </c>
      <c r="D44" s="14" t="str">
        <f>IFERROR(VLOOKUP(C44,#REF!,2,FALSE),"")</f>
        <v/>
      </c>
      <c r="E44" s="14" t="str">
        <f>IFERROR(VLOOKUP(C44,#REF!,4,FALSE),"")</f>
        <v/>
      </c>
      <c r="F44" s="14" t="str">
        <f t="shared" si="1"/>
        <v/>
      </c>
      <c r="G44" s="14"/>
      <c r="H44" s="14" t="str">
        <f>IFERROR(VLOOKUP(C44,#REF!,3,FALSE),"")</f>
        <v/>
      </c>
      <c r="I44" s="20" t="str">
        <f>IFERROR(VLOOKUP(C44,#REF!,5,FALSE),"")</f>
        <v/>
      </c>
      <c r="J44" s="153"/>
    </row>
    <row r="45" spans="1:10" ht="18" customHeight="1">
      <c r="A45" s="6">
        <f t="shared" si="0"/>
        <v>41</v>
      </c>
      <c r="B45" s="46" t="s">
        <v>66</v>
      </c>
      <c r="C45" s="44" t="s">
        <v>193</v>
      </c>
      <c r="D45" s="38" t="str">
        <f>IFERROR(VLOOKUP(C45,#REF!,2,FALSE),"")</f>
        <v/>
      </c>
      <c r="E45" s="38" t="str">
        <f>IFERROR(VLOOKUP(C45,#REF!,4,FALSE),"")</f>
        <v/>
      </c>
      <c r="F45" s="14" t="str">
        <f t="shared" si="1"/>
        <v/>
      </c>
      <c r="G45" s="38"/>
      <c r="H45" s="38" t="str">
        <f>IFERROR(VLOOKUP(C45,#REF!,3,FALSE),"")</f>
        <v/>
      </c>
      <c r="I45" s="39" t="str">
        <f>IFERROR(VLOOKUP(C45,#REF!,5,FALSE),"")</f>
        <v/>
      </c>
      <c r="J45" s="153"/>
    </row>
    <row r="46" spans="1:10" ht="18" customHeight="1">
      <c r="A46" s="6">
        <f t="shared" si="0"/>
        <v>42</v>
      </c>
      <c r="B46" s="46" t="s">
        <v>68</v>
      </c>
      <c r="C46" s="44" t="s">
        <v>194</v>
      </c>
      <c r="D46" s="38" t="str">
        <f>IFERROR(VLOOKUP(C46,#REF!,2,FALSE),"")</f>
        <v/>
      </c>
      <c r="E46" s="38" t="str">
        <f>IFERROR(VLOOKUP(C46,#REF!,4,FALSE),"")</f>
        <v/>
      </c>
      <c r="F46" s="14" t="str">
        <f t="shared" si="1"/>
        <v/>
      </c>
      <c r="G46" s="38"/>
      <c r="H46" s="38" t="str">
        <f>IFERROR(VLOOKUP(C46,#REF!,3,FALSE),"")</f>
        <v/>
      </c>
      <c r="I46" s="39" t="str">
        <f>IFERROR(VLOOKUP(C46,#REF!,5,FALSE),"")</f>
        <v/>
      </c>
      <c r="J46" s="153"/>
    </row>
    <row r="47" spans="1:10" ht="18" customHeight="1">
      <c r="A47" s="6">
        <f t="shared" si="0"/>
        <v>43</v>
      </c>
      <c r="B47" s="46" t="s">
        <v>70</v>
      </c>
      <c r="C47" s="44" t="s">
        <v>195</v>
      </c>
      <c r="D47" s="38" t="str">
        <f>IFERROR(VLOOKUP(C47,#REF!,2,FALSE),"")</f>
        <v/>
      </c>
      <c r="E47" s="38" t="str">
        <f>IFERROR(VLOOKUP(C47,#REF!,4,FALSE),"")</f>
        <v/>
      </c>
      <c r="F47" s="14" t="str">
        <f t="shared" si="1"/>
        <v/>
      </c>
      <c r="G47" s="38"/>
      <c r="H47" s="38" t="str">
        <f>IFERROR(VLOOKUP(C47,#REF!,3,FALSE),"")</f>
        <v/>
      </c>
      <c r="I47" s="39" t="str">
        <f>IFERROR(VLOOKUP(C47,#REF!,5,FALSE),"")</f>
        <v/>
      </c>
      <c r="J47" s="153"/>
    </row>
    <row r="48" spans="1:10" ht="18" customHeight="1">
      <c r="A48" s="6">
        <f t="shared" si="0"/>
        <v>44</v>
      </c>
      <c r="B48" s="46" t="s">
        <v>72</v>
      </c>
      <c r="C48" s="44" t="s">
        <v>196</v>
      </c>
      <c r="D48" s="38" t="str">
        <f>IFERROR(VLOOKUP(C48,#REF!,2,FALSE),"")</f>
        <v/>
      </c>
      <c r="E48" s="38" t="str">
        <f>IFERROR(VLOOKUP(C48,#REF!,4,FALSE),"")</f>
        <v/>
      </c>
      <c r="F48" s="14" t="str">
        <f t="shared" si="1"/>
        <v/>
      </c>
      <c r="G48" s="38"/>
      <c r="H48" s="38" t="str">
        <f>IFERROR(VLOOKUP(C48,#REF!,3,FALSE),"")</f>
        <v/>
      </c>
      <c r="I48" s="39" t="str">
        <f>IFERROR(VLOOKUP(C48,#REF!,5,FALSE),"")</f>
        <v/>
      </c>
      <c r="J48" s="153"/>
    </row>
    <row r="49" spans="1:10" ht="18" customHeight="1">
      <c r="A49" s="6">
        <f t="shared" si="0"/>
        <v>45</v>
      </c>
      <c r="B49" s="50" t="s">
        <v>74</v>
      </c>
      <c r="C49" s="44" t="s">
        <v>144</v>
      </c>
      <c r="D49" s="38" t="str">
        <f>IFERROR(VLOOKUP(C49,#REF!,2,FALSE),"")</f>
        <v/>
      </c>
      <c r="E49" s="38" t="str">
        <f>IFERROR(VLOOKUP(C49,#REF!,4,FALSE),"")</f>
        <v/>
      </c>
      <c r="F49" s="14" t="str">
        <f t="shared" si="1"/>
        <v/>
      </c>
      <c r="G49" s="38"/>
      <c r="H49" s="38" t="str">
        <f>IFERROR(VLOOKUP(C49,#REF!,3,FALSE),"")</f>
        <v/>
      </c>
      <c r="I49" s="39" t="str">
        <f>IFERROR(VLOOKUP(C49,#REF!,5,FALSE),"")</f>
        <v/>
      </c>
      <c r="J49" s="153"/>
    </row>
    <row r="50" spans="1:10" ht="18" customHeight="1">
      <c r="A50" s="6">
        <f t="shared" si="0"/>
        <v>46</v>
      </c>
      <c r="B50" s="491" t="s">
        <v>76</v>
      </c>
      <c r="C50" s="22" t="s">
        <v>145</v>
      </c>
      <c r="D50" s="14" t="str">
        <f>IFERROR(VLOOKUP(C50,#REF!,2,FALSE),"")</f>
        <v/>
      </c>
      <c r="E50" s="14" t="str">
        <f>IFERROR(VLOOKUP(C50,#REF!,4,FALSE),"")</f>
        <v/>
      </c>
      <c r="F50" s="14" t="str">
        <f t="shared" si="1"/>
        <v/>
      </c>
      <c r="G50" s="14"/>
      <c r="H50" s="14" t="str">
        <f>IFERROR(VLOOKUP(C50,#REF!,3,FALSE),"")</f>
        <v/>
      </c>
      <c r="I50" s="20" t="str">
        <f>IFERROR(VLOOKUP(C50,#REF!,5,FALSE),"")</f>
        <v/>
      </c>
      <c r="J50" s="153"/>
    </row>
    <row r="51" spans="1:10" ht="18" customHeight="1">
      <c r="A51" s="6">
        <f t="shared" si="0"/>
        <v>47</v>
      </c>
      <c r="B51" s="492"/>
      <c r="C51" s="22" t="s">
        <v>146</v>
      </c>
      <c r="D51" s="14" t="str">
        <f>IFERROR(VLOOKUP(C51,#REF!,2,FALSE),"")</f>
        <v/>
      </c>
      <c r="E51" s="14" t="str">
        <f>IFERROR(VLOOKUP(C51,#REF!,4,FALSE),"")</f>
        <v/>
      </c>
      <c r="F51" s="14" t="str">
        <f t="shared" si="1"/>
        <v/>
      </c>
      <c r="G51" s="14"/>
      <c r="H51" s="14" t="str">
        <f>IFERROR(VLOOKUP(C51,#REF!,3,FALSE),"")</f>
        <v/>
      </c>
      <c r="I51" s="20" t="str">
        <f>IFERROR(VLOOKUP(C51,#REF!,5,FALSE),"")</f>
        <v/>
      </c>
      <c r="J51" s="153"/>
    </row>
    <row r="52" spans="1:10" ht="18" customHeight="1">
      <c r="A52" s="6">
        <f t="shared" si="0"/>
        <v>48</v>
      </c>
      <c r="B52" s="461"/>
      <c r="C52" s="22" t="s">
        <v>147</v>
      </c>
      <c r="D52" s="14" t="str">
        <f>IFERROR(VLOOKUP(C52,#REF!,2,FALSE),"")</f>
        <v/>
      </c>
      <c r="E52" s="14" t="str">
        <f>IFERROR(VLOOKUP(C52,#REF!,4,FALSE),"")</f>
        <v/>
      </c>
      <c r="F52" s="14" t="str">
        <f t="shared" si="1"/>
        <v/>
      </c>
      <c r="G52" s="14"/>
      <c r="H52" s="14" t="str">
        <f>IFERROR(VLOOKUP(C52,#REF!,3,FALSE),"")</f>
        <v/>
      </c>
      <c r="I52" s="20" t="str">
        <f>IFERROR(VLOOKUP(C52,#REF!,5,FALSE),"")</f>
        <v/>
      </c>
      <c r="J52" s="153"/>
    </row>
    <row r="53" spans="1:10" ht="18" customHeight="1">
      <c r="A53" s="6">
        <f t="shared" si="0"/>
        <v>49</v>
      </c>
      <c r="B53" s="46" t="s">
        <v>80</v>
      </c>
      <c r="C53" s="26" t="s">
        <v>148</v>
      </c>
      <c r="D53" s="14" t="str">
        <f>IFERROR(VLOOKUP(C53,#REF!,2,FALSE),"")</f>
        <v/>
      </c>
      <c r="E53" s="14" t="str">
        <f>IFERROR(VLOOKUP(C53,#REF!,4,FALSE),"")</f>
        <v/>
      </c>
      <c r="F53" s="14" t="str">
        <f t="shared" si="1"/>
        <v/>
      </c>
      <c r="G53" s="14"/>
      <c r="H53" s="14" t="str">
        <f>IFERROR(VLOOKUP(C53,#REF!,3,FALSE),"")</f>
        <v/>
      </c>
      <c r="I53" s="20" t="str">
        <f>IFERROR(VLOOKUP(C53,#REF!,5,FALSE),"")</f>
        <v/>
      </c>
      <c r="J53" s="153"/>
    </row>
    <row r="54" spans="1:10" ht="18" customHeight="1">
      <c r="A54" s="6">
        <f t="shared" si="0"/>
        <v>50</v>
      </c>
      <c r="B54" s="50" t="s">
        <v>82</v>
      </c>
      <c r="C54" s="22" t="s">
        <v>149</v>
      </c>
      <c r="D54" s="14" t="str">
        <f>IFERROR(VLOOKUP(C54,#REF!,2,FALSE),"")</f>
        <v/>
      </c>
      <c r="E54" s="14" t="str">
        <f>IFERROR(VLOOKUP(C54,#REF!,4,FALSE),"")</f>
        <v/>
      </c>
      <c r="F54" s="14" t="str">
        <f t="shared" si="1"/>
        <v/>
      </c>
      <c r="G54" s="14"/>
      <c r="H54" s="14" t="str">
        <f>IFERROR(VLOOKUP(C54,#REF!,3,FALSE),"")</f>
        <v/>
      </c>
      <c r="I54" s="20" t="str">
        <f>IFERROR(VLOOKUP(C54,#REF!,5,FALSE),"")</f>
        <v/>
      </c>
      <c r="J54" s="153"/>
    </row>
    <row r="55" spans="1:10" ht="18" customHeight="1">
      <c r="A55" s="6">
        <f t="shared" si="0"/>
        <v>51</v>
      </c>
      <c r="B55" s="50" t="s">
        <v>84</v>
      </c>
      <c r="C55" s="22" t="s">
        <v>150</v>
      </c>
      <c r="D55" s="14" t="str">
        <f>IFERROR(VLOOKUP(C55,#REF!,2,FALSE),"")</f>
        <v/>
      </c>
      <c r="E55" s="14" t="str">
        <f>IFERROR(VLOOKUP(C55,#REF!,4,FALSE),"")</f>
        <v/>
      </c>
      <c r="F55" s="14" t="str">
        <f t="shared" si="1"/>
        <v/>
      </c>
      <c r="G55" s="14"/>
      <c r="H55" s="14" t="str">
        <f>IFERROR(VLOOKUP(C55,#REF!,3,FALSE),"")</f>
        <v/>
      </c>
      <c r="I55" s="20" t="str">
        <f>IFERROR(VLOOKUP(C55,#REF!,5,FALSE),"")</f>
        <v/>
      </c>
      <c r="J55" s="153"/>
    </row>
    <row r="56" spans="1:10" ht="18" customHeight="1">
      <c r="A56" s="6">
        <f t="shared" si="0"/>
        <v>52</v>
      </c>
      <c r="B56" s="46" t="s">
        <v>86</v>
      </c>
      <c r="C56" s="22" t="s">
        <v>151</v>
      </c>
      <c r="D56" s="14" t="str">
        <f>IFERROR(VLOOKUP(C56,#REF!,2,FALSE),"")</f>
        <v/>
      </c>
      <c r="E56" s="14" t="str">
        <f>IFERROR(VLOOKUP(C56,#REF!,4,FALSE),"")</f>
        <v/>
      </c>
      <c r="F56" s="14" t="str">
        <f t="shared" si="1"/>
        <v/>
      </c>
      <c r="G56" s="14"/>
      <c r="H56" s="14" t="str">
        <f>IFERROR(VLOOKUP(C56,#REF!,3,FALSE),"")</f>
        <v/>
      </c>
      <c r="I56" s="20" t="str">
        <f>IFERROR(VLOOKUP(C56,#REF!,5,FALSE),"")</f>
        <v/>
      </c>
      <c r="J56" s="153"/>
    </row>
    <row r="57" spans="1:10" ht="18" customHeight="1">
      <c r="A57" s="6">
        <f t="shared" si="0"/>
        <v>53</v>
      </c>
      <c r="B57" s="46" t="s">
        <v>88</v>
      </c>
      <c r="C57" s="22" t="s">
        <v>152</v>
      </c>
      <c r="D57" s="14" t="str">
        <f>IFERROR(VLOOKUP(C57,#REF!,2,FALSE),"")</f>
        <v/>
      </c>
      <c r="E57" s="14" t="str">
        <f>IFERROR(VLOOKUP(C57,#REF!,4,FALSE),"")</f>
        <v/>
      </c>
      <c r="F57" s="14" t="str">
        <f t="shared" si="1"/>
        <v/>
      </c>
      <c r="G57" s="14"/>
      <c r="H57" s="14" t="str">
        <f>IFERROR(VLOOKUP(C57,#REF!,3,FALSE),"")</f>
        <v/>
      </c>
      <c r="I57" s="20" t="str">
        <f>IFERROR(VLOOKUP(C57,#REF!,5,FALSE),"")</f>
        <v/>
      </c>
      <c r="J57" s="153"/>
    </row>
    <row r="58" spans="1:10" ht="18" customHeight="1">
      <c r="A58" s="6">
        <f t="shared" si="0"/>
        <v>54</v>
      </c>
      <c r="B58" s="46" t="s">
        <v>90</v>
      </c>
      <c r="C58" s="22" t="s">
        <v>153</v>
      </c>
      <c r="D58" s="14" t="str">
        <f>IFERROR(VLOOKUP(C58,#REF!,2,FALSE),"")</f>
        <v/>
      </c>
      <c r="E58" s="14" t="str">
        <f>IFERROR(VLOOKUP(C58,#REF!,4,FALSE),"")</f>
        <v/>
      </c>
      <c r="F58" s="14" t="str">
        <f t="shared" si="1"/>
        <v/>
      </c>
      <c r="G58" s="14"/>
      <c r="H58" s="14" t="str">
        <f>IFERROR(VLOOKUP(C58,#REF!,3,FALSE),"")</f>
        <v/>
      </c>
      <c r="I58" s="20" t="str">
        <f>IFERROR(VLOOKUP(C58,#REF!,5,FALSE),"")</f>
        <v/>
      </c>
      <c r="J58" s="153"/>
    </row>
    <row r="59" spans="1:10" ht="18" customHeight="1">
      <c r="A59" s="6">
        <f t="shared" si="0"/>
        <v>55</v>
      </c>
      <c r="B59" s="50" t="s">
        <v>92</v>
      </c>
      <c r="C59" s="22" t="s">
        <v>154</v>
      </c>
      <c r="D59" s="14" t="str">
        <f>IFERROR(VLOOKUP(C59,#REF!,2,FALSE),"")</f>
        <v/>
      </c>
      <c r="E59" s="14" t="str">
        <f>IFERROR(VLOOKUP(C59,#REF!,4,FALSE),"")</f>
        <v/>
      </c>
      <c r="F59" s="14" t="str">
        <f t="shared" si="1"/>
        <v/>
      </c>
      <c r="G59" s="14"/>
      <c r="H59" s="14" t="str">
        <f>IFERROR(VLOOKUP(C59,#REF!,3,FALSE),"")</f>
        <v/>
      </c>
      <c r="I59" s="20" t="str">
        <f>IFERROR(VLOOKUP(C59,#REF!,5,FALSE),"")</f>
        <v/>
      </c>
      <c r="J59" s="153"/>
    </row>
    <row r="60" spans="1:10" ht="18" customHeight="1">
      <c r="A60" s="6">
        <f t="shared" si="0"/>
        <v>56</v>
      </c>
      <c r="B60" s="491" t="s">
        <v>94</v>
      </c>
      <c r="C60" s="26" t="s">
        <v>155</v>
      </c>
      <c r="D60" s="14" t="str">
        <f>IFERROR(VLOOKUP(C60,#REF!,2,FALSE),"")</f>
        <v/>
      </c>
      <c r="E60" s="14" t="str">
        <f>IFERROR(VLOOKUP(C60,#REF!,4,FALSE),"")</f>
        <v/>
      </c>
      <c r="F60" s="14" t="str">
        <f t="shared" si="1"/>
        <v/>
      </c>
      <c r="G60" s="14"/>
      <c r="H60" s="14" t="str">
        <f>IFERROR(VLOOKUP(C60,#REF!,3,FALSE),"")</f>
        <v/>
      </c>
      <c r="I60" s="20" t="str">
        <f>IFERROR(VLOOKUP(C60,#REF!,5,FALSE),"")</f>
        <v/>
      </c>
      <c r="J60" s="153"/>
    </row>
    <row r="61" spans="1:10" ht="18" customHeight="1">
      <c r="A61" s="6">
        <f t="shared" si="0"/>
        <v>57</v>
      </c>
      <c r="B61" s="492"/>
      <c r="C61" s="22" t="s">
        <v>156</v>
      </c>
      <c r="D61" s="14" t="str">
        <f>IFERROR(VLOOKUP(C61,#REF!,2,FALSE),"")</f>
        <v/>
      </c>
      <c r="E61" s="14" t="str">
        <f>IFERROR(VLOOKUP(C61,#REF!,4,FALSE),"")</f>
        <v/>
      </c>
      <c r="F61" s="14" t="str">
        <f t="shared" si="1"/>
        <v/>
      </c>
      <c r="G61" s="14"/>
      <c r="H61" s="14" t="str">
        <f>IFERROR(VLOOKUP(C61,#REF!,3,FALSE),"")</f>
        <v/>
      </c>
      <c r="I61" s="20" t="str">
        <f>IFERROR(VLOOKUP(C61,#REF!,5,FALSE),"")</f>
        <v/>
      </c>
      <c r="J61" s="153"/>
    </row>
    <row r="62" spans="1:10" ht="18" customHeight="1">
      <c r="A62" s="6">
        <f t="shared" si="0"/>
        <v>58</v>
      </c>
      <c r="B62" s="461"/>
      <c r="C62" s="22" t="s">
        <v>157</v>
      </c>
      <c r="D62" s="14" t="str">
        <f>IFERROR(VLOOKUP(C62,#REF!,2,FALSE),"")</f>
        <v/>
      </c>
      <c r="E62" s="14" t="str">
        <f>IFERROR(VLOOKUP(C62,#REF!,4,FALSE),"")</f>
        <v/>
      </c>
      <c r="F62" s="14" t="str">
        <f t="shared" si="1"/>
        <v/>
      </c>
      <c r="G62" s="14"/>
      <c r="H62" s="14" t="str">
        <f>IFERROR(VLOOKUP(C62,#REF!,3,FALSE),"")</f>
        <v/>
      </c>
      <c r="I62" s="20" t="str">
        <f>IFERROR(VLOOKUP(C62,#REF!,5,FALSE),"")</f>
        <v/>
      </c>
      <c r="J62" s="153"/>
    </row>
    <row r="63" spans="1:10" ht="18" customHeight="1">
      <c r="A63" s="6">
        <f t="shared" si="0"/>
        <v>59</v>
      </c>
      <c r="B63" s="50" t="s">
        <v>98</v>
      </c>
      <c r="C63" s="22" t="s">
        <v>158</v>
      </c>
      <c r="D63" s="14" t="str">
        <f>IFERROR(VLOOKUP(C63,#REF!,2,FALSE),"")</f>
        <v/>
      </c>
      <c r="E63" s="14" t="str">
        <f>IFERROR(VLOOKUP(C63,#REF!,4,FALSE),"")</f>
        <v/>
      </c>
      <c r="F63" s="14" t="str">
        <f t="shared" si="1"/>
        <v/>
      </c>
      <c r="G63" s="14"/>
      <c r="H63" s="14" t="str">
        <f>IFERROR(VLOOKUP(C63,#REF!,3,FALSE),"")</f>
        <v/>
      </c>
      <c r="I63" s="20" t="str">
        <f>IFERROR(VLOOKUP(C63,#REF!,5,FALSE),"")</f>
        <v/>
      </c>
      <c r="J63" s="153"/>
    </row>
    <row r="64" spans="1:10" ht="18" customHeight="1">
      <c r="A64" s="6">
        <f t="shared" si="0"/>
        <v>60</v>
      </c>
      <c r="B64" s="10"/>
      <c r="C64" s="22" t="s">
        <v>159</v>
      </c>
      <c r="D64" s="14" t="str">
        <f>IFERROR(VLOOKUP(C64,#REF!,2,FALSE),"")</f>
        <v/>
      </c>
      <c r="E64" s="14" t="str">
        <f>IFERROR(VLOOKUP(C64,#REF!,4,FALSE),"")</f>
        <v/>
      </c>
      <c r="F64" s="14" t="str">
        <f t="shared" si="1"/>
        <v/>
      </c>
      <c r="G64" s="14"/>
      <c r="H64" s="14" t="str">
        <f>IFERROR(VLOOKUP(C64,#REF!,3,FALSE),"")</f>
        <v/>
      </c>
      <c r="I64" s="20" t="str">
        <f>IFERROR(VLOOKUP(C64,#REF!,5,FALSE),"")</f>
        <v/>
      </c>
      <c r="J64" s="153"/>
    </row>
    <row r="65" spans="1:10" ht="18" customHeight="1">
      <c r="A65" s="6">
        <f t="shared" si="0"/>
        <v>61</v>
      </c>
      <c r="B65" s="11"/>
      <c r="C65" s="22" t="s">
        <v>160</v>
      </c>
      <c r="D65" s="14" t="str">
        <f>IFERROR(VLOOKUP(C65,#REF!,2,FALSE),"")</f>
        <v/>
      </c>
      <c r="E65" s="14" t="str">
        <f>IFERROR(VLOOKUP(C65,#REF!,4,FALSE),"")</f>
        <v/>
      </c>
      <c r="F65" s="14" t="str">
        <f t="shared" si="1"/>
        <v/>
      </c>
      <c r="G65" s="14"/>
      <c r="H65" s="14" t="str">
        <f>IFERROR(VLOOKUP(C65,#REF!,3,FALSE),"")</f>
        <v/>
      </c>
      <c r="I65" s="20" t="str">
        <f>IFERROR(VLOOKUP(C65,#REF!,5,FALSE),"")</f>
        <v/>
      </c>
      <c r="J65" s="153"/>
    </row>
    <row r="66" spans="1:10" ht="18" customHeight="1">
      <c r="A66" s="12">
        <f t="shared" si="0"/>
        <v>62</v>
      </c>
      <c r="B66" s="11"/>
      <c r="C66" s="22" t="s">
        <v>161</v>
      </c>
      <c r="D66" s="14" t="str">
        <f>IFERROR(VLOOKUP(C66,#REF!,2,FALSE),"")</f>
        <v/>
      </c>
      <c r="E66" s="14" t="str">
        <f>IFERROR(VLOOKUP(C66,#REF!,4,FALSE),"")</f>
        <v/>
      </c>
      <c r="F66" s="14" t="str">
        <f t="shared" si="1"/>
        <v/>
      </c>
      <c r="G66" s="41"/>
      <c r="H66" s="14" t="str">
        <f>IFERROR(VLOOKUP(C66,#REF!,3,FALSE),"")</f>
        <v/>
      </c>
      <c r="I66" s="20" t="str">
        <f>IFERROR(VLOOKUP(C66,#REF!,5,FALSE),"")</f>
        <v/>
      </c>
      <c r="J66" s="153"/>
    </row>
    <row r="67" spans="1:10" ht="18" customHeight="1">
      <c r="A67" s="13">
        <f t="shared" si="0"/>
        <v>63</v>
      </c>
      <c r="B67" s="51"/>
      <c r="C67" s="26" t="s">
        <v>162</v>
      </c>
      <c r="D67" s="14" t="str">
        <f>IFERROR(VLOOKUP(C67,#REF!,2,FALSE),"")</f>
        <v/>
      </c>
      <c r="E67" s="14" t="str">
        <f>IFERROR(VLOOKUP(C67,#REF!,4,FALSE),"")</f>
        <v/>
      </c>
      <c r="F67" s="14" t="str">
        <f t="shared" si="1"/>
        <v/>
      </c>
      <c r="G67" s="14"/>
      <c r="H67" s="14" t="str">
        <f>IFERROR(VLOOKUP(C67,#REF!,3,FALSE),"")</f>
        <v/>
      </c>
      <c r="I67" s="20" t="str">
        <f>IFERROR(VLOOKUP(C67,#REF!,5,FALSE),"")</f>
        <v/>
      </c>
      <c r="J67" s="153"/>
    </row>
    <row r="68" spans="1:10" ht="18" customHeight="1">
      <c r="A68" s="11"/>
      <c r="B68" s="11"/>
      <c r="C68" s="11"/>
      <c r="D68" s="11"/>
      <c r="E68" s="11"/>
      <c r="F68" s="11"/>
      <c r="G68" s="11"/>
      <c r="H68" s="11"/>
      <c r="I68" s="11"/>
    </row>
    <row r="69" spans="1:10" ht="18" customHeight="1">
      <c r="A69" s="11"/>
      <c r="B69" s="11"/>
      <c r="C69" s="11"/>
      <c r="D69" s="11"/>
      <c r="E69" s="11"/>
      <c r="F69" s="11"/>
      <c r="G69" s="11"/>
      <c r="H69" s="11"/>
      <c r="I69" s="11"/>
    </row>
    <row r="70" spans="1:10" ht="18" customHeight="1">
      <c r="A70" s="11"/>
      <c r="B70" s="11"/>
      <c r="C70" s="11"/>
      <c r="D70" s="11"/>
      <c r="E70" s="11"/>
      <c r="F70" s="11"/>
      <c r="G70" s="11"/>
      <c r="H70" s="11"/>
      <c r="I70" s="11"/>
    </row>
    <row r="71" spans="1:10" ht="18" customHeight="1">
      <c r="A71" s="11"/>
      <c r="B71" s="11"/>
      <c r="C71" s="11"/>
      <c r="D71" s="11"/>
      <c r="E71" s="11"/>
      <c r="F71" s="11"/>
      <c r="G71" s="11"/>
      <c r="H71" s="11"/>
      <c r="I71" s="11"/>
    </row>
    <row r="72" spans="1:10" ht="18" customHeight="1">
      <c r="A72" s="11"/>
      <c r="B72" s="11"/>
      <c r="C72" s="11"/>
      <c r="D72" s="11"/>
      <c r="E72" s="11"/>
      <c r="F72" s="11"/>
      <c r="G72" s="11"/>
      <c r="H72" s="11"/>
      <c r="I72" s="11"/>
    </row>
    <row r="73" spans="1:10" ht="18" customHeight="1">
      <c r="A73" s="11"/>
      <c r="B73" s="11"/>
      <c r="C73" s="11"/>
      <c r="D73" s="11"/>
      <c r="E73" s="11"/>
      <c r="F73" s="11"/>
      <c r="G73" s="11"/>
      <c r="H73" s="11"/>
      <c r="I73" s="11"/>
    </row>
    <row r="74" spans="1:10" ht="18" customHeight="1">
      <c r="A74" s="11"/>
      <c r="B74" s="11"/>
      <c r="C74" s="11"/>
      <c r="D74" s="11"/>
      <c r="E74" s="11"/>
      <c r="F74" s="11"/>
      <c r="G74" s="11"/>
      <c r="H74" s="11"/>
      <c r="I74" s="11"/>
    </row>
    <row r="75" spans="1:10" ht="18" customHeight="1">
      <c r="A75" s="11"/>
      <c r="B75" s="11"/>
      <c r="C75" s="11"/>
      <c r="D75" s="11"/>
      <c r="E75" s="11"/>
      <c r="F75" s="11"/>
      <c r="G75" s="11"/>
      <c r="H75" s="11"/>
      <c r="I75" s="11"/>
    </row>
    <row r="76" spans="1:10" ht="18" customHeight="1">
      <c r="A76" s="11"/>
      <c r="B76" s="11"/>
      <c r="C76" s="11"/>
      <c r="D76" s="11"/>
      <c r="E76" s="11"/>
      <c r="F76" s="11"/>
      <c r="G76" s="11"/>
      <c r="H76" s="11"/>
      <c r="I76" s="11"/>
    </row>
    <row r="77" spans="1:10" ht="18" customHeight="1">
      <c r="A77" s="11"/>
      <c r="B77" s="11"/>
      <c r="C77" s="11"/>
      <c r="D77" s="11"/>
      <c r="E77" s="11"/>
      <c r="F77" s="11"/>
      <c r="G77" s="11"/>
      <c r="H77" s="11"/>
      <c r="I77" s="11"/>
    </row>
    <row r="78" spans="1:10" ht="18" customHeight="1">
      <c r="A78" s="11"/>
      <c r="B78" s="11"/>
      <c r="C78" s="11"/>
      <c r="D78" s="11"/>
      <c r="E78" s="11"/>
      <c r="F78" s="11"/>
      <c r="G78" s="11"/>
      <c r="H78" s="11"/>
      <c r="I78" s="11"/>
    </row>
    <row r="79" spans="1:10" ht="18" customHeight="1">
      <c r="A79" s="11"/>
      <c r="B79" s="11"/>
      <c r="C79" s="11"/>
      <c r="D79" s="11"/>
      <c r="E79" s="11"/>
      <c r="F79" s="11"/>
      <c r="G79" s="11"/>
      <c r="H79" s="11"/>
      <c r="I79" s="11"/>
    </row>
    <row r="80" spans="1:10" ht="18" customHeight="1">
      <c r="A80" s="11"/>
      <c r="B80" s="11"/>
      <c r="C80" s="11"/>
      <c r="D80" s="11"/>
      <c r="E80" s="11"/>
      <c r="F80" s="11"/>
      <c r="G80" s="11"/>
      <c r="H80" s="11"/>
      <c r="I80" s="11"/>
    </row>
    <row r="81" spans="1:9" ht="18" customHeight="1">
      <c r="A81" s="11"/>
      <c r="B81" s="11"/>
      <c r="C81" s="11"/>
      <c r="D81" s="11"/>
      <c r="E81" s="11"/>
      <c r="F81" s="11"/>
      <c r="G81" s="11"/>
      <c r="H81" s="11"/>
      <c r="I81" s="11"/>
    </row>
    <row r="82" spans="1:9" ht="18" customHeight="1">
      <c r="A82" s="11"/>
      <c r="B82" s="11"/>
      <c r="C82" s="11"/>
      <c r="D82" s="11"/>
      <c r="E82" s="11"/>
      <c r="F82" s="11"/>
      <c r="G82" s="11"/>
      <c r="H82" s="11"/>
      <c r="I82" s="11"/>
    </row>
    <row r="83" spans="1:9" ht="18" customHeight="1">
      <c r="A83" s="11"/>
      <c r="B83" s="11"/>
      <c r="C83" s="11"/>
      <c r="D83" s="11"/>
      <c r="E83" s="11"/>
      <c r="F83" s="11"/>
      <c r="G83" s="11"/>
      <c r="H83" s="11"/>
      <c r="I83" s="11"/>
    </row>
    <row r="84" spans="1:9" ht="18" customHeight="1">
      <c r="A84" s="11"/>
      <c r="B84" s="11"/>
      <c r="C84" s="11"/>
      <c r="D84" s="11"/>
      <c r="E84" s="11"/>
      <c r="F84" s="11"/>
      <c r="G84" s="11"/>
      <c r="H84" s="11"/>
      <c r="I84" s="11"/>
    </row>
    <row r="85" spans="1:9" ht="18" customHeight="1">
      <c r="A85" s="11"/>
      <c r="B85" s="11"/>
      <c r="C85" s="11"/>
      <c r="D85" s="11"/>
      <c r="E85" s="11"/>
      <c r="F85" s="11"/>
      <c r="G85" s="11"/>
      <c r="H85" s="11"/>
      <c r="I85" s="11"/>
    </row>
    <row r="86" spans="1:9" ht="18" customHeight="1">
      <c r="A86" s="11"/>
      <c r="B86" s="11"/>
      <c r="C86" s="11"/>
      <c r="D86" s="11"/>
      <c r="E86" s="11"/>
      <c r="F86" s="11"/>
      <c r="G86" s="11"/>
      <c r="H86" s="11"/>
      <c r="I86" s="11"/>
    </row>
    <row r="87" spans="1:9" ht="18" customHeight="1">
      <c r="A87" s="11"/>
      <c r="B87" s="11"/>
      <c r="C87" s="11"/>
      <c r="D87" s="11"/>
      <c r="E87" s="11"/>
      <c r="F87" s="11"/>
      <c r="G87" s="11"/>
      <c r="H87" s="11"/>
      <c r="I87" s="11"/>
    </row>
    <row r="88" spans="1:9" ht="18" customHeight="1">
      <c r="A88" s="11"/>
      <c r="B88" s="11"/>
      <c r="C88" s="11"/>
      <c r="D88" s="11"/>
      <c r="E88" s="11"/>
      <c r="F88" s="11"/>
      <c r="G88" s="11"/>
      <c r="H88" s="11"/>
      <c r="I88" s="11"/>
    </row>
    <row r="89" spans="1:9" ht="18" customHeight="1">
      <c r="A89" s="11"/>
      <c r="B89" s="11"/>
      <c r="C89" s="11"/>
      <c r="D89" s="11"/>
      <c r="E89" s="11"/>
      <c r="F89" s="11"/>
      <c r="G89" s="11"/>
      <c r="H89" s="11"/>
      <c r="I89" s="11"/>
    </row>
    <row r="90" spans="1:9" ht="18" customHeight="1">
      <c r="A90" s="11"/>
      <c r="B90" s="11"/>
      <c r="C90" s="11"/>
      <c r="D90" s="11"/>
      <c r="E90" s="11"/>
      <c r="F90" s="11"/>
      <c r="G90" s="11"/>
      <c r="H90" s="11"/>
      <c r="I90" s="11"/>
    </row>
    <row r="91" spans="1:9" ht="18" customHeight="1">
      <c r="A91" s="11"/>
      <c r="B91" s="11"/>
      <c r="C91" s="11"/>
      <c r="D91" s="11"/>
      <c r="E91" s="11"/>
      <c r="F91" s="11"/>
      <c r="G91" s="11"/>
      <c r="H91" s="11"/>
      <c r="I91" s="11"/>
    </row>
    <row r="92" spans="1:9" ht="18" customHeight="1">
      <c r="A92" s="11"/>
      <c r="B92" s="11"/>
      <c r="C92" s="11"/>
      <c r="D92" s="11"/>
      <c r="E92" s="11"/>
      <c r="F92" s="11"/>
      <c r="G92" s="11"/>
      <c r="H92" s="11"/>
      <c r="I92" s="11"/>
    </row>
    <row r="93" spans="1:9" ht="18" customHeight="1">
      <c r="A93" s="11"/>
      <c r="B93" s="11"/>
      <c r="C93" s="11"/>
      <c r="D93" s="11"/>
      <c r="E93" s="11"/>
      <c r="F93" s="11"/>
      <c r="G93" s="11"/>
      <c r="H93" s="11"/>
      <c r="I93" s="11"/>
    </row>
    <row r="94" spans="1:9" ht="18" customHeight="1">
      <c r="A94" s="11"/>
      <c r="B94" s="11"/>
      <c r="C94" s="11"/>
      <c r="D94" s="11"/>
      <c r="E94" s="11"/>
      <c r="F94" s="11"/>
      <c r="G94" s="11"/>
      <c r="H94" s="11"/>
      <c r="I94" s="11"/>
    </row>
    <row r="95" spans="1:9" ht="18" customHeight="1">
      <c r="A95" s="11"/>
      <c r="B95" s="11"/>
      <c r="C95" s="11"/>
      <c r="D95" s="11"/>
      <c r="E95" s="11"/>
      <c r="F95" s="11"/>
      <c r="G95" s="11"/>
      <c r="H95" s="11"/>
      <c r="I95" s="11"/>
    </row>
    <row r="96" spans="1:9" ht="18" customHeight="1">
      <c r="A96" s="11"/>
      <c r="B96" s="11"/>
      <c r="C96" s="11"/>
      <c r="D96" s="11"/>
      <c r="E96" s="11"/>
      <c r="F96" s="11"/>
      <c r="G96" s="11"/>
      <c r="H96" s="11"/>
      <c r="I96" s="11"/>
    </row>
    <row r="97" spans="1:9" ht="18" customHeight="1">
      <c r="A97" s="11"/>
      <c r="B97" s="11"/>
      <c r="C97" s="11"/>
      <c r="D97" s="11"/>
      <c r="E97" s="11"/>
      <c r="F97" s="11"/>
      <c r="G97" s="11"/>
      <c r="H97" s="11"/>
      <c r="I97" s="11"/>
    </row>
    <row r="98" spans="1:9" ht="18" customHeight="1">
      <c r="A98" s="11"/>
      <c r="B98" s="11"/>
      <c r="C98" s="11"/>
      <c r="D98" s="11"/>
      <c r="E98" s="11"/>
      <c r="F98" s="11"/>
      <c r="G98" s="11"/>
      <c r="H98" s="11"/>
      <c r="I98" s="11"/>
    </row>
    <row r="99" spans="1:9" ht="18" customHeight="1">
      <c r="A99" s="11"/>
      <c r="B99" s="11"/>
      <c r="C99" s="11"/>
      <c r="D99" s="11"/>
      <c r="E99" s="11"/>
      <c r="F99" s="11"/>
      <c r="G99" s="11"/>
      <c r="H99" s="11"/>
      <c r="I99" s="11"/>
    </row>
    <row r="100" spans="1:9" ht="18" customHeight="1">
      <c r="A100" s="11"/>
      <c r="B100" s="11"/>
      <c r="C100" s="11"/>
      <c r="D100" s="11"/>
      <c r="E100" s="11"/>
      <c r="F100" s="11"/>
      <c r="G100" s="11"/>
      <c r="H100" s="11"/>
      <c r="I100" s="11"/>
    </row>
    <row r="101" spans="1:9" ht="18" customHeight="1">
      <c r="A101" s="11"/>
      <c r="B101" s="11"/>
      <c r="C101" s="11"/>
      <c r="D101" s="11"/>
      <c r="E101" s="11"/>
      <c r="F101" s="11"/>
      <c r="G101" s="11"/>
      <c r="H101" s="11"/>
      <c r="I101" s="11"/>
    </row>
    <row r="102" spans="1:9" ht="18" customHeight="1">
      <c r="A102" s="11"/>
      <c r="B102" s="11"/>
      <c r="C102" s="11"/>
      <c r="D102" s="11"/>
      <c r="E102" s="11"/>
      <c r="F102" s="11"/>
      <c r="G102" s="11"/>
      <c r="H102" s="11"/>
      <c r="I102" s="11"/>
    </row>
    <row r="103" spans="1:9" ht="18" customHeight="1">
      <c r="A103" s="11"/>
      <c r="B103" s="11"/>
      <c r="C103" s="11"/>
      <c r="D103" s="11"/>
      <c r="E103" s="11"/>
      <c r="F103" s="11"/>
      <c r="G103" s="11"/>
      <c r="H103" s="11"/>
      <c r="I103" s="11"/>
    </row>
    <row r="104" spans="1:9" ht="18" customHeight="1">
      <c r="A104" s="11"/>
      <c r="B104" s="11"/>
      <c r="C104" s="11"/>
      <c r="D104" s="11"/>
      <c r="E104" s="11"/>
      <c r="F104" s="11"/>
      <c r="G104" s="11"/>
      <c r="H104" s="11"/>
      <c r="I104" s="11"/>
    </row>
    <row r="105" spans="1:9" ht="18" customHeight="1">
      <c r="A105" s="11"/>
      <c r="B105" s="11"/>
      <c r="C105" s="11"/>
      <c r="D105" s="11"/>
      <c r="E105" s="11"/>
      <c r="F105" s="11"/>
      <c r="G105" s="11"/>
      <c r="H105" s="11"/>
      <c r="I105" s="11"/>
    </row>
    <row r="106" spans="1:9" ht="18" customHeight="1">
      <c r="A106" s="11"/>
      <c r="B106" s="11"/>
      <c r="C106" s="11"/>
      <c r="D106" s="11"/>
      <c r="E106" s="11"/>
      <c r="F106" s="11"/>
      <c r="G106" s="11"/>
      <c r="H106" s="11"/>
      <c r="I106" s="11"/>
    </row>
    <row r="107" spans="1:9" ht="18" customHeight="1">
      <c r="A107" s="11"/>
      <c r="B107" s="11"/>
      <c r="C107" s="11"/>
      <c r="D107" s="11"/>
      <c r="E107" s="11"/>
      <c r="F107" s="11"/>
      <c r="G107" s="11"/>
      <c r="H107" s="11"/>
      <c r="I107" s="11"/>
    </row>
    <row r="108" spans="1:9" ht="18" customHeight="1">
      <c r="A108" s="11"/>
      <c r="B108" s="11"/>
      <c r="C108" s="11"/>
      <c r="D108" s="11"/>
      <c r="E108" s="11"/>
      <c r="F108" s="11"/>
      <c r="G108" s="11"/>
      <c r="H108" s="11"/>
      <c r="I108" s="11"/>
    </row>
    <row r="109" spans="1:9" ht="18" customHeight="1">
      <c r="A109" s="11"/>
      <c r="B109" s="11"/>
      <c r="C109" s="11"/>
      <c r="D109" s="11"/>
      <c r="E109" s="11"/>
      <c r="F109" s="11"/>
      <c r="G109" s="11"/>
      <c r="H109" s="11"/>
      <c r="I109" s="11"/>
    </row>
    <row r="110" spans="1:9" ht="18" customHeight="1">
      <c r="A110" s="11"/>
      <c r="B110" s="11"/>
      <c r="C110" s="11"/>
      <c r="D110" s="11"/>
      <c r="E110" s="11"/>
      <c r="F110" s="11"/>
      <c r="G110" s="11"/>
      <c r="H110" s="11"/>
      <c r="I110" s="11"/>
    </row>
    <row r="111" spans="1:9" ht="18" customHeight="1">
      <c r="A111" s="11"/>
      <c r="B111" s="11"/>
      <c r="C111" s="11"/>
      <c r="D111" s="11"/>
      <c r="E111" s="11"/>
      <c r="F111" s="11"/>
      <c r="G111" s="11"/>
      <c r="H111" s="11"/>
      <c r="I111" s="11"/>
    </row>
    <row r="112" spans="1:9" ht="18" customHeight="1">
      <c r="A112" s="11"/>
      <c r="B112" s="11"/>
      <c r="C112" s="11"/>
      <c r="D112" s="11"/>
      <c r="E112" s="11"/>
      <c r="F112" s="11"/>
      <c r="G112" s="11"/>
      <c r="H112" s="11"/>
      <c r="I112" s="11"/>
    </row>
    <row r="113" spans="1:9" ht="18" customHeight="1">
      <c r="A113" s="11"/>
      <c r="B113" s="11"/>
      <c r="C113" s="11"/>
      <c r="D113" s="11"/>
      <c r="E113" s="11"/>
      <c r="F113" s="11"/>
      <c r="G113" s="11"/>
      <c r="H113" s="11"/>
      <c r="I113" s="11"/>
    </row>
    <row r="114" spans="1:9" ht="18" customHeight="1">
      <c r="A114" s="11"/>
      <c r="B114" s="11"/>
      <c r="C114" s="11"/>
      <c r="D114" s="11"/>
      <c r="E114" s="11"/>
      <c r="F114" s="11"/>
      <c r="G114" s="11"/>
      <c r="H114" s="11"/>
      <c r="I114" s="11"/>
    </row>
    <row r="115" spans="1:9" ht="18" customHeight="1">
      <c r="A115" s="11"/>
      <c r="B115" s="11"/>
      <c r="C115" s="11"/>
      <c r="D115" s="11"/>
      <c r="E115" s="11"/>
      <c r="F115" s="11"/>
      <c r="G115" s="11"/>
      <c r="H115" s="11"/>
      <c r="I115" s="11"/>
    </row>
    <row r="116" spans="1:9" ht="18" customHeight="1">
      <c r="A116" s="11"/>
      <c r="B116" s="11"/>
      <c r="C116" s="11"/>
      <c r="D116" s="11"/>
      <c r="E116" s="11"/>
      <c r="F116" s="11"/>
      <c r="G116" s="11"/>
      <c r="H116" s="11"/>
      <c r="I116" s="11"/>
    </row>
    <row r="117" spans="1:9" ht="18" customHeight="1">
      <c r="A117" s="11"/>
      <c r="B117" s="11"/>
      <c r="C117" s="11"/>
      <c r="D117" s="11"/>
      <c r="E117" s="11"/>
      <c r="F117" s="11"/>
      <c r="G117" s="11"/>
      <c r="H117" s="11"/>
      <c r="I117" s="11"/>
    </row>
    <row r="118" spans="1:9" ht="18" customHeight="1">
      <c r="A118" s="11"/>
      <c r="B118" s="11"/>
      <c r="C118" s="11"/>
      <c r="D118" s="11"/>
      <c r="E118" s="11"/>
      <c r="F118" s="11"/>
      <c r="G118" s="11"/>
      <c r="H118" s="11"/>
      <c r="I118" s="11"/>
    </row>
    <row r="119" spans="1:9" ht="18" customHeight="1">
      <c r="A119" s="11"/>
      <c r="B119" s="11"/>
      <c r="C119" s="11"/>
      <c r="D119" s="11"/>
      <c r="E119" s="11"/>
      <c r="F119" s="11"/>
      <c r="G119" s="11"/>
      <c r="H119" s="11"/>
      <c r="I119" s="11"/>
    </row>
    <row r="120" spans="1:9" ht="18" customHeight="1">
      <c r="A120" s="11"/>
      <c r="B120" s="11"/>
      <c r="C120" s="11"/>
      <c r="D120" s="11"/>
      <c r="E120" s="11"/>
      <c r="F120" s="11"/>
      <c r="G120" s="11"/>
      <c r="H120" s="11"/>
      <c r="I120" s="11"/>
    </row>
    <row r="121" spans="1:9" ht="18" customHeight="1">
      <c r="A121" s="11"/>
      <c r="B121" s="11"/>
      <c r="C121" s="11"/>
      <c r="D121" s="11"/>
      <c r="E121" s="11"/>
      <c r="F121" s="11"/>
      <c r="G121" s="11"/>
      <c r="H121" s="11"/>
      <c r="I121" s="11"/>
    </row>
    <row r="122" spans="1:9" ht="18" customHeight="1">
      <c r="A122" s="11"/>
      <c r="B122" s="11"/>
      <c r="C122" s="11"/>
      <c r="D122" s="11"/>
      <c r="E122" s="11"/>
      <c r="F122" s="11"/>
      <c r="G122" s="11"/>
      <c r="H122" s="11"/>
      <c r="I122" s="11"/>
    </row>
    <row r="123" spans="1:9" ht="18" customHeight="1">
      <c r="A123" s="11"/>
      <c r="B123" s="11"/>
      <c r="C123" s="11"/>
      <c r="D123" s="11"/>
      <c r="E123" s="11"/>
      <c r="F123" s="11"/>
      <c r="G123" s="11"/>
      <c r="H123" s="11"/>
      <c r="I123" s="11"/>
    </row>
    <row r="124" spans="1:9" ht="18" customHeight="1">
      <c r="A124" s="11"/>
      <c r="B124" s="11"/>
      <c r="C124" s="11"/>
      <c r="D124" s="11"/>
      <c r="E124" s="11"/>
      <c r="F124" s="11"/>
      <c r="G124" s="11"/>
      <c r="H124" s="11"/>
      <c r="I124" s="11"/>
    </row>
    <row r="125" spans="1:9" ht="18" customHeight="1">
      <c r="A125" s="11"/>
      <c r="B125" s="11"/>
      <c r="C125" s="11"/>
      <c r="D125" s="11"/>
      <c r="E125" s="11"/>
      <c r="F125" s="11"/>
      <c r="G125" s="11"/>
      <c r="H125" s="11"/>
      <c r="I125" s="11"/>
    </row>
    <row r="126" spans="1:9" ht="18" customHeight="1">
      <c r="A126" s="11"/>
      <c r="B126" s="11"/>
      <c r="C126" s="11"/>
      <c r="D126" s="11"/>
      <c r="E126" s="11"/>
      <c r="F126" s="11"/>
      <c r="G126" s="11"/>
      <c r="H126" s="11"/>
      <c r="I126" s="11"/>
    </row>
    <row r="127" spans="1:9" ht="18" customHeight="1">
      <c r="A127" s="11"/>
      <c r="B127" s="11"/>
      <c r="C127" s="11"/>
      <c r="D127" s="11"/>
      <c r="E127" s="11"/>
      <c r="F127" s="11"/>
      <c r="G127" s="11"/>
      <c r="H127" s="11"/>
      <c r="I127" s="11"/>
    </row>
    <row r="128" spans="1:9" ht="18" customHeight="1">
      <c r="A128" s="11"/>
      <c r="B128" s="11"/>
      <c r="C128" s="11"/>
      <c r="D128" s="11"/>
      <c r="E128" s="11"/>
      <c r="F128" s="11"/>
      <c r="G128" s="11"/>
      <c r="H128" s="11"/>
      <c r="I128" s="11"/>
    </row>
    <row r="129" spans="1:9" ht="18" customHeight="1">
      <c r="A129" s="11"/>
      <c r="B129" s="11"/>
      <c r="C129" s="11"/>
      <c r="D129" s="11"/>
      <c r="E129" s="11"/>
      <c r="F129" s="11"/>
      <c r="G129" s="11"/>
      <c r="H129" s="11"/>
      <c r="I129" s="11"/>
    </row>
    <row r="130" spans="1:9" ht="18" customHeight="1">
      <c r="A130" s="11"/>
      <c r="B130" s="11"/>
      <c r="C130" s="11"/>
      <c r="D130" s="11"/>
      <c r="E130" s="11"/>
      <c r="F130" s="11"/>
      <c r="G130" s="11"/>
      <c r="H130" s="11"/>
      <c r="I130" s="11"/>
    </row>
    <row r="131" spans="1:9" ht="18" customHeight="1">
      <c r="A131" s="11"/>
      <c r="B131" s="11"/>
      <c r="C131" s="11"/>
      <c r="D131" s="11"/>
      <c r="E131" s="11"/>
      <c r="F131" s="11"/>
      <c r="G131" s="11"/>
      <c r="H131" s="11"/>
      <c r="I131" s="11"/>
    </row>
    <row r="132" spans="1:9" ht="18" customHeight="1">
      <c r="A132" s="11"/>
      <c r="B132" s="11"/>
      <c r="C132" s="11"/>
      <c r="D132" s="11"/>
      <c r="E132" s="11"/>
      <c r="F132" s="11"/>
      <c r="G132" s="11"/>
      <c r="H132" s="11"/>
      <c r="I132" s="11"/>
    </row>
    <row r="133" spans="1:9" ht="18" customHeight="1">
      <c r="A133" s="11"/>
      <c r="B133" s="11"/>
      <c r="C133" s="11"/>
      <c r="D133" s="11"/>
      <c r="E133" s="11"/>
      <c r="F133" s="11"/>
      <c r="G133" s="11"/>
      <c r="H133" s="11"/>
      <c r="I133" s="11"/>
    </row>
    <row r="134" spans="1:9" ht="18" customHeight="1">
      <c r="A134" s="11"/>
      <c r="B134" s="11"/>
      <c r="C134" s="11"/>
      <c r="D134" s="11"/>
      <c r="E134" s="11"/>
      <c r="F134" s="11"/>
      <c r="G134" s="11"/>
      <c r="H134" s="11"/>
      <c r="I134" s="11"/>
    </row>
    <row r="135" spans="1:9" ht="18" customHeight="1">
      <c r="A135" s="11"/>
      <c r="B135" s="11"/>
      <c r="C135" s="11"/>
      <c r="D135" s="11"/>
      <c r="E135" s="11"/>
      <c r="F135" s="11"/>
      <c r="G135" s="11"/>
      <c r="H135" s="11"/>
      <c r="I135" s="11"/>
    </row>
    <row r="136" spans="1:9" ht="18" customHeight="1">
      <c r="A136" s="11"/>
      <c r="B136" s="11"/>
      <c r="C136" s="11"/>
      <c r="D136" s="11"/>
      <c r="E136" s="11"/>
      <c r="F136" s="11"/>
      <c r="G136" s="11"/>
      <c r="H136" s="11"/>
      <c r="I136" s="11"/>
    </row>
    <row r="137" spans="1:9" ht="18" customHeight="1">
      <c r="A137" s="11"/>
      <c r="B137" s="11"/>
      <c r="C137" s="11"/>
      <c r="D137" s="11"/>
      <c r="E137" s="11"/>
      <c r="F137" s="11"/>
      <c r="G137" s="11"/>
      <c r="H137" s="11"/>
      <c r="I137" s="11"/>
    </row>
    <row r="138" spans="1:9" ht="18" customHeight="1">
      <c r="A138" s="11"/>
      <c r="B138" s="11"/>
      <c r="C138" s="11"/>
      <c r="D138" s="11"/>
      <c r="E138" s="11"/>
      <c r="F138" s="11"/>
      <c r="G138" s="11"/>
      <c r="H138" s="11"/>
      <c r="I138" s="11"/>
    </row>
    <row r="139" spans="1:9" ht="18" customHeight="1">
      <c r="A139" s="11"/>
      <c r="B139" s="11"/>
      <c r="C139" s="11"/>
      <c r="D139" s="11"/>
      <c r="E139" s="11"/>
      <c r="F139" s="11"/>
      <c r="G139" s="11"/>
      <c r="H139" s="11"/>
      <c r="I139" s="11"/>
    </row>
    <row r="140" spans="1:9" ht="18" customHeight="1">
      <c r="A140" s="11"/>
      <c r="B140" s="11"/>
      <c r="C140" s="11"/>
      <c r="D140" s="11"/>
      <c r="E140" s="11"/>
      <c r="F140" s="11"/>
      <c r="G140" s="11"/>
      <c r="H140" s="11"/>
      <c r="I140" s="11"/>
    </row>
    <row r="141" spans="1:9" ht="18" customHeight="1">
      <c r="A141" s="11"/>
      <c r="B141" s="11"/>
      <c r="C141" s="11"/>
      <c r="D141" s="11"/>
      <c r="E141" s="11"/>
      <c r="F141" s="11"/>
      <c r="G141" s="11"/>
      <c r="H141" s="11"/>
      <c r="I141" s="11"/>
    </row>
    <row r="142" spans="1:9" ht="18" customHeight="1">
      <c r="A142" s="11"/>
      <c r="B142" s="11"/>
      <c r="C142" s="11"/>
      <c r="D142" s="11"/>
      <c r="E142" s="11"/>
      <c r="F142" s="11"/>
      <c r="G142" s="11"/>
      <c r="H142" s="11"/>
      <c r="I142" s="11"/>
    </row>
    <row r="143" spans="1:9" ht="18" customHeight="1">
      <c r="A143" s="11"/>
      <c r="B143" s="11"/>
      <c r="C143" s="11"/>
      <c r="D143" s="11"/>
      <c r="E143" s="11"/>
      <c r="F143" s="11"/>
      <c r="G143" s="11"/>
      <c r="H143" s="11"/>
      <c r="I143" s="11"/>
    </row>
    <row r="144" spans="1:9" ht="18" customHeight="1">
      <c r="A144" s="11"/>
      <c r="B144" s="11"/>
      <c r="C144" s="11"/>
      <c r="D144" s="11"/>
      <c r="E144" s="11"/>
      <c r="F144" s="11"/>
      <c r="G144" s="11"/>
      <c r="H144" s="11"/>
      <c r="I144" s="11"/>
    </row>
    <row r="145" spans="1:9" ht="18" customHeight="1">
      <c r="A145" s="11"/>
      <c r="B145" s="11"/>
      <c r="C145" s="11"/>
      <c r="D145" s="11"/>
      <c r="E145" s="11"/>
      <c r="F145" s="11"/>
      <c r="G145" s="11"/>
      <c r="H145" s="11"/>
      <c r="I145" s="11"/>
    </row>
    <row r="146" spans="1:9" ht="18" customHeight="1">
      <c r="A146" s="11"/>
      <c r="B146" s="11"/>
      <c r="C146" s="11"/>
      <c r="D146" s="11"/>
      <c r="E146" s="11"/>
      <c r="F146" s="11"/>
      <c r="G146" s="11"/>
      <c r="H146" s="11"/>
      <c r="I146" s="11"/>
    </row>
    <row r="147" spans="1:9" ht="18" customHeight="1">
      <c r="A147" s="11"/>
      <c r="B147" s="11"/>
      <c r="C147" s="11"/>
      <c r="D147" s="11"/>
      <c r="E147" s="11"/>
      <c r="F147" s="11"/>
      <c r="G147" s="11"/>
      <c r="H147" s="11"/>
      <c r="I147" s="11"/>
    </row>
    <row r="148" spans="1:9" ht="18" customHeight="1">
      <c r="A148" s="11"/>
      <c r="B148" s="11"/>
      <c r="C148" s="11"/>
      <c r="D148" s="11"/>
      <c r="E148" s="11"/>
      <c r="F148" s="11"/>
      <c r="G148" s="11"/>
      <c r="H148" s="11"/>
      <c r="I148" s="11"/>
    </row>
    <row r="149" spans="1:9" ht="18" customHeight="1">
      <c r="A149" s="11"/>
      <c r="B149" s="11"/>
      <c r="C149" s="11"/>
      <c r="D149" s="11"/>
      <c r="E149" s="11"/>
      <c r="F149" s="11"/>
      <c r="G149" s="11"/>
      <c r="H149" s="11"/>
      <c r="I149" s="11"/>
    </row>
    <row r="150" spans="1:9" ht="18" customHeight="1">
      <c r="A150" s="11"/>
      <c r="B150" s="11"/>
      <c r="C150" s="11"/>
      <c r="D150" s="11"/>
      <c r="E150" s="11"/>
      <c r="F150" s="11"/>
      <c r="G150" s="11"/>
      <c r="H150" s="11"/>
      <c r="I150" s="11"/>
    </row>
    <row r="151" spans="1:9" ht="18" customHeight="1">
      <c r="A151" s="11"/>
      <c r="B151" s="11"/>
      <c r="C151" s="11"/>
      <c r="D151" s="11"/>
      <c r="E151" s="11"/>
      <c r="F151" s="11"/>
      <c r="G151" s="11"/>
      <c r="H151" s="11"/>
      <c r="I151" s="11"/>
    </row>
    <row r="152" spans="1:9" ht="18" customHeight="1">
      <c r="A152" s="11"/>
      <c r="B152" s="11"/>
      <c r="C152" s="11"/>
      <c r="D152" s="11"/>
      <c r="E152" s="11"/>
      <c r="F152" s="11"/>
      <c r="G152" s="11"/>
      <c r="H152" s="11"/>
      <c r="I152" s="11"/>
    </row>
    <row r="153" spans="1:9" ht="18" customHeight="1">
      <c r="A153" s="11"/>
      <c r="B153" s="11"/>
      <c r="C153" s="11"/>
      <c r="D153" s="11"/>
      <c r="E153" s="11"/>
      <c r="F153" s="11"/>
      <c r="G153" s="11"/>
      <c r="H153" s="11"/>
      <c r="I153" s="11"/>
    </row>
    <row r="154" spans="1:9" ht="18" customHeight="1">
      <c r="A154" s="11"/>
      <c r="B154" s="11"/>
      <c r="C154" s="11"/>
      <c r="D154" s="11"/>
      <c r="E154" s="11"/>
      <c r="F154" s="11"/>
      <c r="G154" s="11"/>
      <c r="H154" s="11"/>
      <c r="I154" s="11"/>
    </row>
    <row r="155" spans="1:9" ht="18" customHeight="1">
      <c r="A155" s="11"/>
      <c r="B155" s="11"/>
      <c r="C155" s="11"/>
      <c r="D155" s="11"/>
      <c r="E155" s="11"/>
      <c r="F155" s="11"/>
      <c r="G155" s="11"/>
      <c r="H155" s="11"/>
      <c r="I155" s="11"/>
    </row>
    <row r="156" spans="1:9" ht="18" customHeight="1">
      <c r="A156" s="11"/>
      <c r="B156" s="11"/>
      <c r="C156" s="11"/>
      <c r="D156" s="11"/>
      <c r="E156" s="11"/>
      <c r="F156" s="11"/>
      <c r="G156" s="11"/>
      <c r="H156" s="11"/>
      <c r="I156" s="11"/>
    </row>
    <row r="157" spans="1:9" ht="18" customHeight="1">
      <c r="A157" s="11"/>
      <c r="B157" s="11"/>
      <c r="C157" s="11"/>
      <c r="D157" s="11"/>
      <c r="E157" s="11"/>
      <c r="F157" s="11"/>
      <c r="G157" s="11"/>
      <c r="H157" s="11"/>
      <c r="I157" s="11"/>
    </row>
    <row r="158" spans="1:9" ht="18" customHeight="1">
      <c r="A158" s="11"/>
      <c r="B158" s="11"/>
      <c r="C158" s="11"/>
      <c r="D158" s="11"/>
      <c r="E158" s="11"/>
      <c r="F158" s="11"/>
      <c r="G158" s="11"/>
      <c r="H158" s="11"/>
      <c r="I158" s="11"/>
    </row>
    <row r="159" spans="1:9" ht="18" customHeight="1">
      <c r="A159" s="11"/>
      <c r="B159" s="11"/>
      <c r="C159" s="11"/>
      <c r="D159" s="11"/>
      <c r="E159" s="11"/>
      <c r="F159" s="11"/>
      <c r="G159" s="11"/>
      <c r="H159" s="11"/>
      <c r="I159" s="11"/>
    </row>
    <row r="160" spans="1:9" ht="18" customHeight="1">
      <c r="A160" s="11"/>
      <c r="B160" s="11"/>
      <c r="C160" s="11"/>
      <c r="D160" s="11"/>
      <c r="E160" s="11"/>
      <c r="F160" s="11"/>
      <c r="G160" s="11"/>
      <c r="H160" s="11"/>
      <c r="I160" s="11"/>
    </row>
    <row r="161" spans="1:9" ht="18" customHeight="1">
      <c r="A161" s="11"/>
      <c r="B161" s="11"/>
      <c r="C161" s="11"/>
      <c r="D161" s="11"/>
      <c r="E161" s="11"/>
      <c r="F161" s="11"/>
      <c r="G161" s="11"/>
      <c r="H161" s="11"/>
      <c r="I161" s="11"/>
    </row>
    <row r="162" spans="1:9" ht="18" customHeight="1">
      <c r="A162" s="11"/>
      <c r="B162" s="11"/>
      <c r="C162" s="11"/>
      <c r="D162" s="11"/>
      <c r="E162" s="11"/>
      <c r="F162" s="11"/>
      <c r="G162" s="11"/>
      <c r="H162" s="11"/>
      <c r="I162" s="11"/>
    </row>
    <row r="163" spans="1:9" ht="18" customHeight="1">
      <c r="A163" s="11"/>
      <c r="B163" s="11"/>
      <c r="C163" s="11"/>
      <c r="D163" s="11"/>
      <c r="E163" s="11"/>
      <c r="F163" s="11"/>
      <c r="G163" s="11"/>
      <c r="H163" s="11"/>
      <c r="I163" s="11"/>
    </row>
    <row r="164" spans="1:9" ht="18" customHeight="1">
      <c r="A164" s="11"/>
      <c r="B164" s="11"/>
      <c r="C164" s="11"/>
      <c r="D164" s="11"/>
      <c r="E164" s="11"/>
      <c r="F164" s="11"/>
      <c r="G164" s="11"/>
      <c r="H164" s="11"/>
      <c r="I164" s="11"/>
    </row>
    <row r="165" spans="1:9" ht="18" customHeight="1">
      <c r="A165" s="11"/>
      <c r="B165" s="11"/>
      <c r="C165" s="11"/>
      <c r="D165" s="11"/>
      <c r="E165" s="11"/>
      <c r="F165" s="11"/>
      <c r="G165" s="11"/>
      <c r="H165" s="11"/>
      <c r="I165" s="11"/>
    </row>
    <row r="166" spans="1:9" ht="18" customHeight="1">
      <c r="A166" s="11"/>
      <c r="B166" s="11"/>
      <c r="C166" s="11"/>
      <c r="D166" s="11"/>
      <c r="E166" s="11"/>
      <c r="F166" s="11"/>
      <c r="G166" s="11"/>
      <c r="H166" s="11"/>
      <c r="I166" s="11"/>
    </row>
    <row r="167" spans="1:9" ht="18" customHeight="1">
      <c r="A167" s="11"/>
      <c r="B167" s="11"/>
      <c r="C167" s="11"/>
      <c r="D167" s="11"/>
      <c r="E167" s="11"/>
      <c r="F167" s="11"/>
      <c r="G167" s="11"/>
      <c r="H167" s="11"/>
      <c r="I167" s="11"/>
    </row>
    <row r="168" spans="1:9" ht="18" customHeight="1">
      <c r="A168" s="11"/>
      <c r="B168" s="11"/>
      <c r="C168" s="11"/>
      <c r="D168" s="11"/>
      <c r="E168" s="11"/>
      <c r="F168" s="11"/>
      <c r="G168" s="11"/>
      <c r="H168" s="11"/>
      <c r="I168" s="11"/>
    </row>
    <row r="169" spans="1:9" ht="18" customHeight="1">
      <c r="A169" s="11"/>
      <c r="B169" s="11"/>
      <c r="C169" s="11"/>
      <c r="D169" s="11"/>
      <c r="E169" s="11"/>
      <c r="F169" s="11"/>
      <c r="G169" s="11"/>
      <c r="H169" s="11"/>
      <c r="I169" s="11"/>
    </row>
    <row r="170" spans="1:9" ht="18" customHeight="1">
      <c r="A170" s="11"/>
      <c r="B170" s="11"/>
      <c r="C170" s="11"/>
      <c r="D170" s="11"/>
      <c r="E170" s="11"/>
      <c r="F170" s="11"/>
      <c r="G170" s="11"/>
      <c r="H170" s="11"/>
      <c r="I170" s="11"/>
    </row>
    <row r="171" spans="1:9" ht="18" customHeight="1">
      <c r="A171" s="11"/>
      <c r="B171" s="11"/>
      <c r="C171" s="11"/>
      <c r="D171" s="11"/>
      <c r="E171" s="11"/>
      <c r="F171" s="11"/>
      <c r="G171" s="11"/>
      <c r="H171" s="11"/>
      <c r="I171" s="11"/>
    </row>
    <row r="172" spans="1:9" ht="18" customHeight="1">
      <c r="A172" s="11"/>
      <c r="B172" s="11"/>
      <c r="C172" s="11"/>
      <c r="D172" s="11"/>
      <c r="E172" s="11"/>
      <c r="F172" s="11"/>
      <c r="G172" s="11"/>
      <c r="H172" s="11"/>
      <c r="I172" s="11"/>
    </row>
    <row r="173" spans="1:9" ht="18" customHeight="1">
      <c r="A173" s="11"/>
      <c r="B173" s="11"/>
      <c r="C173" s="11"/>
      <c r="D173" s="11"/>
      <c r="E173" s="11"/>
      <c r="F173" s="11"/>
      <c r="G173" s="11"/>
      <c r="H173" s="11"/>
      <c r="I173" s="11"/>
    </row>
    <row r="174" spans="1:9" ht="18" customHeight="1">
      <c r="A174" s="11"/>
      <c r="B174" s="11"/>
      <c r="C174" s="11"/>
      <c r="D174" s="11"/>
      <c r="E174" s="11"/>
      <c r="F174" s="11"/>
      <c r="G174" s="11"/>
      <c r="H174" s="11"/>
      <c r="I174" s="11"/>
    </row>
    <row r="175" spans="1:9" ht="18" customHeight="1">
      <c r="A175" s="11"/>
      <c r="B175" s="11"/>
      <c r="C175" s="11"/>
      <c r="D175" s="11"/>
      <c r="E175" s="11"/>
      <c r="F175" s="11"/>
      <c r="G175" s="11"/>
      <c r="H175" s="11"/>
      <c r="I175" s="11"/>
    </row>
    <row r="176" spans="1:9" ht="18" customHeight="1">
      <c r="A176" s="11"/>
      <c r="B176" s="11"/>
      <c r="C176" s="11"/>
      <c r="D176" s="11"/>
      <c r="E176" s="11"/>
      <c r="F176" s="11"/>
      <c r="G176" s="11"/>
      <c r="H176" s="11"/>
      <c r="I176" s="11"/>
    </row>
    <row r="177" spans="1:9" ht="18" customHeight="1">
      <c r="A177" s="11"/>
      <c r="B177" s="11"/>
      <c r="C177" s="11"/>
      <c r="D177" s="11"/>
      <c r="E177" s="11"/>
      <c r="F177" s="11"/>
      <c r="G177" s="11"/>
      <c r="H177" s="11"/>
      <c r="I177" s="11"/>
    </row>
    <row r="178" spans="1:9" ht="18" customHeight="1">
      <c r="A178" s="11"/>
      <c r="B178" s="11"/>
      <c r="C178" s="11"/>
      <c r="D178" s="11"/>
      <c r="E178" s="11"/>
      <c r="F178" s="11"/>
      <c r="G178" s="11"/>
      <c r="H178" s="11"/>
      <c r="I178" s="11"/>
    </row>
    <row r="179" spans="1:9" ht="18" customHeight="1">
      <c r="A179" s="11"/>
      <c r="B179" s="11"/>
      <c r="C179" s="11"/>
      <c r="D179" s="11"/>
      <c r="E179" s="11"/>
      <c r="F179" s="11"/>
      <c r="G179" s="11"/>
      <c r="H179" s="11"/>
      <c r="I179" s="11"/>
    </row>
    <row r="180" spans="1:9" ht="18" customHeight="1">
      <c r="A180" s="11"/>
      <c r="B180" s="11"/>
      <c r="C180" s="11"/>
      <c r="D180" s="11"/>
      <c r="E180" s="11"/>
      <c r="F180" s="11"/>
      <c r="G180" s="11"/>
      <c r="H180" s="11"/>
      <c r="I180" s="11"/>
    </row>
    <row r="181" spans="1:9" ht="18" customHeight="1">
      <c r="A181" s="11"/>
      <c r="B181" s="11"/>
      <c r="C181" s="11"/>
      <c r="D181" s="11"/>
      <c r="E181" s="11"/>
      <c r="F181" s="11"/>
      <c r="G181" s="11"/>
      <c r="H181" s="11"/>
      <c r="I181" s="11"/>
    </row>
    <row r="182" spans="1:9" ht="18" customHeight="1">
      <c r="A182" s="11"/>
      <c r="B182" s="11"/>
      <c r="C182" s="11"/>
      <c r="D182" s="11"/>
      <c r="E182" s="11"/>
      <c r="F182" s="11"/>
      <c r="G182" s="11"/>
      <c r="H182" s="11"/>
      <c r="I182" s="11"/>
    </row>
    <row r="183" spans="1:9" ht="18" customHeight="1">
      <c r="A183" s="11"/>
      <c r="B183" s="11"/>
      <c r="C183" s="11"/>
      <c r="D183" s="11"/>
      <c r="E183" s="11"/>
      <c r="F183" s="11"/>
      <c r="G183" s="11"/>
      <c r="H183" s="11"/>
      <c r="I183" s="11"/>
    </row>
    <row r="184" spans="1:9" ht="18" customHeight="1">
      <c r="A184" s="11"/>
      <c r="B184" s="11"/>
      <c r="C184" s="11"/>
      <c r="D184" s="11"/>
      <c r="E184" s="11"/>
      <c r="F184" s="11"/>
      <c r="G184" s="11"/>
      <c r="H184" s="11"/>
      <c r="I184" s="11"/>
    </row>
    <row r="185" spans="1:9" ht="18" customHeight="1">
      <c r="A185" s="11"/>
      <c r="B185" s="11"/>
      <c r="C185" s="11"/>
      <c r="D185" s="11"/>
      <c r="E185" s="11"/>
      <c r="F185" s="11"/>
      <c r="G185" s="11"/>
      <c r="H185" s="11"/>
      <c r="I185" s="11"/>
    </row>
    <row r="186" spans="1:9" ht="18" customHeight="1">
      <c r="A186" s="11"/>
      <c r="B186" s="11"/>
      <c r="C186" s="11"/>
      <c r="D186" s="11"/>
      <c r="E186" s="11"/>
      <c r="F186" s="11"/>
      <c r="G186" s="11"/>
      <c r="H186" s="11"/>
      <c r="I186" s="11"/>
    </row>
    <row r="187" spans="1:9" ht="18" customHeight="1">
      <c r="A187" s="11"/>
      <c r="B187" s="11"/>
      <c r="C187" s="11"/>
      <c r="D187" s="11"/>
      <c r="E187" s="11"/>
      <c r="F187" s="11"/>
      <c r="G187" s="11"/>
      <c r="H187" s="11"/>
      <c r="I187" s="11"/>
    </row>
    <row r="188" spans="1:9" ht="18" customHeight="1">
      <c r="A188" s="11"/>
      <c r="B188" s="11"/>
      <c r="C188" s="11"/>
      <c r="D188" s="11"/>
      <c r="E188" s="11"/>
      <c r="F188" s="11"/>
      <c r="G188" s="11"/>
      <c r="H188" s="11"/>
      <c r="I188" s="11"/>
    </row>
    <row r="189" spans="1:9" ht="18" customHeight="1">
      <c r="A189" s="11"/>
      <c r="B189" s="11"/>
      <c r="C189" s="11"/>
      <c r="D189" s="11"/>
      <c r="E189" s="11"/>
      <c r="F189" s="11"/>
      <c r="G189" s="11"/>
      <c r="H189" s="11"/>
      <c r="I189" s="11"/>
    </row>
    <row r="190" spans="1:9" ht="18" customHeight="1">
      <c r="A190" s="11"/>
      <c r="B190" s="11"/>
      <c r="C190" s="11"/>
      <c r="D190" s="11"/>
      <c r="E190" s="11"/>
      <c r="F190" s="11"/>
      <c r="G190" s="11"/>
      <c r="H190" s="11"/>
      <c r="I190" s="11"/>
    </row>
    <row r="191" spans="1:9" ht="18" customHeight="1">
      <c r="A191" s="11"/>
      <c r="B191" s="11"/>
      <c r="C191" s="11"/>
      <c r="D191" s="11"/>
      <c r="E191" s="11"/>
      <c r="F191" s="11"/>
      <c r="G191" s="11"/>
      <c r="H191" s="11"/>
      <c r="I191" s="11"/>
    </row>
    <row r="192" spans="1:9" ht="18" customHeight="1">
      <c r="A192" s="11"/>
      <c r="B192" s="11"/>
      <c r="C192" s="11"/>
      <c r="D192" s="11"/>
      <c r="E192" s="11"/>
      <c r="F192" s="11"/>
      <c r="G192" s="11"/>
      <c r="H192" s="11"/>
      <c r="I192" s="11"/>
    </row>
    <row r="193" spans="1:9" ht="18" customHeight="1">
      <c r="A193" s="11"/>
      <c r="B193" s="11"/>
      <c r="C193" s="11"/>
      <c r="D193" s="11"/>
      <c r="E193" s="11"/>
      <c r="F193" s="11"/>
      <c r="G193" s="11"/>
      <c r="H193" s="11"/>
      <c r="I193" s="11"/>
    </row>
    <row r="194" spans="1:9" ht="18" customHeight="1">
      <c r="A194" s="11"/>
      <c r="B194" s="11"/>
      <c r="C194" s="11"/>
      <c r="D194" s="11"/>
      <c r="E194" s="11"/>
      <c r="F194" s="11"/>
      <c r="G194" s="11"/>
      <c r="H194" s="11"/>
      <c r="I194" s="11"/>
    </row>
    <row r="195" spans="1:9" ht="18" customHeight="1">
      <c r="A195" s="11"/>
      <c r="B195" s="11"/>
      <c r="C195" s="11"/>
      <c r="D195" s="11"/>
      <c r="E195" s="11"/>
      <c r="F195" s="11"/>
      <c r="G195" s="11"/>
      <c r="H195" s="11"/>
      <c r="I195" s="11"/>
    </row>
    <row r="196" spans="1:9" ht="18" customHeight="1">
      <c r="A196" s="11"/>
      <c r="B196" s="11"/>
      <c r="C196" s="11"/>
      <c r="D196" s="11"/>
      <c r="E196" s="11"/>
      <c r="F196" s="11"/>
      <c r="G196" s="11"/>
      <c r="H196" s="11"/>
      <c r="I196" s="11"/>
    </row>
    <row r="197" spans="1:9" ht="18" customHeight="1">
      <c r="A197" s="11"/>
      <c r="B197" s="11"/>
      <c r="C197" s="11"/>
      <c r="D197" s="11"/>
      <c r="E197" s="11"/>
      <c r="F197" s="11"/>
      <c r="G197" s="11"/>
      <c r="H197" s="11"/>
      <c r="I197" s="11"/>
    </row>
    <row r="198" spans="1:9" ht="18" customHeight="1">
      <c r="A198" s="11"/>
      <c r="B198" s="11"/>
      <c r="C198" s="11"/>
      <c r="D198" s="11"/>
      <c r="E198" s="11"/>
      <c r="F198" s="11"/>
      <c r="G198" s="11"/>
      <c r="H198" s="11"/>
      <c r="I198" s="11"/>
    </row>
    <row r="199" spans="1:9" ht="18" customHeight="1">
      <c r="A199" s="11"/>
      <c r="B199" s="11"/>
      <c r="C199" s="11"/>
      <c r="D199" s="11"/>
      <c r="E199" s="11"/>
      <c r="F199" s="11"/>
      <c r="G199" s="11"/>
      <c r="H199" s="11"/>
      <c r="I199" s="11"/>
    </row>
    <row r="200" spans="1:9" ht="18" customHeight="1">
      <c r="A200" s="11"/>
      <c r="B200" s="11"/>
      <c r="C200" s="11"/>
      <c r="D200" s="11"/>
      <c r="E200" s="11"/>
      <c r="F200" s="11"/>
      <c r="G200" s="11"/>
      <c r="H200" s="11"/>
      <c r="I200" s="11"/>
    </row>
    <row r="201" spans="1:9" ht="18" customHeight="1">
      <c r="A201" s="11"/>
      <c r="B201" s="11"/>
      <c r="C201" s="11"/>
      <c r="D201" s="11"/>
      <c r="E201" s="11"/>
      <c r="F201" s="11"/>
      <c r="G201" s="11"/>
      <c r="H201" s="11"/>
      <c r="I201" s="11"/>
    </row>
    <row r="202" spans="1:9" ht="18" customHeight="1">
      <c r="A202" s="11"/>
      <c r="B202" s="11"/>
      <c r="C202" s="11"/>
      <c r="D202" s="11"/>
      <c r="E202" s="11"/>
      <c r="F202" s="11"/>
      <c r="G202" s="11"/>
      <c r="H202" s="11"/>
      <c r="I202" s="11"/>
    </row>
    <row r="203" spans="1:9" ht="18" customHeight="1">
      <c r="A203" s="11"/>
      <c r="B203" s="11"/>
      <c r="C203" s="11"/>
      <c r="D203" s="11"/>
      <c r="E203" s="11"/>
      <c r="F203" s="11"/>
      <c r="G203" s="11"/>
      <c r="H203" s="11"/>
      <c r="I203" s="11"/>
    </row>
    <row r="204" spans="1:9" ht="18" customHeight="1">
      <c r="A204" s="11"/>
      <c r="B204" s="11"/>
      <c r="C204" s="11"/>
      <c r="D204" s="11"/>
      <c r="E204" s="11"/>
      <c r="F204" s="11"/>
      <c r="G204" s="11"/>
      <c r="H204" s="11"/>
      <c r="I204" s="11"/>
    </row>
    <row r="205" spans="1:9" ht="18" customHeight="1">
      <c r="A205" s="11"/>
      <c r="B205" s="11"/>
      <c r="C205" s="11"/>
      <c r="D205" s="11"/>
      <c r="E205" s="11"/>
      <c r="F205" s="11"/>
      <c r="G205" s="11"/>
      <c r="H205" s="11"/>
      <c r="I205" s="11"/>
    </row>
    <row r="206" spans="1:9" ht="18" customHeight="1">
      <c r="A206" s="11"/>
      <c r="B206" s="11"/>
      <c r="C206" s="11"/>
      <c r="D206" s="11"/>
      <c r="E206" s="11"/>
      <c r="F206" s="11"/>
      <c r="G206" s="11"/>
      <c r="H206" s="11"/>
      <c r="I206" s="11"/>
    </row>
    <row r="207" spans="1:9" ht="18" customHeight="1">
      <c r="A207" s="11"/>
      <c r="B207" s="11"/>
      <c r="C207" s="11"/>
      <c r="D207" s="11"/>
      <c r="E207" s="11"/>
      <c r="F207" s="11"/>
      <c r="G207" s="11"/>
      <c r="H207" s="11"/>
      <c r="I207" s="11"/>
    </row>
    <row r="208" spans="1:9" ht="18" customHeight="1">
      <c r="A208" s="11"/>
      <c r="B208" s="11"/>
      <c r="C208" s="11"/>
      <c r="D208" s="11"/>
      <c r="E208" s="11"/>
      <c r="F208" s="11"/>
      <c r="G208" s="11"/>
      <c r="H208" s="11"/>
      <c r="I208" s="11"/>
    </row>
    <row r="209" spans="1:9" ht="18" customHeight="1">
      <c r="A209" s="11"/>
      <c r="B209" s="11"/>
      <c r="C209" s="11"/>
      <c r="D209" s="11"/>
      <c r="E209" s="11"/>
      <c r="F209" s="11"/>
      <c r="G209" s="11"/>
      <c r="H209" s="11"/>
      <c r="I209" s="11"/>
    </row>
    <row r="210" spans="1:9" ht="18" customHeight="1">
      <c r="A210" s="11"/>
      <c r="B210" s="11"/>
      <c r="C210" s="11"/>
      <c r="D210" s="11"/>
      <c r="E210" s="11"/>
      <c r="F210" s="11"/>
      <c r="G210" s="11"/>
      <c r="H210" s="11"/>
      <c r="I210" s="11"/>
    </row>
    <row r="211" spans="1:9" ht="18" customHeight="1">
      <c r="A211" s="11"/>
      <c r="B211" s="11"/>
      <c r="C211" s="11"/>
      <c r="D211" s="11"/>
      <c r="E211" s="11"/>
      <c r="F211" s="11"/>
      <c r="G211" s="11"/>
      <c r="H211" s="11"/>
      <c r="I211" s="11"/>
    </row>
    <row r="212" spans="1:9" ht="18" customHeight="1">
      <c r="A212" s="11"/>
      <c r="B212" s="11"/>
      <c r="C212" s="11"/>
      <c r="D212" s="11"/>
      <c r="E212" s="11"/>
      <c r="F212" s="11"/>
      <c r="G212" s="11"/>
      <c r="H212" s="11"/>
      <c r="I212" s="11"/>
    </row>
    <row r="213" spans="1:9" ht="18" customHeight="1">
      <c r="A213" s="11"/>
      <c r="B213" s="11"/>
      <c r="C213" s="11"/>
      <c r="D213" s="11"/>
      <c r="E213" s="11"/>
      <c r="F213" s="11"/>
      <c r="G213" s="11"/>
      <c r="H213" s="11"/>
      <c r="I213" s="11"/>
    </row>
    <row r="214" spans="1:9" ht="18" customHeight="1">
      <c r="A214" s="11"/>
      <c r="B214" s="11"/>
      <c r="C214" s="11"/>
      <c r="D214" s="11"/>
      <c r="E214" s="11"/>
      <c r="F214" s="11"/>
      <c r="G214" s="11"/>
      <c r="H214" s="11"/>
      <c r="I214" s="11"/>
    </row>
    <row r="215" spans="1:9" ht="18" customHeight="1">
      <c r="A215" s="11"/>
      <c r="B215" s="11"/>
      <c r="C215" s="11"/>
      <c r="D215" s="11"/>
      <c r="E215" s="11"/>
      <c r="F215" s="11"/>
      <c r="G215" s="11"/>
      <c r="H215" s="11"/>
      <c r="I215" s="11"/>
    </row>
    <row r="216" spans="1:9" ht="18" customHeight="1">
      <c r="A216" s="11"/>
      <c r="B216" s="11"/>
      <c r="C216" s="11"/>
      <c r="D216" s="11"/>
      <c r="E216" s="11"/>
      <c r="F216" s="11"/>
      <c r="G216" s="11"/>
      <c r="H216" s="11"/>
      <c r="I216" s="11"/>
    </row>
    <row r="217" spans="1:9" ht="18" customHeight="1">
      <c r="A217" s="11"/>
      <c r="B217" s="11"/>
      <c r="C217" s="11"/>
      <c r="D217" s="11"/>
      <c r="E217" s="11"/>
      <c r="F217" s="11"/>
      <c r="G217" s="11"/>
      <c r="H217" s="11"/>
      <c r="I217" s="11"/>
    </row>
    <row r="218" spans="1:9" ht="18" customHeight="1">
      <c r="A218" s="11"/>
      <c r="B218" s="11"/>
      <c r="C218" s="11"/>
      <c r="D218" s="11"/>
      <c r="E218" s="11"/>
      <c r="F218" s="11"/>
      <c r="G218" s="11"/>
      <c r="H218" s="11"/>
      <c r="I218" s="11"/>
    </row>
    <row r="219" spans="1:9" ht="18" customHeight="1">
      <c r="A219" s="11"/>
      <c r="B219" s="11"/>
      <c r="C219" s="11"/>
      <c r="D219" s="11"/>
      <c r="E219" s="11"/>
      <c r="F219" s="11"/>
      <c r="G219" s="11"/>
      <c r="H219" s="11"/>
      <c r="I219" s="11"/>
    </row>
    <row r="220" spans="1:9" ht="18" customHeight="1">
      <c r="A220" s="11"/>
      <c r="B220" s="11"/>
      <c r="C220" s="11"/>
      <c r="D220" s="11"/>
      <c r="E220" s="11"/>
      <c r="F220" s="11"/>
      <c r="G220" s="11"/>
      <c r="H220" s="11"/>
      <c r="I220" s="11"/>
    </row>
    <row r="221" spans="1:9" ht="18" customHeight="1">
      <c r="A221" s="11"/>
      <c r="B221" s="11"/>
      <c r="C221" s="11"/>
      <c r="D221" s="11"/>
      <c r="E221" s="11"/>
      <c r="F221" s="11"/>
      <c r="G221" s="11"/>
      <c r="H221" s="11"/>
      <c r="I221" s="11"/>
    </row>
    <row r="222" spans="1:9" ht="18" customHeight="1">
      <c r="A222" s="11"/>
      <c r="B222" s="11"/>
      <c r="C222" s="11"/>
      <c r="D222" s="11"/>
      <c r="E222" s="11"/>
      <c r="F222" s="11"/>
      <c r="G222" s="11"/>
      <c r="H222" s="11"/>
      <c r="I222" s="11"/>
    </row>
    <row r="223" spans="1:9" ht="18" customHeight="1">
      <c r="A223" s="11"/>
      <c r="B223" s="11"/>
      <c r="C223" s="11"/>
      <c r="D223" s="11"/>
      <c r="E223" s="11"/>
      <c r="F223" s="11"/>
      <c r="G223" s="11"/>
      <c r="H223" s="11"/>
      <c r="I223" s="11"/>
    </row>
    <row r="224" spans="1:9" ht="18" customHeight="1">
      <c r="A224" s="11"/>
      <c r="B224" s="11"/>
      <c r="C224" s="11"/>
      <c r="D224" s="11"/>
      <c r="E224" s="11"/>
      <c r="F224" s="11"/>
      <c r="G224" s="11"/>
      <c r="H224" s="11"/>
      <c r="I224" s="11"/>
    </row>
    <row r="225" spans="1:9" ht="18" customHeight="1">
      <c r="A225" s="11"/>
      <c r="B225" s="11"/>
      <c r="C225" s="11"/>
      <c r="D225" s="11"/>
      <c r="E225" s="11"/>
      <c r="F225" s="11"/>
      <c r="G225" s="11"/>
      <c r="H225" s="11"/>
      <c r="I225" s="11"/>
    </row>
    <row r="226" spans="1:9" ht="18" customHeight="1">
      <c r="A226" s="11"/>
      <c r="B226" s="11"/>
      <c r="C226" s="11"/>
      <c r="D226" s="11"/>
      <c r="E226" s="11"/>
      <c r="F226" s="11"/>
      <c r="G226" s="11"/>
      <c r="H226" s="11"/>
      <c r="I226" s="11"/>
    </row>
    <row r="227" spans="1:9" ht="18" customHeight="1">
      <c r="A227" s="11"/>
      <c r="B227" s="11"/>
      <c r="C227" s="11"/>
      <c r="D227" s="11"/>
      <c r="E227" s="11"/>
      <c r="F227" s="11"/>
      <c r="G227" s="11"/>
      <c r="H227" s="11"/>
      <c r="I227" s="11"/>
    </row>
    <row r="228" spans="1:9" ht="18" customHeight="1">
      <c r="A228" s="11"/>
      <c r="B228" s="11"/>
      <c r="C228" s="11"/>
      <c r="D228" s="11"/>
      <c r="E228" s="11"/>
      <c r="F228" s="11"/>
      <c r="G228" s="11"/>
      <c r="H228" s="11"/>
      <c r="I228" s="11"/>
    </row>
    <row r="229" spans="1:9" ht="18" customHeight="1">
      <c r="A229" s="11"/>
      <c r="B229" s="11"/>
      <c r="C229" s="11"/>
      <c r="D229" s="11"/>
      <c r="E229" s="11"/>
      <c r="F229" s="11"/>
      <c r="G229" s="11"/>
      <c r="H229" s="11"/>
      <c r="I229" s="11"/>
    </row>
    <row r="230" spans="1:9" ht="18" customHeight="1">
      <c r="A230" s="11"/>
      <c r="B230" s="11"/>
      <c r="C230" s="11"/>
      <c r="D230" s="11"/>
      <c r="E230" s="11"/>
      <c r="F230" s="11"/>
      <c r="G230" s="11"/>
      <c r="H230" s="11"/>
      <c r="I230" s="11"/>
    </row>
    <row r="231" spans="1:9" ht="18" customHeight="1">
      <c r="A231" s="11"/>
      <c r="B231" s="11"/>
      <c r="C231" s="11"/>
      <c r="D231" s="11"/>
      <c r="E231" s="11"/>
      <c r="F231" s="11"/>
      <c r="G231" s="11"/>
      <c r="H231" s="11"/>
      <c r="I231" s="11"/>
    </row>
    <row r="232" spans="1:9" ht="18" customHeight="1">
      <c r="A232" s="11"/>
      <c r="B232" s="11"/>
      <c r="C232" s="11"/>
      <c r="D232" s="11"/>
      <c r="E232" s="11"/>
      <c r="F232" s="11"/>
      <c r="G232" s="11"/>
      <c r="H232" s="11"/>
      <c r="I232" s="11"/>
    </row>
    <row r="233" spans="1:9" ht="18" customHeight="1">
      <c r="A233" s="11"/>
      <c r="B233" s="11"/>
      <c r="C233" s="11"/>
      <c r="D233" s="11"/>
      <c r="E233" s="11"/>
      <c r="F233" s="11"/>
      <c r="G233" s="11"/>
      <c r="H233" s="11"/>
      <c r="I233" s="11"/>
    </row>
    <row r="234" spans="1:9" ht="18" customHeight="1">
      <c r="A234" s="11"/>
      <c r="B234" s="11"/>
      <c r="C234" s="11"/>
      <c r="D234" s="11"/>
      <c r="E234" s="11"/>
      <c r="F234" s="11"/>
      <c r="G234" s="11"/>
      <c r="H234" s="11"/>
      <c r="I234" s="11"/>
    </row>
    <row r="235" spans="1:9" ht="18" customHeight="1">
      <c r="A235" s="11"/>
      <c r="B235" s="11"/>
      <c r="C235" s="11"/>
      <c r="D235" s="11"/>
      <c r="E235" s="11"/>
      <c r="F235" s="11"/>
      <c r="G235" s="11"/>
      <c r="H235" s="11"/>
      <c r="I235" s="11"/>
    </row>
    <row r="236" spans="1:9" ht="18" customHeight="1">
      <c r="A236" s="11"/>
      <c r="B236" s="11"/>
      <c r="C236" s="11"/>
      <c r="D236" s="11"/>
      <c r="E236" s="11"/>
      <c r="F236" s="11"/>
      <c r="G236" s="11"/>
      <c r="H236" s="11"/>
      <c r="I236" s="11"/>
    </row>
    <row r="237" spans="1:9" ht="18" customHeight="1">
      <c r="A237" s="11"/>
      <c r="B237" s="11"/>
      <c r="C237" s="11"/>
      <c r="D237" s="11"/>
      <c r="E237" s="11"/>
      <c r="F237" s="11"/>
      <c r="G237" s="11"/>
      <c r="H237" s="11"/>
      <c r="I237" s="11"/>
    </row>
    <row r="238" spans="1:9" ht="18" customHeight="1">
      <c r="A238" s="11"/>
      <c r="B238" s="11"/>
      <c r="C238" s="11"/>
      <c r="D238" s="11"/>
      <c r="E238" s="11"/>
      <c r="F238" s="11"/>
      <c r="G238" s="11"/>
      <c r="H238" s="11"/>
      <c r="I238" s="11"/>
    </row>
    <row r="239" spans="1:9" ht="18" customHeight="1">
      <c r="A239" s="11"/>
      <c r="B239" s="11"/>
      <c r="C239" s="11"/>
      <c r="D239" s="11"/>
      <c r="E239" s="11"/>
      <c r="F239" s="11"/>
      <c r="G239" s="11"/>
      <c r="H239" s="11"/>
      <c r="I239" s="11"/>
    </row>
    <row r="240" spans="1:9" ht="18" customHeight="1">
      <c r="A240" s="11"/>
      <c r="B240" s="11"/>
      <c r="C240" s="11"/>
      <c r="D240" s="11"/>
      <c r="E240" s="11"/>
      <c r="F240" s="11"/>
      <c r="G240" s="11"/>
      <c r="H240" s="11"/>
      <c r="I240" s="11"/>
    </row>
    <row r="241" spans="1:9" ht="18" customHeight="1">
      <c r="A241" s="11"/>
      <c r="B241" s="11"/>
      <c r="C241" s="11"/>
      <c r="D241" s="11"/>
      <c r="E241" s="11"/>
      <c r="F241" s="11"/>
      <c r="G241" s="11"/>
      <c r="H241" s="11"/>
      <c r="I241" s="11"/>
    </row>
    <row r="242" spans="1:9" ht="18" customHeight="1">
      <c r="A242" s="11"/>
      <c r="B242" s="11"/>
      <c r="C242" s="11"/>
      <c r="D242" s="11"/>
      <c r="E242" s="11"/>
      <c r="F242" s="11"/>
      <c r="G242" s="11"/>
      <c r="H242" s="11"/>
      <c r="I242" s="11"/>
    </row>
    <row r="243" spans="1:9" ht="18" customHeight="1">
      <c r="A243" s="11"/>
      <c r="B243" s="11"/>
      <c r="C243" s="11"/>
      <c r="D243" s="11"/>
      <c r="E243" s="11"/>
      <c r="F243" s="11"/>
      <c r="G243" s="11"/>
      <c r="H243" s="11"/>
      <c r="I243" s="11"/>
    </row>
    <row r="244" spans="1:9" ht="18" customHeight="1">
      <c r="A244" s="11"/>
      <c r="B244" s="11"/>
      <c r="C244" s="11"/>
      <c r="D244" s="11"/>
      <c r="E244" s="11"/>
      <c r="F244" s="11"/>
      <c r="G244" s="11"/>
      <c r="H244" s="11"/>
      <c r="I244" s="11"/>
    </row>
    <row r="245" spans="1:9" ht="18" customHeight="1">
      <c r="A245" s="11"/>
      <c r="B245" s="11"/>
      <c r="C245" s="11"/>
      <c r="D245" s="11"/>
      <c r="E245" s="11"/>
      <c r="F245" s="11"/>
      <c r="G245" s="11"/>
      <c r="H245" s="11"/>
      <c r="I245" s="11"/>
    </row>
    <row r="246" spans="1:9" ht="18" customHeight="1">
      <c r="A246" s="11"/>
      <c r="B246" s="11"/>
      <c r="C246" s="11"/>
      <c r="D246" s="11"/>
      <c r="E246" s="11"/>
      <c r="F246" s="11"/>
      <c r="G246" s="11"/>
      <c r="H246" s="11"/>
      <c r="I246" s="11"/>
    </row>
    <row r="247" spans="1:9" ht="18" customHeight="1">
      <c r="A247" s="11"/>
      <c r="B247" s="11"/>
      <c r="C247" s="11"/>
      <c r="D247" s="11"/>
      <c r="E247" s="11"/>
      <c r="F247" s="11"/>
      <c r="G247" s="11"/>
      <c r="H247" s="11"/>
      <c r="I247" s="11"/>
    </row>
    <row r="248" spans="1:9" ht="18" customHeight="1">
      <c r="A248" s="11"/>
      <c r="B248" s="11"/>
      <c r="C248" s="11"/>
      <c r="D248" s="11"/>
      <c r="E248" s="11"/>
      <c r="F248" s="11"/>
      <c r="G248" s="11"/>
      <c r="H248" s="11"/>
      <c r="I248" s="11"/>
    </row>
    <row r="249" spans="1:9" ht="18" customHeight="1">
      <c r="A249" s="11"/>
      <c r="B249" s="11"/>
      <c r="C249" s="11"/>
      <c r="D249" s="11"/>
      <c r="E249" s="11"/>
      <c r="F249" s="11"/>
      <c r="G249" s="11"/>
      <c r="H249" s="11"/>
      <c r="I249" s="11"/>
    </row>
    <row r="250" spans="1:9" ht="18" customHeight="1">
      <c r="A250" s="11"/>
      <c r="B250" s="11"/>
      <c r="C250" s="11"/>
      <c r="D250" s="11"/>
      <c r="E250" s="11"/>
      <c r="F250" s="11"/>
      <c r="G250" s="11"/>
      <c r="H250" s="11"/>
      <c r="I250" s="11"/>
    </row>
    <row r="251" spans="1:9" ht="18" customHeight="1">
      <c r="A251" s="11"/>
      <c r="B251" s="11"/>
      <c r="C251" s="11"/>
      <c r="D251" s="11"/>
      <c r="E251" s="11"/>
      <c r="F251" s="11"/>
      <c r="G251" s="11"/>
      <c r="H251" s="11"/>
      <c r="I251" s="11"/>
    </row>
    <row r="252" spans="1:9" ht="18" customHeight="1">
      <c r="A252" s="11"/>
      <c r="B252" s="11"/>
      <c r="C252" s="11"/>
      <c r="D252" s="11"/>
      <c r="E252" s="11"/>
      <c r="F252" s="11"/>
      <c r="G252" s="11"/>
      <c r="H252" s="11"/>
      <c r="I252" s="11"/>
    </row>
    <row r="253" spans="1:9" ht="18" customHeight="1">
      <c r="A253" s="11"/>
      <c r="B253" s="11"/>
      <c r="C253" s="11"/>
      <c r="D253" s="11"/>
      <c r="E253" s="11"/>
      <c r="F253" s="11"/>
      <c r="G253" s="11"/>
      <c r="H253" s="11"/>
      <c r="I253" s="11"/>
    </row>
    <row r="254" spans="1:9" ht="18" customHeight="1">
      <c r="A254" s="11"/>
      <c r="B254" s="11"/>
      <c r="C254" s="11"/>
      <c r="D254" s="11"/>
      <c r="E254" s="11"/>
      <c r="F254" s="11"/>
      <c r="G254" s="11"/>
      <c r="H254" s="11"/>
      <c r="I254" s="11"/>
    </row>
    <row r="255" spans="1:9" ht="18" customHeight="1">
      <c r="A255" s="11"/>
      <c r="B255" s="11"/>
      <c r="C255" s="11"/>
      <c r="D255" s="11"/>
      <c r="E255" s="11"/>
      <c r="F255" s="11"/>
      <c r="G255" s="11"/>
      <c r="H255" s="11"/>
      <c r="I255" s="11"/>
    </row>
    <row r="256" spans="1:9" ht="18" customHeight="1">
      <c r="A256" s="11"/>
      <c r="B256" s="11"/>
      <c r="C256" s="11"/>
      <c r="D256" s="11"/>
      <c r="E256" s="11"/>
      <c r="F256" s="11"/>
      <c r="G256" s="11"/>
      <c r="H256" s="11"/>
      <c r="I256" s="11"/>
    </row>
    <row r="257" spans="1:9" ht="18" customHeight="1">
      <c r="A257" s="11"/>
      <c r="B257" s="11"/>
      <c r="C257" s="11"/>
      <c r="D257" s="11"/>
      <c r="E257" s="11"/>
      <c r="F257" s="11"/>
      <c r="G257" s="11"/>
      <c r="H257" s="11"/>
      <c r="I257" s="11"/>
    </row>
    <row r="258" spans="1:9" ht="18" customHeight="1">
      <c r="A258" s="15"/>
      <c r="B258" s="15"/>
      <c r="C258" s="11"/>
      <c r="D258" s="15"/>
      <c r="E258" s="15"/>
      <c r="F258" s="15"/>
      <c r="G258" s="15"/>
      <c r="H258" s="15"/>
      <c r="I258" s="15"/>
    </row>
    <row r="259" spans="1:9" ht="18" customHeight="1">
      <c r="A259" s="15"/>
      <c r="B259" s="15"/>
      <c r="C259" s="11"/>
      <c r="D259" s="15"/>
      <c r="E259" s="15"/>
      <c r="F259" s="15"/>
      <c r="G259" s="15"/>
      <c r="H259" s="15"/>
      <c r="I259" s="15"/>
    </row>
    <row r="260" spans="1:9" ht="18" customHeight="1">
      <c r="A260" s="15"/>
      <c r="B260" s="15"/>
      <c r="C260" s="11"/>
      <c r="D260" s="15"/>
      <c r="E260" s="15"/>
      <c r="F260" s="15"/>
      <c r="G260" s="15"/>
      <c r="H260" s="15"/>
      <c r="I260" s="15"/>
    </row>
    <row r="261" spans="1:9" ht="18" customHeight="1">
      <c r="A261" s="15"/>
      <c r="B261" s="15"/>
      <c r="C261" s="11"/>
      <c r="D261" s="15"/>
      <c r="E261" s="15"/>
      <c r="F261" s="15"/>
      <c r="G261" s="15"/>
      <c r="H261" s="15"/>
      <c r="I261" s="15"/>
    </row>
    <row r="262" spans="1:9" ht="18" customHeight="1">
      <c r="A262" s="15"/>
      <c r="B262" s="15"/>
      <c r="C262" s="15"/>
      <c r="D262" s="15"/>
      <c r="E262" s="15"/>
      <c r="F262" s="15"/>
      <c r="G262" s="15"/>
      <c r="H262" s="15"/>
      <c r="I262" s="15"/>
    </row>
    <row r="263" spans="1:9" ht="18" customHeight="1">
      <c r="A263" s="15"/>
      <c r="B263" s="15"/>
      <c r="C263" s="15"/>
      <c r="D263" s="15"/>
      <c r="E263" s="15"/>
      <c r="F263" s="15"/>
      <c r="G263" s="15"/>
      <c r="H263" s="15"/>
      <c r="I263" s="15"/>
    </row>
    <row r="264" spans="1:9" ht="18" customHeight="1">
      <c r="A264" s="15"/>
      <c r="B264" s="15"/>
      <c r="C264" s="15"/>
      <c r="D264" s="15"/>
      <c r="E264" s="15"/>
      <c r="F264" s="15"/>
      <c r="G264" s="15"/>
      <c r="H264" s="15"/>
      <c r="I264" s="15"/>
    </row>
    <row r="265" spans="1:9" ht="18" customHeight="1">
      <c r="A265" s="15"/>
      <c r="B265" s="15"/>
      <c r="C265" s="15"/>
      <c r="D265" s="15"/>
      <c r="E265" s="15"/>
      <c r="F265" s="15"/>
      <c r="G265" s="15"/>
      <c r="H265" s="15"/>
      <c r="I265" s="15"/>
    </row>
    <row r="266" spans="1:9" ht="18" customHeight="1">
      <c r="A266" s="15"/>
      <c r="B266" s="15"/>
      <c r="C266" s="15"/>
      <c r="D266" s="15"/>
      <c r="E266" s="15"/>
      <c r="F266" s="15"/>
      <c r="G266" s="15"/>
      <c r="H266" s="15"/>
      <c r="I266" s="15"/>
    </row>
    <row r="267" spans="1:9" ht="18" customHeight="1">
      <c r="A267" s="15"/>
      <c r="B267" s="15"/>
      <c r="C267" s="15"/>
      <c r="D267" s="15"/>
      <c r="E267" s="15"/>
      <c r="F267" s="15"/>
      <c r="G267" s="15"/>
      <c r="H267" s="15"/>
      <c r="I267" s="15"/>
    </row>
    <row r="268" spans="1:9" ht="18" customHeight="1">
      <c r="A268" s="15"/>
      <c r="B268" s="15"/>
      <c r="C268" s="15"/>
      <c r="D268" s="15"/>
      <c r="E268" s="15"/>
      <c r="F268" s="15"/>
      <c r="G268" s="15"/>
      <c r="H268" s="15"/>
      <c r="I268" s="15"/>
    </row>
    <row r="269" spans="1:9" ht="18" customHeight="1">
      <c r="A269" s="15"/>
      <c r="B269" s="15"/>
      <c r="C269" s="15"/>
      <c r="D269" s="15"/>
      <c r="E269" s="15"/>
      <c r="F269" s="15"/>
      <c r="G269" s="15"/>
      <c r="H269" s="15"/>
      <c r="I269" s="15"/>
    </row>
    <row r="270" spans="1:9" ht="18" customHeight="1">
      <c r="A270" s="15"/>
      <c r="B270" s="15"/>
      <c r="C270" s="15"/>
      <c r="D270" s="15"/>
      <c r="E270" s="15"/>
      <c r="F270" s="15"/>
      <c r="G270" s="15"/>
      <c r="H270" s="15"/>
      <c r="I270" s="15"/>
    </row>
    <row r="271" spans="1:9" ht="18" customHeight="1">
      <c r="A271" s="15"/>
      <c r="B271" s="15"/>
      <c r="C271" s="15"/>
      <c r="D271" s="15"/>
      <c r="E271" s="15"/>
      <c r="F271" s="15"/>
      <c r="G271" s="15"/>
      <c r="H271" s="15"/>
      <c r="I271" s="15"/>
    </row>
    <row r="272" spans="1:9" ht="18" customHeight="1">
      <c r="A272" s="15"/>
      <c r="B272" s="15"/>
      <c r="C272" s="15"/>
      <c r="D272" s="15"/>
      <c r="E272" s="15"/>
      <c r="F272" s="15"/>
      <c r="G272" s="15"/>
      <c r="H272" s="15"/>
      <c r="I272" s="15"/>
    </row>
    <row r="273" spans="1:9" ht="18" customHeight="1">
      <c r="A273" s="15"/>
      <c r="B273" s="15"/>
      <c r="C273" s="15"/>
      <c r="D273" s="15"/>
      <c r="E273" s="15"/>
      <c r="F273" s="15"/>
      <c r="G273" s="15"/>
      <c r="H273" s="15"/>
      <c r="I273" s="15"/>
    </row>
    <row r="274" spans="1:9" ht="18" customHeight="1">
      <c r="A274" s="15"/>
      <c r="B274" s="15"/>
      <c r="C274" s="15"/>
      <c r="D274" s="15"/>
      <c r="E274" s="15"/>
      <c r="F274" s="15"/>
      <c r="G274" s="15"/>
      <c r="H274" s="15"/>
      <c r="I274" s="15"/>
    </row>
    <row r="275" spans="1:9" ht="18" customHeight="1">
      <c r="A275" s="15"/>
      <c r="B275" s="15"/>
      <c r="C275" s="15"/>
      <c r="D275" s="15"/>
      <c r="E275" s="15"/>
      <c r="F275" s="15"/>
      <c r="G275" s="15"/>
      <c r="H275" s="15"/>
      <c r="I275" s="15"/>
    </row>
    <row r="276" spans="1:9" ht="18" customHeight="1">
      <c r="A276" s="15"/>
      <c r="B276" s="15"/>
      <c r="C276" s="15"/>
      <c r="D276" s="15"/>
      <c r="E276" s="15"/>
      <c r="F276" s="15"/>
      <c r="G276" s="15"/>
      <c r="H276" s="15"/>
      <c r="I276" s="15"/>
    </row>
    <row r="277" spans="1:9" ht="18" customHeight="1">
      <c r="A277" s="15"/>
      <c r="B277" s="15"/>
      <c r="C277" s="15"/>
      <c r="D277" s="15"/>
      <c r="E277" s="15"/>
      <c r="F277" s="15"/>
      <c r="G277" s="15"/>
      <c r="H277" s="15"/>
      <c r="I277" s="15"/>
    </row>
    <row r="278" spans="1:9" ht="18" customHeight="1">
      <c r="A278" s="15"/>
      <c r="B278" s="15"/>
      <c r="C278" s="15"/>
      <c r="D278" s="15"/>
      <c r="E278" s="15"/>
      <c r="F278" s="15"/>
      <c r="G278" s="15"/>
      <c r="H278" s="15"/>
      <c r="I278" s="15"/>
    </row>
    <row r="279" spans="1:9" ht="18" customHeight="1">
      <c r="A279" s="15"/>
      <c r="B279" s="15"/>
      <c r="C279" s="15"/>
      <c r="D279" s="15"/>
      <c r="E279" s="15"/>
      <c r="F279" s="15"/>
      <c r="G279" s="15"/>
      <c r="H279" s="15"/>
      <c r="I279" s="15"/>
    </row>
    <row r="280" spans="1:9" ht="18" customHeight="1">
      <c r="A280" s="15"/>
      <c r="B280" s="15"/>
      <c r="C280" s="15"/>
      <c r="D280" s="15"/>
      <c r="E280" s="15"/>
      <c r="F280" s="15"/>
      <c r="G280" s="15"/>
      <c r="H280" s="15"/>
      <c r="I280" s="15"/>
    </row>
    <row r="281" spans="1:9" ht="18" customHeight="1">
      <c r="A281" s="15"/>
      <c r="B281" s="15"/>
      <c r="C281" s="15"/>
      <c r="D281" s="15"/>
      <c r="E281" s="15"/>
      <c r="F281" s="15"/>
      <c r="G281" s="15"/>
      <c r="H281" s="15"/>
      <c r="I281" s="15"/>
    </row>
    <row r="282" spans="1:9" ht="18" customHeight="1">
      <c r="A282" s="15"/>
      <c r="B282" s="15"/>
      <c r="C282" s="15"/>
      <c r="D282" s="15"/>
      <c r="E282" s="15"/>
      <c r="F282" s="15"/>
      <c r="G282" s="15"/>
      <c r="H282" s="15"/>
      <c r="I282" s="15"/>
    </row>
    <row r="283" spans="1:9" ht="18" customHeight="1">
      <c r="A283" s="15"/>
      <c r="B283" s="15"/>
      <c r="C283" s="15"/>
      <c r="D283" s="15"/>
      <c r="E283" s="15"/>
      <c r="F283" s="15"/>
      <c r="G283" s="15"/>
      <c r="H283" s="15"/>
      <c r="I283" s="15"/>
    </row>
    <row r="284" spans="1:9" ht="18" customHeight="1">
      <c r="A284" s="15"/>
      <c r="B284" s="15"/>
      <c r="C284" s="15"/>
      <c r="D284" s="15"/>
      <c r="E284" s="15"/>
      <c r="F284" s="15"/>
      <c r="G284" s="15"/>
      <c r="H284" s="15"/>
      <c r="I284" s="15"/>
    </row>
    <row r="285" spans="1:9" ht="18" customHeight="1">
      <c r="A285" s="15"/>
      <c r="B285" s="15"/>
      <c r="C285" s="15"/>
      <c r="D285" s="15"/>
      <c r="E285" s="15"/>
      <c r="F285" s="15"/>
      <c r="G285" s="15"/>
      <c r="H285" s="15"/>
      <c r="I285" s="15"/>
    </row>
    <row r="286" spans="1:9" ht="18" customHeight="1">
      <c r="A286" s="15"/>
      <c r="B286" s="15"/>
      <c r="C286" s="15"/>
      <c r="D286" s="15"/>
      <c r="E286" s="15"/>
      <c r="F286" s="15"/>
      <c r="G286" s="15"/>
      <c r="H286" s="15"/>
      <c r="I286" s="15"/>
    </row>
    <row r="287" spans="1:9" ht="18" customHeight="1">
      <c r="A287" s="15"/>
      <c r="B287" s="15"/>
      <c r="C287" s="15"/>
      <c r="D287" s="15"/>
      <c r="E287" s="15"/>
      <c r="F287" s="15"/>
      <c r="G287" s="15"/>
      <c r="H287" s="15"/>
      <c r="I287" s="15"/>
    </row>
    <row r="288" spans="1:9" ht="18" customHeight="1">
      <c r="A288" s="15"/>
      <c r="B288" s="15"/>
      <c r="C288" s="15"/>
      <c r="D288" s="15"/>
      <c r="E288" s="15"/>
      <c r="F288" s="15"/>
      <c r="G288" s="15"/>
      <c r="H288" s="15"/>
      <c r="I288" s="15"/>
    </row>
    <row r="289" spans="1:9" ht="18" customHeight="1">
      <c r="A289" s="15"/>
      <c r="B289" s="15"/>
      <c r="C289" s="15"/>
      <c r="D289" s="15"/>
      <c r="E289" s="15"/>
      <c r="F289" s="15"/>
      <c r="G289" s="15"/>
      <c r="H289" s="15"/>
      <c r="I289" s="15"/>
    </row>
    <row r="290" spans="1:9" ht="18" customHeight="1">
      <c r="A290" s="15"/>
      <c r="B290" s="15"/>
      <c r="C290" s="15"/>
      <c r="D290" s="15"/>
      <c r="E290" s="15"/>
      <c r="F290" s="15"/>
      <c r="G290" s="15"/>
      <c r="H290" s="15"/>
      <c r="I290" s="15"/>
    </row>
    <row r="291" spans="1:9" ht="18" customHeight="1">
      <c r="A291" s="15"/>
      <c r="B291" s="15"/>
      <c r="C291" s="15"/>
      <c r="D291" s="15"/>
      <c r="E291" s="15"/>
      <c r="F291" s="15"/>
      <c r="G291" s="15"/>
      <c r="H291" s="15"/>
      <c r="I291" s="15"/>
    </row>
    <row r="292" spans="1:9" ht="18" customHeight="1">
      <c r="A292" s="15"/>
      <c r="B292" s="15"/>
      <c r="C292" s="15"/>
      <c r="D292" s="15"/>
      <c r="E292" s="15"/>
      <c r="F292" s="15"/>
      <c r="G292" s="15"/>
      <c r="H292" s="15"/>
      <c r="I292" s="15"/>
    </row>
    <row r="293" spans="1:9" ht="18" customHeight="1">
      <c r="A293" s="15"/>
      <c r="B293" s="15"/>
      <c r="C293" s="15"/>
      <c r="D293" s="15"/>
      <c r="E293" s="15"/>
      <c r="F293" s="15"/>
      <c r="G293" s="15"/>
      <c r="H293" s="15"/>
      <c r="I293" s="15"/>
    </row>
    <row r="294" spans="1:9" ht="18" customHeight="1">
      <c r="A294" s="15"/>
      <c r="B294" s="15"/>
      <c r="C294" s="15"/>
      <c r="D294" s="15"/>
      <c r="E294" s="15"/>
      <c r="F294" s="15"/>
      <c r="G294" s="15"/>
      <c r="H294" s="15"/>
      <c r="I294" s="15"/>
    </row>
    <row r="295" spans="1:9" ht="18" customHeight="1">
      <c r="A295" s="15"/>
      <c r="B295" s="15"/>
      <c r="C295" s="15"/>
      <c r="D295" s="15"/>
      <c r="E295" s="15"/>
      <c r="F295" s="15"/>
      <c r="G295" s="15"/>
      <c r="H295" s="15"/>
      <c r="I295" s="15"/>
    </row>
    <row r="296" spans="1:9" ht="18" customHeight="1">
      <c r="A296" s="15"/>
      <c r="B296" s="15"/>
      <c r="C296" s="15"/>
      <c r="D296" s="15"/>
      <c r="E296" s="15"/>
      <c r="F296" s="15"/>
      <c r="G296" s="15"/>
      <c r="H296" s="15"/>
      <c r="I296" s="15"/>
    </row>
    <row r="297" spans="1:9" ht="18" customHeight="1">
      <c r="A297" s="15"/>
      <c r="B297" s="15"/>
      <c r="C297" s="15"/>
      <c r="D297" s="15"/>
      <c r="E297" s="15"/>
      <c r="F297" s="15"/>
      <c r="G297" s="15"/>
      <c r="H297" s="15"/>
      <c r="I297" s="15"/>
    </row>
    <row r="298" spans="1:9" ht="18" customHeight="1">
      <c r="A298" s="15"/>
      <c r="B298" s="15"/>
      <c r="C298" s="15"/>
      <c r="D298" s="15"/>
      <c r="E298" s="15"/>
      <c r="F298" s="15"/>
      <c r="G298" s="15"/>
      <c r="H298" s="15"/>
      <c r="I298" s="15"/>
    </row>
    <row r="299" spans="1:9" ht="18" customHeight="1">
      <c r="A299" s="15"/>
      <c r="B299" s="15"/>
      <c r="C299" s="15"/>
      <c r="D299" s="15"/>
      <c r="E299" s="15"/>
      <c r="F299" s="15"/>
      <c r="G299" s="15"/>
      <c r="H299" s="15"/>
      <c r="I299" s="15"/>
    </row>
    <row r="300" spans="1:9" ht="18" customHeight="1">
      <c r="A300" s="15"/>
      <c r="B300" s="15"/>
      <c r="C300" s="15"/>
      <c r="D300" s="15"/>
      <c r="E300" s="15"/>
      <c r="F300" s="15"/>
      <c r="G300" s="15"/>
      <c r="H300" s="15"/>
      <c r="I300" s="15"/>
    </row>
    <row r="301" spans="1:9" ht="18" customHeight="1">
      <c r="A301" s="15"/>
      <c r="B301" s="15"/>
      <c r="C301" s="15"/>
      <c r="D301" s="15"/>
      <c r="E301" s="15"/>
      <c r="F301" s="15"/>
      <c r="G301" s="15"/>
      <c r="H301" s="15"/>
      <c r="I301" s="15"/>
    </row>
    <row r="302" spans="1:9" ht="18" customHeight="1">
      <c r="A302" s="15"/>
      <c r="B302" s="15"/>
      <c r="C302" s="15"/>
      <c r="D302" s="15"/>
      <c r="E302" s="15"/>
      <c r="F302" s="15"/>
      <c r="G302" s="15"/>
      <c r="H302" s="15"/>
      <c r="I302" s="15"/>
    </row>
    <row r="303" spans="1:9" ht="18" customHeight="1">
      <c r="A303" s="15"/>
      <c r="B303" s="15"/>
      <c r="C303" s="15"/>
      <c r="D303" s="15"/>
      <c r="E303" s="15"/>
      <c r="F303" s="15"/>
      <c r="G303" s="15"/>
      <c r="H303" s="15"/>
      <c r="I303" s="15"/>
    </row>
    <row r="304" spans="1:9" ht="18" customHeight="1">
      <c r="A304" s="15"/>
      <c r="B304" s="15"/>
      <c r="C304" s="15"/>
      <c r="D304" s="15"/>
      <c r="E304" s="15"/>
      <c r="F304" s="15"/>
      <c r="G304" s="15"/>
      <c r="H304" s="15"/>
      <c r="I304" s="15"/>
    </row>
    <row r="305" spans="1:9" ht="18" customHeight="1">
      <c r="A305" s="15"/>
      <c r="B305" s="15"/>
      <c r="C305" s="15"/>
      <c r="D305" s="15"/>
      <c r="E305" s="15"/>
      <c r="F305" s="15"/>
      <c r="G305" s="15"/>
      <c r="H305" s="15"/>
      <c r="I305" s="15"/>
    </row>
    <row r="306" spans="1:9" ht="18" customHeight="1">
      <c r="A306" s="15"/>
      <c r="B306" s="15"/>
      <c r="C306" s="15"/>
      <c r="D306" s="15"/>
      <c r="E306" s="15"/>
      <c r="F306" s="15"/>
      <c r="G306" s="15"/>
      <c r="H306" s="15"/>
      <c r="I306" s="15"/>
    </row>
    <row r="307" spans="1:9" ht="18" customHeight="1">
      <c r="A307" s="15"/>
      <c r="B307" s="15"/>
      <c r="C307" s="15"/>
      <c r="D307" s="15"/>
      <c r="E307" s="15"/>
      <c r="F307" s="15"/>
      <c r="G307" s="15"/>
      <c r="H307" s="15"/>
      <c r="I307" s="15"/>
    </row>
    <row r="308" spans="1:9" ht="18" customHeight="1">
      <c r="A308" s="15"/>
      <c r="B308" s="15"/>
      <c r="C308" s="15"/>
      <c r="D308" s="15"/>
      <c r="E308" s="15"/>
      <c r="F308" s="15"/>
      <c r="G308" s="15"/>
      <c r="H308" s="15"/>
      <c r="I308" s="15"/>
    </row>
    <row r="309" spans="1:9" ht="18" customHeight="1">
      <c r="A309" s="15"/>
      <c r="B309" s="15"/>
      <c r="C309" s="15"/>
      <c r="D309" s="15"/>
      <c r="E309" s="15"/>
      <c r="F309" s="15"/>
      <c r="G309" s="15"/>
      <c r="H309" s="15"/>
      <c r="I309" s="15"/>
    </row>
    <row r="310" spans="1:9" ht="18" customHeight="1">
      <c r="A310" s="15"/>
      <c r="B310" s="15"/>
      <c r="C310" s="15"/>
      <c r="D310" s="15"/>
      <c r="E310" s="15"/>
      <c r="F310" s="15"/>
      <c r="G310" s="15"/>
      <c r="H310" s="15"/>
      <c r="I310" s="15"/>
    </row>
    <row r="311" spans="1:9" ht="18" customHeight="1">
      <c r="A311" s="15"/>
      <c r="B311" s="15"/>
      <c r="C311" s="15"/>
      <c r="D311" s="15"/>
      <c r="E311" s="15"/>
      <c r="F311" s="15"/>
      <c r="G311" s="15"/>
      <c r="H311" s="15"/>
      <c r="I311" s="15"/>
    </row>
    <row r="312" spans="1:9" ht="18" customHeight="1">
      <c r="A312" s="15"/>
      <c r="B312" s="15"/>
      <c r="C312" s="15"/>
      <c r="D312" s="15"/>
      <c r="E312" s="15"/>
      <c r="F312" s="15"/>
      <c r="G312" s="15"/>
      <c r="H312" s="15"/>
      <c r="I312" s="15"/>
    </row>
    <row r="313" spans="1:9" ht="18" customHeight="1">
      <c r="A313" s="15"/>
      <c r="B313" s="15"/>
      <c r="C313" s="15"/>
      <c r="D313" s="15"/>
      <c r="E313" s="15"/>
      <c r="F313" s="15"/>
      <c r="G313" s="15"/>
      <c r="H313" s="15"/>
      <c r="I313" s="15"/>
    </row>
    <row r="314" spans="1:9" ht="18" customHeight="1">
      <c r="A314" s="15"/>
      <c r="B314" s="15"/>
      <c r="C314" s="15"/>
      <c r="D314" s="15"/>
      <c r="E314" s="15"/>
      <c r="F314" s="15"/>
      <c r="G314" s="15"/>
      <c r="H314" s="15"/>
      <c r="I314" s="15"/>
    </row>
    <row r="315" spans="1:9" ht="18" customHeight="1">
      <c r="A315" s="15"/>
      <c r="B315" s="15"/>
      <c r="C315" s="15"/>
      <c r="D315" s="15"/>
      <c r="E315" s="15"/>
      <c r="F315" s="15"/>
      <c r="G315" s="15"/>
      <c r="H315" s="15"/>
      <c r="I315" s="15"/>
    </row>
    <row r="316" spans="1:9" ht="18" customHeight="1">
      <c r="A316" s="15"/>
      <c r="B316" s="15"/>
      <c r="C316" s="15"/>
      <c r="D316" s="15"/>
      <c r="E316" s="15"/>
      <c r="F316" s="15"/>
      <c r="G316" s="15"/>
      <c r="H316" s="15"/>
      <c r="I316" s="15"/>
    </row>
    <row r="317" spans="1:9" ht="18" customHeight="1">
      <c r="A317" s="15"/>
      <c r="B317" s="15"/>
      <c r="C317" s="15"/>
      <c r="D317" s="15"/>
      <c r="E317" s="15"/>
      <c r="F317" s="15"/>
      <c r="G317" s="15"/>
      <c r="H317" s="15"/>
      <c r="I317" s="15"/>
    </row>
    <row r="318" spans="1:9" ht="18" customHeight="1">
      <c r="A318" s="15"/>
      <c r="B318" s="15"/>
      <c r="C318" s="15"/>
      <c r="D318" s="15"/>
      <c r="E318" s="15"/>
      <c r="F318" s="15"/>
      <c r="G318" s="15"/>
      <c r="H318" s="15"/>
      <c r="I318" s="15"/>
    </row>
    <row r="319" spans="1:9" ht="18" customHeight="1">
      <c r="A319" s="15"/>
      <c r="B319" s="15"/>
      <c r="C319" s="15"/>
      <c r="D319" s="15"/>
      <c r="E319" s="15"/>
      <c r="F319" s="15"/>
      <c r="G319" s="15"/>
      <c r="H319" s="15"/>
      <c r="I319" s="15"/>
    </row>
    <row r="320" spans="1:9" ht="18" customHeight="1">
      <c r="A320" s="15"/>
      <c r="B320" s="15"/>
      <c r="C320" s="15"/>
      <c r="D320" s="15"/>
      <c r="E320" s="15"/>
      <c r="F320" s="15"/>
      <c r="G320" s="15"/>
      <c r="H320" s="15"/>
      <c r="I320" s="15"/>
    </row>
    <row r="321" spans="1:9" ht="18" customHeight="1">
      <c r="A321" s="15"/>
      <c r="B321" s="15"/>
      <c r="C321" s="15"/>
      <c r="D321" s="15"/>
      <c r="E321" s="15"/>
      <c r="F321" s="15"/>
      <c r="G321" s="15"/>
      <c r="H321" s="15"/>
      <c r="I321" s="15"/>
    </row>
    <row r="322" spans="1:9" ht="18" customHeight="1">
      <c r="A322" s="15"/>
      <c r="B322" s="15"/>
      <c r="C322" s="15"/>
      <c r="D322" s="15"/>
      <c r="E322" s="15"/>
      <c r="F322" s="15"/>
      <c r="G322" s="15"/>
      <c r="H322" s="15"/>
      <c r="I322" s="15"/>
    </row>
    <row r="323" spans="1:9" ht="18" customHeight="1">
      <c r="A323" s="15"/>
      <c r="B323" s="15"/>
      <c r="C323" s="15"/>
      <c r="D323" s="15"/>
      <c r="E323" s="15"/>
      <c r="F323" s="15"/>
      <c r="G323" s="15"/>
      <c r="H323" s="15"/>
      <c r="I323" s="15"/>
    </row>
    <row r="324" spans="1:9" ht="18" customHeight="1">
      <c r="A324" s="15"/>
      <c r="B324" s="15"/>
      <c r="C324" s="15"/>
      <c r="D324" s="15"/>
      <c r="E324" s="15"/>
      <c r="F324" s="15"/>
      <c r="G324" s="15"/>
      <c r="H324" s="15"/>
      <c r="I324" s="15"/>
    </row>
    <row r="325" spans="1:9" ht="18" customHeight="1">
      <c r="A325" s="15"/>
      <c r="B325" s="15"/>
      <c r="C325" s="15"/>
      <c r="D325" s="15"/>
      <c r="E325" s="15"/>
      <c r="F325" s="15"/>
      <c r="G325" s="15"/>
      <c r="H325" s="15"/>
      <c r="I325" s="15"/>
    </row>
    <row r="326" spans="1:9" ht="18" customHeight="1">
      <c r="A326" s="15"/>
      <c r="B326" s="15"/>
      <c r="C326" s="15"/>
      <c r="D326" s="15"/>
      <c r="E326" s="15"/>
      <c r="F326" s="15"/>
      <c r="G326" s="15"/>
      <c r="H326" s="15"/>
      <c r="I326" s="15"/>
    </row>
    <row r="327" spans="1:9" ht="18" customHeight="1">
      <c r="A327" s="15"/>
      <c r="B327" s="15"/>
      <c r="C327" s="15"/>
      <c r="D327" s="15"/>
      <c r="E327" s="15"/>
      <c r="F327" s="15"/>
      <c r="G327" s="15"/>
      <c r="H327" s="15"/>
      <c r="I327" s="15"/>
    </row>
    <row r="328" spans="1:9" ht="18" customHeight="1">
      <c r="A328" s="15"/>
      <c r="B328" s="15"/>
      <c r="C328" s="15"/>
      <c r="D328" s="15"/>
      <c r="E328" s="15"/>
      <c r="F328" s="15"/>
      <c r="G328" s="15"/>
      <c r="H328" s="15"/>
      <c r="I328" s="15"/>
    </row>
    <row r="329" spans="1:9" ht="18" customHeight="1">
      <c r="A329" s="15"/>
      <c r="B329" s="15"/>
      <c r="C329" s="15"/>
      <c r="D329" s="15"/>
      <c r="E329" s="15"/>
      <c r="F329" s="15"/>
      <c r="G329" s="15"/>
      <c r="H329" s="15"/>
      <c r="I329" s="15"/>
    </row>
    <row r="330" spans="1:9" ht="18" customHeight="1">
      <c r="A330" s="15"/>
      <c r="B330" s="15"/>
      <c r="C330" s="15"/>
      <c r="D330" s="15"/>
      <c r="E330" s="15"/>
      <c r="F330" s="15"/>
      <c r="G330" s="15"/>
      <c r="H330" s="15"/>
      <c r="I330" s="15"/>
    </row>
    <row r="331" spans="1:9" ht="18" customHeight="1">
      <c r="A331" s="15"/>
      <c r="B331" s="15"/>
      <c r="C331" s="15"/>
      <c r="D331" s="15"/>
      <c r="E331" s="15"/>
      <c r="F331" s="15"/>
      <c r="G331" s="15"/>
      <c r="H331" s="15"/>
      <c r="I331" s="15"/>
    </row>
    <row r="332" spans="1:9" ht="18" customHeight="1">
      <c r="A332" s="15"/>
      <c r="B332" s="15"/>
      <c r="C332" s="15"/>
      <c r="D332" s="15"/>
      <c r="E332" s="15"/>
      <c r="F332" s="15"/>
      <c r="G332" s="15"/>
      <c r="H332" s="15"/>
      <c r="I332" s="15"/>
    </row>
    <row r="333" spans="1:9" ht="18" customHeight="1">
      <c r="A333" s="15"/>
      <c r="B333" s="15"/>
      <c r="C333" s="15"/>
      <c r="D333" s="15"/>
      <c r="E333" s="15"/>
      <c r="F333" s="15"/>
      <c r="G333" s="15"/>
      <c r="H333" s="15"/>
      <c r="I333" s="15"/>
    </row>
    <row r="334" spans="1:9" ht="18" customHeight="1">
      <c r="A334" s="15"/>
      <c r="B334" s="15"/>
      <c r="C334" s="15"/>
      <c r="D334" s="15"/>
      <c r="E334" s="15"/>
      <c r="F334" s="15"/>
      <c r="G334" s="15"/>
      <c r="H334" s="15"/>
      <c r="I334" s="15"/>
    </row>
    <row r="335" spans="1:9" ht="18" customHeight="1">
      <c r="A335" s="15"/>
      <c r="B335" s="15"/>
      <c r="C335" s="15"/>
      <c r="D335" s="15"/>
      <c r="E335" s="15"/>
      <c r="F335" s="15"/>
      <c r="G335" s="15"/>
      <c r="H335" s="15"/>
      <c r="I335" s="15"/>
    </row>
    <row r="336" spans="1:9" ht="18" customHeight="1">
      <c r="A336" s="15"/>
      <c r="B336" s="15"/>
      <c r="C336" s="15"/>
      <c r="D336" s="15"/>
      <c r="E336" s="15"/>
      <c r="F336" s="15"/>
      <c r="G336" s="15"/>
      <c r="H336" s="15"/>
      <c r="I336" s="15"/>
    </row>
    <row r="337" spans="1:9" ht="18" customHeight="1">
      <c r="A337" s="15"/>
      <c r="B337" s="15"/>
      <c r="C337" s="15"/>
      <c r="D337" s="15"/>
      <c r="E337" s="15"/>
      <c r="F337" s="15"/>
      <c r="G337" s="15"/>
      <c r="H337" s="15"/>
      <c r="I337" s="15"/>
    </row>
    <row r="338" spans="1:9" ht="18" customHeight="1">
      <c r="A338" s="15"/>
      <c r="B338" s="15"/>
      <c r="C338" s="15"/>
      <c r="D338" s="15"/>
      <c r="E338" s="15"/>
      <c r="F338" s="15"/>
      <c r="G338" s="15"/>
      <c r="H338" s="15"/>
      <c r="I338" s="15"/>
    </row>
    <row r="339" spans="1:9" ht="18" customHeight="1">
      <c r="A339" s="15"/>
      <c r="B339" s="15"/>
      <c r="C339" s="15"/>
      <c r="D339" s="15"/>
      <c r="E339" s="15"/>
      <c r="F339" s="15"/>
      <c r="G339" s="15"/>
      <c r="H339" s="15"/>
      <c r="I339" s="15"/>
    </row>
    <row r="340" spans="1:9" ht="18" customHeight="1">
      <c r="A340" s="15"/>
      <c r="B340" s="15"/>
      <c r="C340" s="15"/>
      <c r="D340" s="15"/>
      <c r="E340" s="15"/>
      <c r="F340" s="15"/>
      <c r="G340" s="15"/>
      <c r="H340" s="15"/>
      <c r="I340" s="15"/>
    </row>
    <row r="341" spans="1:9" ht="18" customHeight="1">
      <c r="A341" s="15"/>
      <c r="B341" s="15"/>
      <c r="C341" s="15"/>
      <c r="D341" s="15"/>
      <c r="E341" s="15"/>
      <c r="F341" s="15"/>
      <c r="G341" s="15"/>
      <c r="H341" s="15"/>
      <c r="I341" s="15"/>
    </row>
    <row r="342" spans="1:9" ht="18" customHeight="1">
      <c r="A342" s="15"/>
      <c r="B342" s="15"/>
      <c r="C342" s="15"/>
      <c r="D342" s="15"/>
      <c r="E342" s="15"/>
      <c r="F342" s="15"/>
      <c r="G342" s="15"/>
      <c r="H342" s="15"/>
      <c r="I342" s="15"/>
    </row>
    <row r="343" spans="1:9" ht="18" customHeight="1">
      <c r="A343" s="15"/>
      <c r="B343" s="15"/>
      <c r="C343" s="15"/>
      <c r="D343" s="15"/>
      <c r="E343" s="15"/>
      <c r="F343" s="15"/>
      <c r="G343" s="15"/>
      <c r="H343" s="15"/>
      <c r="I343" s="15"/>
    </row>
    <row r="344" spans="1:9" ht="18" customHeight="1">
      <c r="A344" s="15"/>
      <c r="B344" s="15"/>
      <c r="C344" s="15"/>
      <c r="D344" s="15"/>
      <c r="E344" s="15"/>
      <c r="F344" s="15"/>
      <c r="G344" s="15"/>
      <c r="H344" s="15"/>
      <c r="I344" s="15"/>
    </row>
    <row r="345" spans="1:9" ht="18" customHeight="1">
      <c r="A345" s="15"/>
      <c r="B345" s="15"/>
      <c r="C345" s="15"/>
      <c r="D345" s="15"/>
      <c r="E345" s="15"/>
      <c r="F345" s="15"/>
      <c r="G345" s="15"/>
      <c r="H345" s="15"/>
      <c r="I345" s="15"/>
    </row>
    <row r="346" spans="1:9" ht="18" customHeight="1">
      <c r="A346" s="15"/>
      <c r="B346" s="15"/>
      <c r="C346" s="15"/>
      <c r="D346" s="15"/>
      <c r="E346" s="15"/>
      <c r="F346" s="15"/>
      <c r="G346" s="15"/>
      <c r="H346" s="15"/>
      <c r="I346" s="15"/>
    </row>
    <row r="347" spans="1:9" ht="18" customHeight="1">
      <c r="A347" s="15"/>
      <c r="B347" s="15"/>
      <c r="C347" s="15"/>
      <c r="D347" s="15"/>
      <c r="E347" s="15"/>
      <c r="F347" s="15"/>
      <c r="G347" s="15"/>
      <c r="H347" s="15"/>
      <c r="I347" s="15"/>
    </row>
    <row r="348" spans="1:9" ht="18" customHeight="1">
      <c r="A348" s="15"/>
      <c r="B348" s="15"/>
      <c r="C348" s="15"/>
      <c r="D348" s="15"/>
      <c r="E348" s="15"/>
      <c r="F348" s="15"/>
      <c r="G348" s="15"/>
      <c r="H348" s="15"/>
      <c r="I348" s="15"/>
    </row>
    <row r="349" spans="1:9" ht="18" customHeight="1">
      <c r="A349" s="15"/>
      <c r="B349" s="15"/>
      <c r="C349" s="15"/>
      <c r="D349" s="15"/>
      <c r="E349" s="15"/>
      <c r="F349" s="15"/>
      <c r="G349" s="15"/>
      <c r="H349" s="15"/>
      <c r="I349" s="15"/>
    </row>
    <row r="350" spans="1:9" ht="18" customHeight="1">
      <c r="A350" s="15"/>
      <c r="B350" s="15"/>
      <c r="C350" s="15"/>
      <c r="D350" s="15"/>
      <c r="E350" s="15"/>
      <c r="F350" s="15"/>
      <c r="G350" s="15"/>
      <c r="H350" s="15"/>
      <c r="I350" s="15"/>
    </row>
    <row r="351" spans="1:9" ht="18" customHeight="1">
      <c r="A351" s="15"/>
      <c r="B351" s="15"/>
      <c r="C351" s="15"/>
      <c r="D351" s="15"/>
      <c r="E351" s="15"/>
      <c r="F351" s="15"/>
      <c r="G351" s="15"/>
      <c r="H351" s="15"/>
      <c r="I351" s="15"/>
    </row>
    <row r="352" spans="1:9" ht="18" customHeight="1">
      <c r="A352" s="15"/>
      <c r="B352" s="15"/>
      <c r="C352" s="15"/>
      <c r="D352" s="15"/>
      <c r="E352" s="15"/>
      <c r="F352" s="15"/>
      <c r="G352" s="15"/>
      <c r="H352" s="15"/>
      <c r="I352" s="15"/>
    </row>
    <row r="353" spans="1:9" ht="18" customHeight="1">
      <c r="A353" s="15"/>
      <c r="B353" s="15"/>
      <c r="C353" s="15"/>
      <c r="D353" s="15"/>
      <c r="E353" s="15"/>
      <c r="F353" s="15"/>
      <c r="G353" s="15"/>
      <c r="H353" s="15"/>
      <c r="I353" s="15"/>
    </row>
    <row r="354" spans="1:9" ht="18" customHeight="1">
      <c r="A354" s="15"/>
      <c r="B354" s="15"/>
      <c r="C354" s="15"/>
      <c r="D354" s="15"/>
      <c r="E354" s="15"/>
      <c r="F354" s="15"/>
      <c r="G354" s="15"/>
      <c r="H354" s="15"/>
      <c r="I354" s="15"/>
    </row>
    <row r="355" spans="1:9" ht="18" customHeight="1">
      <c r="A355" s="15"/>
      <c r="B355" s="15"/>
      <c r="C355" s="15"/>
      <c r="D355" s="15"/>
      <c r="E355" s="15"/>
      <c r="F355" s="15"/>
      <c r="G355" s="15"/>
      <c r="H355" s="15"/>
      <c r="I355" s="15"/>
    </row>
    <row r="356" spans="1:9" ht="18" customHeight="1">
      <c r="A356" s="15"/>
      <c r="B356" s="15"/>
      <c r="C356" s="15"/>
      <c r="D356" s="15"/>
      <c r="E356" s="15"/>
      <c r="F356" s="15"/>
      <c r="G356" s="15"/>
      <c r="H356" s="15"/>
      <c r="I356" s="15"/>
    </row>
    <row r="357" spans="1:9" ht="18" customHeight="1">
      <c r="A357" s="15"/>
      <c r="B357" s="15"/>
      <c r="C357" s="15"/>
      <c r="D357" s="15"/>
      <c r="E357" s="15"/>
      <c r="F357" s="15"/>
      <c r="G357" s="15"/>
      <c r="H357" s="15"/>
      <c r="I357" s="15"/>
    </row>
    <row r="358" spans="1:9" ht="18" customHeight="1">
      <c r="A358" s="15"/>
      <c r="B358" s="15"/>
      <c r="C358" s="15"/>
      <c r="D358" s="15"/>
      <c r="E358" s="15"/>
      <c r="F358" s="15"/>
      <c r="G358" s="15"/>
      <c r="H358" s="15"/>
      <c r="I358" s="15"/>
    </row>
    <row r="359" spans="1:9" ht="18" customHeight="1">
      <c r="A359" s="15"/>
      <c r="B359" s="15"/>
      <c r="C359" s="15"/>
      <c r="D359" s="15"/>
      <c r="E359" s="15"/>
      <c r="F359" s="15"/>
      <c r="G359" s="15"/>
      <c r="H359" s="15"/>
      <c r="I359" s="15"/>
    </row>
    <row r="360" spans="1:9" ht="18" customHeight="1">
      <c r="A360" s="15"/>
      <c r="B360" s="15"/>
      <c r="C360" s="15"/>
      <c r="D360" s="15"/>
      <c r="E360" s="15"/>
      <c r="F360" s="15"/>
      <c r="G360" s="15"/>
      <c r="H360" s="15"/>
      <c r="I360" s="15"/>
    </row>
    <row r="361" spans="1:9" ht="18" customHeight="1">
      <c r="A361" s="15"/>
      <c r="B361" s="15"/>
      <c r="C361" s="15"/>
      <c r="D361" s="15"/>
      <c r="E361" s="15"/>
      <c r="F361" s="15"/>
      <c r="G361" s="15"/>
      <c r="H361" s="15"/>
      <c r="I361" s="15"/>
    </row>
    <row r="362" spans="1:9" ht="18" customHeight="1">
      <c r="A362" s="15"/>
      <c r="B362" s="15"/>
      <c r="C362" s="15"/>
      <c r="D362" s="15"/>
      <c r="E362" s="15"/>
      <c r="F362" s="15"/>
      <c r="G362" s="15"/>
      <c r="H362" s="15"/>
      <c r="I362" s="15"/>
    </row>
    <row r="363" spans="1:9" ht="18" customHeight="1">
      <c r="A363" s="15"/>
      <c r="B363" s="15"/>
      <c r="C363" s="15"/>
      <c r="D363" s="15"/>
      <c r="E363" s="15"/>
      <c r="F363" s="15"/>
      <c r="G363" s="15"/>
      <c r="H363" s="15"/>
      <c r="I363" s="15"/>
    </row>
    <row r="364" spans="1:9" ht="18" customHeight="1">
      <c r="A364" s="15"/>
      <c r="B364" s="15"/>
      <c r="C364" s="15"/>
      <c r="D364" s="15"/>
      <c r="E364" s="15"/>
      <c r="F364" s="15"/>
      <c r="G364" s="15"/>
      <c r="H364" s="15"/>
      <c r="I364" s="15"/>
    </row>
    <row r="365" spans="1:9" ht="18" customHeight="1">
      <c r="A365" s="15"/>
      <c r="B365" s="15"/>
      <c r="C365" s="15"/>
      <c r="D365" s="15"/>
      <c r="E365" s="15"/>
      <c r="F365" s="15"/>
      <c r="G365" s="15"/>
      <c r="H365" s="15"/>
      <c r="I365" s="15"/>
    </row>
    <row r="366" spans="1:9" ht="18" customHeight="1">
      <c r="A366" s="15"/>
      <c r="B366" s="15"/>
      <c r="C366" s="15"/>
      <c r="D366" s="15"/>
      <c r="E366" s="15"/>
      <c r="F366" s="15"/>
      <c r="G366" s="15"/>
      <c r="H366" s="15"/>
      <c r="I366" s="15"/>
    </row>
    <row r="367" spans="1:9" ht="18" customHeight="1">
      <c r="A367" s="15"/>
      <c r="B367" s="15"/>
      <c r="C367" s="15"/>
      <c r="D367" s="15"/>
      <c r="E367" s="15"/>
      <c r="F367" s="15"/>
      <c r="G367" s="15"/>
      <c r="H367" s="15"/>
      <c r="I367" s="15"/>
    </row>
    <row r="368" spans="1:9" ht="18" customHeight="1">
      <c r="A368" s="15"/>
      <c r="B368" s="15"/>
      <c r="C368" s="15"/>
      <c r="D368" s="15"/>
      <c r="E368" s="15"/>
      <c r="F368" s="15"/>
      <c r="G368" s="15"/>
      <c r="H368" s="15"/>
      <c r="I368" s="15"/>
    </row>
    <row r="369" spans="1:9" ht="18" customHeight="1">
      <c r="A369" s="15"/>
      <c r="B369" s="15"/>
      <c r="C369" s="15"/>
      <c r="D369" s="15"/>
      <c r="E369" s="15"/>
      <c r="F369" s="15"/>
      <c r="G369" s="15"/>
      <c r="H369" s="15"/>
      <c r="I369" s="15"/>
    </row>
    <row r="370" spans="1:9" ht="18" customHeight="1">
      <c r="A370" s="15"/>
      <c r="B370" s="15"/>
      <c r="C370" s="15"/>
      <c r="D370" s="15"/>
      <c r="E370" s="15"/>
      <c r="F370" s="15"/>
      <c r="G370" s="15"/>
      <c r="H370" s="15"/>
      <c r="I370" s="15"/>
    </row>
    <row r="371" spans="1:9" ht="18" customHeight="1">
      <c r="A371" s="15"/>
      <c r="B371" s="15"/>
      <c r="C371" s="15"/>
      <c r="D371" s="15"/>
      <c r="E371" s="15"/>
      <c r="F371" s="15"/>
      <c r="G371" s="15"/>
      <c r="H371" s="15"/>
      <c r="I371" s="15"/>
    </row>
    <row r="372" spans="1:9" ht="18" customHeight="1">
      <c r="A372" s="15"/>
      <c r="B372" s="15"/>
      <c r="C372" s="15"/>
      <c r="D372" s="15"/>
      <c r="E372" s="15"/>
      <c r="F372" s="15"/>
      <c r="G372" s="15"/>
      <c r="H372" s="15"/>
      <c r="I372" s="15"/>
    </row>
    <row r="373" spans="1:9" ht="18" customHeight="1">
      <c r="A373" s="15"/>
      <c r="B373" s="15"/>
      <c r="C373" s="15"/>
      <c r="D373" s="15"/>
      <c r="E373" s="15"/>
      <c r="F373" s="15"/>
      <c r="G373" s="15"/>
      <c r="H373" s="15"/>
      <c r="I373" s="15"/>
    </row>
    <row r="374" spans="1:9" ht="18" customHeight="1">
      <c r="A374" s="15"/>
      <c r="B374" s="15"/>
      <c r="C374" s="15"/>
      <c r="D374" s="15"/>
      <c r="E374" s="15"/>
      <c r="F374" s="15"/>
      <c r="G374" s="15"/>
      <c r="H374" s="15"/>
      <c r="I374" s="15"/>
    </row>
    <row r="375" spans="1:9" ht="18" customHeight="1">
      <c r="A375" s="15"/>
      <c r="B375" s="15"/>
      <c r="C375" s="15"/>
      <c r="D375" s="15"/>
      <c r="E375" s="15"/>
      <c r="F375" s="15"/>
      <c r="G375" s="15"/>
      <c r="H375" s="15"/>
      <c r="I375" s="15"/>
    </row>
    <row r="376" spans="1:9" ht="18" customHeight="1">
      <c r="A376" s="15"/>
      <c r="B376" s="15"/>
      <c r="C376" s="15"/>
      <c r="D376" s="15"/>
      <c r="E376" s="15"/>
      <c r="F376" s="15"/>
      <c r="G376" s="15"/>
      <c r="H376" s="15"/>
      <c r="I376" s="15"/>
    </row>
    <row r="377" spans="1:9" ht="18" customHeight="1">
      <c r="A377" s="15"/>
      <c r="B377" s="15"/>
      <c r="C377" s="15"/>
      <c r="D377" s="15"/>
      <c r="E377" s="15"/>
      <c r="F377" s="15"/>
      <c r="G377" s="15"/>
      <c r="H377" s="15"/>
      <c r="I377" s="15"/>
    </row>
    <row r="378" spans="1:9" ht="18" customHeight="1">
      <c r="A378" s="15"/>
      <c r="B378" s="15"/>
      <c r="C378" s="15"/>
      <c r="D378" s="15"/>
      <c r="E378" s="15"/>
      <c r="F378" s="15"/>
      <c r="G378" s="15"/>
      <c r="H378" s="15"/>
      <c r="I378" s="15"/>
    </row>
    <row r="379" spans="1:9" ht="18" customHeight="1">
      <c r="A379" s="15"/>
      <c r="B379" s="15"/>
      <c r="C379" s="15"/>
      <c r="D379" s="15"/>
      <c r="E379" s="15"/>
      <c r="F379" s="15"/>
      <c r="G379" s="15"/>
      <c r="H379" s="15"/>
      <c r="I379" s="15"/>
    </row>
    <row r="380" spans="1:9" ht="18" customHeight="1">
      <c r="A380" s="15"/>
      <c r="B380" s="15"/>
      <c r="C380" s="15"/>
      <c r="D380" s="15"/>
      <c r="E380" s="15"/>
      <c r="F380" s="15"/>
      <c r="G380" s="15"/>
      <c r="H380" s="15"/>
      <c r="I380" s="15"/>
    </row>
    <row r="381" spans="1:9" ht="18" customHeight="1">
      <c r="A381" s="15"/>
      <c r="B381" s="15"/>
      <c r="C381" s="15"/>
      <c r="D381" s="15"/>
      <c r="E381" s="15"/>
      <c r="F381" s="15"/>
      <c r="G381" s="15"/>
      <c r="H381" s="15"/>
      <c r="I381" s="15"/>
    </row>
    <row r="382" spans="1:9" ht="18" customHeight="1">
      <c r="A382" s="15"/>
      <c r="B382" s="15"/>
      <c r="C382" s="15"/>
      <c r="D382" s="15"/>
      <c r="E382" s="15"/>
      <c r="F382" s="15"/>
      <c r="G382" s="15"/>
      <c r="H382" s="15"/>
      <c r="I382" s="15"/>
    </row>
    <row r="383" spans="1:9" ht="18" customHeight="1">
      <c r="A383" s="15"/>
      <c r="B383" s="15"/>
      <c r="C383" s="15"/>
      <c r="D383" s="15"/>
      <c r="E383" s="15"/>
      <c r="F383" s="15"/>
      <c r="G383" s="15"/>
      <c r="H383" s="15"/>
      <c r="I383" s="15"/>
    </row>
    <row r="384" spans="1:9" ht="18" customHeight="1">
      <c r="A384" s="15"/>
      <c r="B384" s="15"/>
      <c r="C384" s="15"/>
      <c r="D384" s="15"/>
      <c r="E384" s="15"/>
      <c r="F384" s="15"/>
      <c r="G384" s="15"/>
      <c r="H384" s="15"/>
      <c r="I384" s="15"/>
    </row>
    <row r="385" spans="1:9" ht="18" customHeight="1">
      <c r="A385" s="15"/>
      <c r="B385" s="15"/>
      <c r="C385" s="15"/>
      <c r="D385" s="15"/>
      <c r="E385" s="15"/>
      <c r="F385" s="15"/>
      <c r="G385" s="15"/>
      <c r="H385" s="15"/>
      <c r="I385" s="15"/>
    </row>
    <row r="386" spans="1:9" ht="18" customHeight="1">
      <c r="A386" s="15"/>
      <c r="B386" s="15"/>
      <c r="C386" s="15"/>
      <c r="D386" s="15"/>
      <c r="E386" s="15"/>
      <c r="F386" s="15"/>
      <c r="G386" s="15"/>
      <c r="H386" s="15"/>
      <c r="I386" s="15"/>
    </row>
    <row r="387" spans="1:9" ht="18" customHeight="1">
      <c r="A387" s="15"/>
      <c r="B387" s="15"/>
      <c r="C387" s="15"/>
      <c r="D387" s="15"/>
      <c r="E387" s="15"/>
      <c r="F387" s="15"/>
      <c r="G387" s="15"/>
      <c r="H387" s="15"/>
      <c r="I387" s="15"/>
    </row>
    <row r="388" spans="1:9" ht="18" customHeight="1">
      <c r="A388" s="15"/>
      <c r="B388" s="15"/>
      <c r="C388" s="15"/>
      <c r="D388" s="15"/>
      <c r="E388" s="15"/>
      <c r="F388" s="15"/>
      <c r="G388" s="15"/>
      <c r="H388" s="15"/>
      <c r="I388" s="15"/>
    </row>
    <row r="389" spans="1:9" ht="18" customHeight="1">
      <c r="A389" s="15"/>
      <c r="B389" s="15"/>
      <c r="C389" s="15"/>
      <c r="D389" s="15"/>
      <c r="E389" s="15"/>
      <c r="F389" s="15"/>
      <c r="G389" s="15"/>
      <c r="H389" s="15"/>
      <c r="I389" s="15"/>
    </row>
    <row r="390" spans="1:9" ht="18" customHeight="1">
      <c r="A390" s="15"/>
      <c r="B390" s="15"/>
      <c r="C390" s="15"/>
      <c r="D390" s="15"/>
      <c r="E390" s="15"/>
      <c r="F390" s="15"/>
      <c r="G390" s="15"/>
      <c r="H390" s="15"/>
      <c r="I390" s="15"/>
    </row>
    <row r="391" spans="1:9" ht="18" customHeight="1">
      <c r="A391" s="15"/>
      <c r="B391" s="15"/>
      <c r="C391" s="15"/>
      <c r="D391" s="15"/>
      <c r="E391" s="15"/>
      <c r="F391" s="15"/>
      <c r="G391" s="15"/>
      <c r="H391" s="15"/>
      <c r="I391" s="15"/>
    </row>
    <row r="392" spans="1:9" ht="18" customHeight="1">
      <c r="A392" s="15"/>
      <c r="B392" s="15"/>
      <c r="C392" s="15"/>
      <c r="D392" s="15"/>
      <c r="E392" s="15"/>
      <c r="F392" s="15"/>
      <c r="G392" s="15"/>
      <c r="H392" s="15"/>
      <c r="I392" s="15"/>
    </row>
    <row r="393" spans="1:9" ht="18" customHeight="1">
      <c r="A393" s="15"/>
      <c r="B393" s="15"/>
      <c r="C393" s="15"/>
      <c r="D393" s="15"/>
      <c r="E393" s="15"/>
      <c r="F393" s="15"/>
      <c r="G393" s="15"/>
      <c r="H393" s="15"/>
      <c r="I393" s="15"/>
    </row>
    <row r="394" spans="1:9" ht="18" customHeight="1">
      <c r="A394" s="15"/>
      <c r="B394" s="15"/>
      <c r="C394" s="15"/>
      <c r="D394" s="15"/>
      <c r="E394" s="15"/>
      <c r="F394" s="15"/>
      <c r="G394" s="15"/>
      <c r="H394" s="15"/>
      <c r="I394" s="15"/>
    </row>
    <row r="395" spans="1:9" ht="18" customHeight="1">
      <c r="A395" s="15"/>
      <c r="B395" s="15"/>
      <c r="C395" s="15"/>
      <c r="D395" s="15"/>
      <c r="E395" s="15"/>
      <c r="F395" s="15"/>
      <c r="G395" s="15"/>
      <c r="H395" s="15"/>
      <c r="I395" s="15"/>
    </row>
    <row r="396" spans="1:9" ht="18" customHeight="1">
      <c r="A396" s="15"/>
      <c r="B396" s="15"/>
      <c r="C396" s="15"/>
      <c r="D396" s="15"/>
      <c r="E396" s="15"/>
      <c r="F396" s="15"/>
      <c r="G396" s="15"/>
      <c r="H396" s="15"/>
      <c r="I396" s="15"/>
    </row>
    <row r="397" spans="1:9" ht="18" customHeight="1">
      <c r="A397" s="15"/>
      <c r="B397" s="15"/>
      <c r="C397" s="15"/>
      <c r="D397" s="15"/>
      <c r="E397" s="15"/>
      <c r="F397" s="15"/>
      <c r="G397" s="15"/>
      <c r="H397" s="15"/>
      <c r="I397" s="15"/>
    </row>
    <row r="398" spans="1:9" ht="18" customHeight="1">
      <c r="A398" s="15"/>
      <c r="B398" s="15"/>
      <c r="C398" s="15"/>
      <c r="D398" s="15"/>
      <c r="E398" s="15"/>
      <c r="F398" s="15"/>
      <c r="G398" s="15"/>
      <c r="H398" s="15"/>
      <c r="I398" s="15"/>
    </row>
    <row r="399" spans="1:9" ht="18" customHeight="1">
      <c r="A399" s="15"/>
      <c r="B399" s="15"/>
      <c r="C399" s="15"/>
      <c r="D399" s="15"/>
      <c r="E399" s="15"/>
      <c r="F399" s="15"/>
      <c r="G399" s="15"/>
      <c r="H399" s="15"/>
      <c r="I399" s="15"/>
    </row>
    <row r="400" spans="1:9" ht="18" customHeight="1">
      <c r="A400" s="15"/>
      <c r="B400" s="15"/>
      <c r="C400" s="15"/>
      <c r="D400" s="15"/>
      <c r="E400" s="15"/>
      <c r="F400" s="15"/>
      <c r="G400" s="15"/>
      <c r="H400" s="15"/>
      <c r="I400" s="15"/>
    </row>
    <row r="401" spans="1:9" ht="18" customHeight="1">
      <c r="A401" s="15"/>
      <c r="B401" s="15"/>
      <c r="C401" s="15"/>
      <c r="D401" s="15"/>
      <c r="E401" s="15"/>
      <c r="F401" s="15"/>
      <c r="G401" s="15"/>
      <c r="H401" s="15"/>
      <c r="I401" s="15"/>
    </row>
    <row r="402" spans="1:9" ht="18" customHeight="1">
      <c r="A402" s="15"/>
      <c r="B402" s="15"/>
      <c r="C402" s="15"/>
      <c r="D402" s="15"/>
      <c r="E402" s="15"/>
      <c r="F402" s="15"/>
      <c r="G402" s="15"/>
      <c r="H402" s="15"/>
      <c r="I402" s="15"/>
    </row>
    <row r="403" spans="1:9" ht="18" customHeight="1">
      <c r="A403" s="15"/>
      <c r="B403" s="15"/>
      <c r="C403" s="15"/>
      <c r="D403" s="15"/>
      <c r="E403" s="15"/>
      <c r="F403" s="15"/>
      <c r="G403" s="15"/>
      <c r="H403" s="15"/>
      <c r="I403" s="15"/>
    </row>
    <row r="404" spans="1:9" ht="18" customHeight="1">
      <c r="A404" s="15"/>
      <c r="B404" s="15"/>
      <c r="C404" s="15"/>
      <c r="D404" s="15"/>
      <c r="E404" s="15"/>
      <c r="F404" s="15"/>
      <c r="G404" s="15"/>
      <c r="H404" s="15"/>
      <c r="I404" s="15"/>
    </row>
    <row r="405" spans="1:9" ht="18" customHeight="1">
      <c r="A405" s="15"/>
      <c r="B405" s="15"/>
      <c r="C405" s="15"/>
      <c r="D405" s="15"/>
      <c r="E405" s="15"/>
      <c r="F405" s="15"/>
      <c r="G405" s="15"/>
      <c r="H405" s="15"/>
      <c r="I405" s="15"/>
    </row>
    <row r="406" spans="1:9" ht="18" customHeight="1">
      <c r="A406" s="15"/>
      <c r="B406" s="15"/>
      <c r="C406" s="15"/>
      <c r="D406" s="15"/>
      <c r="E406" s="15"/>
      <c r="F406" s="15"/>
      <c r="G406" s="15"/>
      <c r="H406" s="15"/>
      <c r="I406" s="15"/>
    </row>
    <row r="407" spans="1:9" ht="18" customHeight="1">
      <c r="A407" s="15"/>
      <c r="B407" s="15"/>
      <c r="C407" s="15"/>
      <c r="D407" s="15"/>
      <c r="E407" s="15"/>
      <c r="F407" s="15"/>
      <c r="G407" s="15"/>
      <c r="H407" s="15"/>
      <c r="I407" s="15"/>
    </row>
    <row r="408" spans="1:9" ht="18" customHeight="1">
      <c r="A408" s="15"/>
      <c r="B408" s="15"/>
      <c r="C408" s="15"/>
      <c r="D408" s="15"/>
      <c r="E408" s="15"/>
      <c r="F408" s="15"/>
      <c r="G408" s="15"/>
      <c r="H408" s="15"/>
      <c r="I408" s="15"/>
    </row>
    <row r="409" spans="1:9" ht="18" customHeight="1">
      <c r="A409" s="15"/>
      <c r="B409" s="15"/>
      <c r="C409" s="15"/>
      <c r="D409" s="15"/>
      <c r="E409" s="15"/>
      <c r="F409" s="15"/>
      <c r="G409" s="15"/>
      <c r="H409" s="15"/>
      <c r="I409" s="15"/>
    </row>
    <row r="410" spans="1:9" ht="18" customHeight="1">
      <c r="A410" s="15"/>
      <c r="B410" s="15"/>
      <c r="C410" s="15"/>
      <c r="D410" s="15"/>
      <c r="E410" s="15"/>
      <c r="F410" s="15"/>
      <c r="G410" s="15"/>
      <c r="H410" s="15"/>
      <c r="I410" s="15"/>
    </row>
    <row r="411" spans="1:9" ht="18" customHeight="1">
      <c r="A411" s="15"/>
      <c r="B411" s="15"/>
      <c r="C411" s="15"/>
      <c r="D411" s="15"/>
      <c r="E411" s="15"/>
      <c r="F411" s="15"/>
      <c r="G411" s="15"/>
      <c r="H411" s="15"/>
      <c r="I411" s="15"/>
    </row>
    <row r="412" spans="1:9" ht="18" customHeight="1">
      <c r="A412" s="15"/>
      <c r="B412" s="15"/>
      <c r="C412" s="15"/>
      <c r="D412" s="15"/>
      <c r="E412" s="15"/>
      <c r="F412" s="15"/>
      <c r="G412" s="15"/>
      <c r="H412" s="15"/>
      <c r="I412" s="15"/>
    </row>
    <row r="413" spans="1:9" ht="18" customHeight="1">
      <c r="A413" s="15"/>
      <c r="B413" s="15"/>
      <c r="C413" s="15"/>
      <c r="D413" s="15"/>
      <c r="E413" s="15"/>
      <c r="F413" s="15"/>
      <c r="G413" s="15"/>
      <c r="H413" s="15"/>
      <c r="I413" s="15"/>
    </row>
    <row r="414" spans="1:9" ht="18" customHeight="1">
      <c r="A414" s="15"/>
      <c r="B414" s="15"/>
      <c r="C414" s="15"/>
      <c r="D414" s="15"/>
      <c r="E414" s="15"/>
      <c r="F414" s="15"/>
      <c r="G414" s="15"/>
      <c r="H414" s="15"/>
      <c r="I414" s="15"/>
    </row>
    <row r="415" spans="1:9" ht="18" customHeight="1">
      <c r="A415" s="15"/>
      <c r="B415" s="15"/>
      <c r="C415" s="15"/>
      <c r="D415" s="15"/>
      <c r="E415" s="15"/>
      <c r="F415" s="15"/>
      <c r="G415" s="15"/>
      <c r="H415" s="15"/>
      <c r="I415" s="15"/>
    </row>
    <row r="416" spans="1:9" ht="18" customHeight="1">
      <c r="A416" s="15"/>
      <c r="B416" s="15"/>
      <c r="C416" s="15"/>
      <c r="D416" s="15"/>
      <c r="E416" s="15"/>
      <c r="F416" s="15"/>
      <c r="G416" s="15"/>
      <c r="H416" s="15"/>
      <c r="I416" s="15"/>
    </row>
    <row r="417" spans="1:9" ht="18" customHeight="1">
      <c r="A417" s="15"/>
      <c r="B417" s="15"/>
      <c r="C417" s="15"/>
      <c r="D417" s="15"/>
      <c r="E417" s="15"/>
      <c r="F417" s="15"/>
      <c r="G417" s="15"/>
      <c r="H417" s="15"/>
      <c r="I417" s="15"/>
    </row>
    <row r="418" spans="1:9" ht="18" customHeight="1">
      <c r="A418" s="15"/>
      <c r="B418" s="15"/>
      <c r="C418" s="15"/>
      <c r="D418" s="15"/>
      <c r="E418" s="15"/>
      <c r="F418" s="15"/>
      <c r="G418" s="15"/>
      <c r="H418" s="15"/>
      <c r="I418" s="15"/>
    </row>
    <row r="419" spans="1:9" ht="18" customHeight="1">
      <c r="A419" s="15"/>
      <c r="B419" s="15"/>
      <c r="C419" s="15"/>
      <c r="D419" s="15"/>
      <c r="E419" s="15"/>
      <c r="F419" s="15"/>
      <c r="G419" s="15"/>
      <c r="H419" s="15"/>
      <c r="I419" s="15"/>
    </row>
    <row r="420" spans="1:9" ht="18" customHeight="1">
      <c r="A420" s="15"/>
      <c r="B420" s="15"/>
      <c r="C420" s="15"/>
      <c r="D420" s="15"/>
      <c r="E420" s="15"/>
      <c r="F420" s="15"/>
      <c r="G420" s="15"/>
      <c r="H420" s="15"/>
      <c r="I420" s="15"/>
    </row>
    <row r="421" spans="1:9" ht="18" customHeight="1">
      <c r="A421" s="15"/>
      <c r="B421" s="15"/>
      <c r="C421" s="15"/>
      <c r="D421" s="15"/>
      <c r="E421" s="15"/>
      <c r="F421" s="15"/>
      <c r="G421" s="15"/>
      <c r="H421" s="15"/>
      <c r="I421" s="15"/>
    </row>
    <row r="422" spans="1:9" ht="18" customHeight="1">
      <c r="A422" s="15"/>
      <c r="B422" s="15"/>
      <c r="C422" s="15"/>
      <c r="D422" s="15"/>
      <c r="E422" s="15"/>
      <c r="F422" s="15"/>
      <c r="G422" s="15"/>
      <c r="H422" s="15"/>
      <c r="I422" s="15"/>
    </row>
    <row r="423" spans="1:9" ht="18" customHeight="1">
      <c r="A423" s="15"/>
      <c r="B423" s="15"/>
      <c r="C423" s="15"/>
      <c r="D423" s="15"/>
      <c r="E423" s="15"/>
      <c r="F423" s="15"/>
      <c r="G423" s="15"/>
      <c r="H423" s="15"/>
      <c r="I423" s="15"/>
    </row>
    <row r="424" spans="1:9" ht="18" customHeight="1">
      <c r="A424" s="15"/>
      <c r="B424" s="15"/>
      <c r="C424" s="15"/>
      <c r="D424" s="15"/>
      <c r="E424" s="15"/>
      <c r="F424" s="15"/>
      <c r="G424" s="15"/>
      <c r="H424" s="15"/>
      <c r="I424" s="15"/>
    </row>
    <row r="425" spans="1:9" ht="18" customHeight="1">
      <c r="A425" s="15"/>
      <c r="B425" s="15"/>
      <c r="C425" s="15"/>
      <c r="D425" s="15"/>
      <c r="E425" s="15"/>
      <c r="F425" s="15"/>
      <c r="G425" s="15"/>
      <c r="H425" s="15"/>
      <c r="I425" s="15"/>
    </row>
    <row r="426" spans="1:9" ht="18" customHeight="1">
      <c r="A426" s="15"/>
      <c r="B426" s="15"/>
      <c r="C426" s="15"/>
      <c r="D426" s="15"/>
      <c r="E426" s="15"/>
      <c r="F426" s="15"/>
      <c r="G426" s="15"/>
      <c r="H426" s="15"/>
      <c r="I426" s="15"/>
    </row>
    <row r="427" spans="1:9" ht="18" customHeight="1">
      <c r="A427" s="15"/>
      <c r="B427" s="15"/>
      <c r="C427" s="15"/>
      <c r="D427" s="15"/>
      <c r="E427" s="15"/>
      <c r="F427" s="15"/>
      <c r="G427" s="15"/>
      <c r="H427" s="15"/>
      <c r="I427" s="15"/>
    </row>
    <row r="428" spans="1:9" ht="18" customHeight="1">
      <c r="A428" s="15"/>
      <c r="B428" s="15"/>
      <c r="C428" s="15"/>
      <c r="D428" s="15"/>
      <c r="E428" s="15"/>
      <c r="F428" s="15"/>
      <c r="G428" s="15"/>
      <c r="H428" s="15"/>
      <c r="I428" s="15"/>
    </row>
    <row r="429" spans="1:9" ht="18" customHeight="1">
      <c r="A429" s="15"/>
      <c r="B429" s="15"/>
      <c r="C429" s="15"/>
      <c r="D429" s="15"/>
      <c r="E429" s="15"/>
      <c r="F429" s="15"/>
      <c r="G429" s="15"/>
      <c r="H429" s="15"/>
      <c r="I429" s="15"/>
    </row>
    <row r="430" spans="1:9" ht="18" customHeight="1">
      <c r="A430" s="15"/>
      <c r="B430" s="15"/>
      <c r="C430" s="15"/>
      <c r="D430" s="15"/>
      <c r="E430" s="15"/>
      <c r="F430" s="15"/>
      <c r="G430" s="15"/>
      <c r="H430" s="15"/>
      <c r="I430" s="15"/>
    </row>
    <row r="431" spans="1:9" ht="18" customHeight="1">
      <c r="A431" s="15"/>
      <c r="B431" s="15"/>
      <c r="C431" s="15"/>
      <c r="D431" s="15"/>
      <c r="E431" s="15"/>
      <c r="F431" s="15"/>
      <c r="G431" s="15"/>
      <c r="H431" s="15"/>
      <c r="I431" s="15"/>
    </row>
    <row r="432" spans="1:9" ht="18" customHeight="1">
      <c r="A432" s="15"/>
      <c r="B432" s="15"/>
      <c r="C432" s="15"/>
      <c r="D432" s="15"/>
      <c r="E432" s="15"/>
      <c r="F432" s="15"/>
      <c r="G432" s="15"/>
      <c r="H432" s="15"/>
      <c r="I432" s="15"/>
    </row>
    <row r="433" spans="1:9" ht="18" customHeight="1">
      <c r="A433" s="15"/>
      <c r="B433" s="15"/>
      <c r="C433" s="15"/>
      <c r="D433" s="15"/>
      <c r="E433" s="15"/>
      <c r="F433" s="15"/>
      <c r="G433" s="15"/>
      <c r="H433" s="15"/>
      <c r="I433" s="15"/>
    </row>
    <row r="434" spans="1:9" ht="18" customHeight="1">
      <c r="A434" s="15"/>
      <c r="B434" s="15"/>
      <c r="C434" s="15"/>
      <c r="D434" s="15"/>
      <c r="E434" s="15"/>
      <c r="F434" s="15"/>
      <c r="G434" s="15"/>
      <c r="H434" s="15"/>
      <c r="I434" s="15"/>
    </row>
    <row r="435" spans="1:9" ht="18" customHeight="1">
      <c r="A435" s="15"/>
      <c r="B435" s="15"/>
      <c r="C435" s="15"/>
      <c r="D435" s="15"/>
      <c r="E435" s="15"/>
      <c r="F435" s="15"/>
      <c r="G435" s="15"/>
      <c r="H435" s="15"/>
      <c r="I435" s="15"/>
    </row>
    <row r="436" spans="1:9" ht="18" customHeight="1">
      <c r="A436" s="15"/>
      <c r="B436" s="15"/>
      <c r="C436" s="15"/>
      <c r="D436" s="15"/>
      <c r="E436" s="15"/>
      <c r="F436" s="15"/>
      <c r="G436" s="15"/>
      <c r="H436" s="15"/>
      <c r="I436" s="15"/>
    </row>
    <row r="437" spans="1:9" ht="18" customHeight="1">
      <c r="A437" s="15"/>
      <c r="B437" s="15"/>
      <c r="C437" s="15"/>
      <c r="D437" s="15"/>
      <c r="E437" s="15"/>
      <c r="F437" s="15"/>
      <c r="G437" s="15"/>
      <c r="H437" s="15"/>
      <c r="I437" s="15"/>
    </row>
    <row r="438" spans="1:9" ht="18" customHeight="1">
      <c r="A438" s="15"/>
      <c r="B438" s="15"/>
      <c r="C438" s="15"/>
      <c r="D438" s="15"/>
      <c r="E438" s="15"/>
      <c r="F438" s="15"/>
      <c r="G438" s="15"/>
      <c r="H438" s="15"/>
      <c r="I438" s="15"/>
    </row>
    <row r="439" spans="1:9" ht="18" customHeight="1">
      <c r="A439" s="15"/>
      <c r="B439" s="15"/>
      <c r="C439" s="15"/>
      <c r="D439" s="15"/>
      <c r="E439" s="15"/>
      <c r="F439" s="15"/>
      <c r="G439" s="15"/>
      <c r="H439" s="15"/>
      <c r="I439" s="15"/>
    </row>
    <row r="440" spans="1:9" ht="18" customHeight="1">
      <c r="A440" s="15"/>
      <c r="B440" s="15"/>
      <c r="C440" s="15"/>
      <c r="D440" s="15"/>
      <c r="E440" s="15"/>
      <c r="F440" s="15"/>
      <c r="G440" s="15"/>
      <c r="H440" s="15"/>
      <c r="I440" s="15"/>
    </row>
    <row r="441" spans="1:9" ht="18" customHeight="1">
      <c r="A441" s="15"/>
      <c r="B441" s="15"/>
      <c r="C441" s="15"/>
      <c r="D441" s="15"/>
      <c r="E441" s="15"/>
      <c r="F441" s="15"/>
      <c r="G441" s="15"/>
      <c r="H441" s="15"/>
      <c r="I441" s="15"/>
    </row>
    <row r="442" spans="1:9" ht="18" customHeight="1">
      <c r="A442" s="15"/>
      <c r="B442" s="15"/>
      <c r="C442" s="15"/>
      <c r="D442" s="15"/>
      <c r="E442" s="15"/>
      <c r="F442" s="15"/>
      <c r="G442" s="15"/>
      <c r="H442" s="15"/>
      <c r="I442" s="15"/>
    </row>
    <row r="443" spans="1:9" ht="18" customHeight="1">
      <c r="A443" s="15"/>
      <c r="B443" s="15"/>
      <c r="C443" s="15"/>
      <c r="D443" s="15"/>
      <c r="E443" s="15"/>
      <c r="F443" s="15"/>
      <c r="G443" s="15"/>
      <c r="H443" s="15"/>
      <c r="I443" s="15"/>
    </row>
    <row r="444" spans="1:9" ht="18" customHeight="1">
      <c r="A444" s="15"/>
      <c r="B444" s="15"/>
      <c r="C444" s="15"/>
      <c r="D444" s="15"/>
      <c r="E444" s="15"/>
      <c r="F444" s="15"/>
      <c r="G444" s="15"/>
      <c r="H444" s="15"/>
      <c r="I444" s="15"/>
    </row>
    <row r="445" spans="1:9" ht="18" customHeight="1">
      <c r="A445" s="15"/>
      <c r="B445" s="15"/>
      <c r="C445" s="15"/>
      <c r="D445" s="15"/>
      <c r="E445" s="15"/>
      <c r="F445" s="15"/>
      <c r="G445" s="15"/>
      <c r="H445" s="15"/>
      <c r="I445" s="15"/>
    </row>
    <row r="446" spans="1:9" ht="18" customHeight="1">
      <c r="A446" s="15"/>
      <c r="B446" s="15"/>
      <c r="C446" s="15"/>
      <c r="D446" s="15"/>
      <c r="E446" s="15"/>
      <c r="F446" s="15"/>
      <c r="G446" s="15"/>
      <c r="H446" s="15"/>
      <c r="I446" s="15"/>
    </row>
    <row r="447" spans="1:9" ht="18" customHeight="1">
      <c r="A447" s="15"/>
      <c r="B447" s="15"/>
      <c r="C447" s="15"/>
      <c r="D447" s="15"/>
      <c r="E447" s="15"/>
      <c r="F447" s="15"/>
      <c r="G447" s="15"/>
      <c r="H447" s="15"/>
      <c r="I447" s="15"/>
    </row>
    <row r="448" spans="1:9" ht="18" customHeight="1">
      <c r="A448" s="15"/>
      <c r="B448" s="15"/>
      <c r="C448" s="15"/>
      <c r="D448" s="15"/>
      <c r="E448" s="15"/>
      <c r="F448" s="15"/>
      <c r="G448" s="15"/>
      <c r="H448" s="15"/>
      <c r="I448" s="15"/>
    </row>
    <row r="449" spans="1:9" ht="18" customHeight="1">
      <c r="A449" s="15"/>
      <c r="B449" s="15"/>
      <c r="C449" s="15"/>
      <c r="D449" s="15"/>
      <c r="E449" s="15"/>
      <c r="F449" s="15"/>
      <c r="G449" s="15"/>
      <c r="H449" s="15"/>
      <c r="I449" s="15"/>
    </row>
    <row r="450" spans="1:9" ht="18" customHeight="1">
      <c r="A450" s="15"/>
      <c r="B450" s="15"/>
      <c r="C450" s="15"/>
      <c r="D450" s="15"/>
      <c r="E450" s="15"/>
      <c r="F450" s="15"/>
      <c r="G450" s="15"/>
      <c r="H450" s="15"/>
      <c r="I450" s="15"/>
    </row>
    <row r="451" spans="1:9" ht="18" customHeight="1">
      <c r="A451" s="15"/>
      <c r="B451" s="15"/>
      <c r="C451" s="15"/>
      <c r="D451" s="15"/>
      <c r="E451" s="15"/>
      <c r="F451" s="15"/>
      <c r="G451" s="15"/>
      <c r="H451" s="15"/>
      <c r="I451" s="15"/>
    </row>
    <row r="452" spans="1:9" ht="18" customHeight="1">
      <c r="A452" s="15"/>
      <c r="B452" s="15"/>
      <c r="C452" s="15"/>
      <c r="D452" s="15"/>
      <c r="E452" s="15"/>
      <c r="F452" s="15"/>
      <c r="G452" s="15"/>
      <c r="H452" s="15"/>
      <c r="I452" s="15"/>
    </row>
    <row r="453" spans="1:9" ht="18" customHeight="1">
      <c r="A453" s="15"/>
      <c r="B453" s="15"/>
      <c r="C453" s="15"/>
      <c r="D453" s="15"/>
      <c r="E453" s="15"/>
      <c r="F453" s="15"/>
      <c r="G453" s="15"/>
      <c r="H453" s="15"/>
      <c r="I453" s="15"/>
    </row>
    <row r="454" spans="1:9" ht="18" customHeight="1">
      <c r="A454" s="15"/>
      <c r="B454" s="15"/>
      <c r="C454" s="15"/>
      <c r="D454" s="15"/>
      <c r="E454" s="15"/>
      <c r="F454" s="15"/>
      <c r="G454" s="15"/>
      <c r="H454" s="15"/>
      <c r="I454" s="15"/>
    </row>
    <row r="455" spans="1:9" ht="18" customHeight="1">
      <c r="A455" s="15"/>
      <c r="B455" s="15"/>
      <c r="C455" s="15"/>
      <c r="D455" s="15"/>
      <c r="E455" s="15"/>
      <c r="F455" s="15"/>
      <c r="G455" s="15"/>
      <c r="H455" s="15"/>
      <c r="I455" s="15"/>
    </row>
    <row r="456" spans="1:9" ht="18" customHeight="1">
      <c r="A456" s="15"/>
      <c r="B456" s="15"/>
      <c r="C456" s="15"/>
      <c r="D456" s="15"/>
      <c r="E456" s="15"/>
      <c r="F456" s="15"/>
      <c r="G456" s="15"/>
      <c r="H456" s="15"/>
      <c r="I456" s="15"/>
    </row>
    <row r="457" spans="1:9" ht="18" customHeight="1">
      <c r="A457" s="15"/>
      <c r="B457" s="15"/>
      <c r="C457" s="15"/>
      <c r="D457" s="15"/>
      <c r="E457" s="15"/>
      <c r="F457" s="15"/>
      <c r="G457" s="15"/>
      <c r="H457" s="15"/>
      <c r="I457" s="15"/>
    </row>
    <row r="458" spans="1:9" ht="18" customHeight="1">
      <c r="A458" s="15"/>
      <c r="B458" s="15"/>
      <c r="C458" s="15"/>
      <c r="D458" s="15"/>
      <c r="E458" s="15"/>
      <c r="F458" s="15"/>
      <c r="G458" s="15"/>
      <c r="H458" s="15"/>
      <c r="I458" s="15"/>
    </row>
    <row r="459" spans="1:9" ht="18" customHeight="1">
      <c r="A459" s="15"/>
      <c r="B459" s="15"/>
      <c r="C459" s="15"/>
      <c r="D459" s="15"/>
      <c r="E459" s="15"/>
      <c r="F459" s="15"/>
      <c r="G459" s="15"/>
      <c r="H459" s="15"/>
      <c r="I459" s="15"/>
    </row>
    <row r="460" spans="1:9" ht="18" customHeight="1">
      <c r="A460" s="15"/>
      <c r="B460" s="15"/>
      <c r="C460" s="15"/>
      <c r="D460" s="15"/>
      <c r="E460" s="15"/>
      <c r="F460" s="15"/>
      <c r="G460" s="15"/>
      <c r="H460" s="15"/>
      <c r="I460" s="15"/>
    </row>
    <row r="461" spans="1:9" ht="18" customHeight="1">
      <c r="A461" s="15"/>
      <c r="B461" s="15"/>
      <c r="C461" s="15"/>
      <c r="D461" s="15"/>
      <c r="E461" s="15"/>
      <c r="F461" s="15"/>
      <c r="G461" s="15"/>
      <c r="H461" s="15"/>
      <c r="I461" s="15"/>
    </row>
    <row r="462" spans="1:9" ht="18" customHeight="1">
      <c r="A462" s="15"/>
      <c r="B462" s="15"/>
      <c r="C462" s="15"/>
      <c r="D462" s="15"/>
      <c r="E462" s="15"/>
      <c r="F462" s="15"/>
      <c r="G462" s="15"/>
      <c r="H462" s="15"/>
      <c r="I462" s="15"/>
    </row>
    <row r="463" spans="1:9" ht="18" customHeight="1">
      <c r="A463" s="15"/>
      <c r="B463" s="15"/>
      <c r="C463" s="15"/>
      <c r="D463" s="15"/>
      <c r="E463" s="15"/>
      <c r="F463" s="15"/>
      <c r="G463" s="15"/>
      <c r="H463" s="15"/>
      <c r="I463" s="15"/>
    </row>
    <row r="464" spans="1:9" ht="18" customHeight="1">
      <c r="A464" s="15"/>
      <c r="B464" s="15"/>
      <c r="C464" s="15"/>
      <c r="D464" s="15"/>
      <c r="E464" s="15"/>
      <c r="F464" s="15"/>
      <c r="G464" s="15"/>
      <c r="H464" s="15"/>
      <c r="I464" s="15"/>
    </row>
    <row r="465" spans="1:9" ht="18" customHeight="1">
      <c r="A465" s="15"/>
      <c r="B465" s="15"/>
      <c r="C465" s="15"/>
      <c r="D465" s="15"/>
      <c r="E465" s="15"/>
      <c r="F465" s="15"/>
      <c r="G465" s="15"/>
      <c r="H465" s="15"/>
      <c r="I465" s="15"/>
    </row>
    <row r="466" spans="1:9" ht="18" customHeight="1">
      <c r="A466" s="15"/>
      <c r="B466" s="15"/>
      <c r="C466" s="15"/>
      <c r="D466" s="15"/>
      <c r="E466" s="15"/>
      <c r="F466" s="15"/>
      <c r="G466" s="15"/>
      <c r="H466" s="15"/>
      <c r="I466" s="15"/>
    </row>
    <row r="467" spans="1:9" ht="18" customHeight="1">
      <c r="A467" s="15"/>
      <c r="B467" s="15"/>
      <c r="C467" s="15"/>
      <c r="D467" s="15"/>
      <c r="E467" s="15"/>
      <c r="F467" s="15"/>
      <c r="G467" s="15"/>
      <c r="H467" s="15"/>
      <c r="I467" s="15"/>
    </row>
    <row r="468" spans="1:9" ht="18" customHeight="1">
      <c r="A468" s="15"/>
      <c r="B468" s="15"/>
      <c r="C468" s="15"/>
      <c r="D468" s="15"/>
      <c r="E468" s="15"/>
      <c r="F468" s="15"/>
      <c r="G468" s="15"/>
      <c r="H468" s="15"/>
      <c r="I468" s="15"/>
    </row>
    <row r="469" spans="1:9" ht="18" customHeight="1">
      <c r="A469" s="15"/>
      <c r="B469" s="15"/>
      <c r="C469" s="15"/>
      <c r="D469" s="15"/>
      <c r="E469" s="15"/>
      <c r="F469" s="15"/>
      <c r="G469" s="15"/>
      <c r="H469" s="15"/>
      <c r="I469" s="15"/>
    </row>
    <row r="470" spans="1:9" ht="18" customHeight="1">
      <c r="A470" s="15"/>
      <c r="B470" s="15"/>
      <c r="C470" s="15"/>
      <c r="D470" s="15"/>
      <c r="E470" s="15"/>
      <c r="F470" s="15"/>
      <c r="G470" s="15"/>
      <c r="H470" s="15"/>
      <c r="I470" s="15"/>
    </row>
    <row r="471" spans="1:9" ht="18" customHeight="1">
      <c r="A471" s="15"/>
      <c r="B471" s="15"/>
      <c r="C471" s="15"/>
      <c r="D471" s="15"/>
      <c r="E471" s="15"/>
      <c r="F471" s="15"/>
      <c r="G471" s="15"/>
      <c r="H471" s="15"/>
      <c r="I471" s="15"/>
    </row>
    <row r="472" spans="1:9" ht="18" customHeight="1">
      <c r="A472" s="15"/>
      <c r="B472" s="15"/>
      <c r="C472" s="15"/>
      <c r="D472" s="15"/>
      <c r="E472" s="15"/>
      <c r="F472" s="15"/>
      <c r="G472" s="15"/>
      <c r="H472" s="15"/>
      <c r="I472" s="15"/>
    </row>
    <row r="473" spans="1:9" ht="18" customHeight="1">
      <c r="A473" s="15"/>
      <c r="B473" s="15"/>
      <c r="C473" s="15"/>
      <c r="D473" s="15"/>
      <c r="E473" s="15"/>
      <c r="F473" s="15"/>
      <c r="G473" s="15"/>
      <c r="H473" s="15"/>
      <c r="I473" s="15"/>
    </row>
    <row r="474" spans="1:9" ht="18" customHeight="1">
      <c r="A474" s="15"/>
      <c r="B474" s="15"/>
      <c r="C474" s="15"/>
      <c r="D474" s="15"/>
      <c r="E474" s="15"/>
      <c r="F474" s="15"/>
      <c r="G474" s="15"/>
      <c r="H474" s="15"/>
      <c r="I474" s="15"/>
    </row>
    <row r="475" spans="1:9" ht="18" customHeight="1">
      <c r="A475" s="15"/>
      <c r="B475" s="15"/>
      <c r="C475" s="15"/>
      <c r="D475" s="15"/>
      <c r="E475" s="15"/>
      <c r="F475" s="15"/>
      <c r="G475" s="15"/>
      <c r="H475" s="15"/>
      <c r="I475" s="15"/>
    </row>
    <row r="476" spans="1:9" ht="18" customHeight="1">
      <c r="A476" s="15"/>
      <c r="B476" s="15"/>
      <c r="C476" s="15"/>
      <c r="D476" s="15"/>
      <c r="E476" s="15"/>
      <c r="F476" s="15"/>
      <c r="G476" s="15"/>
      <c r="H476" s="15"/>
      <c r="I476" s="15"/>
    </row>
    <row r="477" spans="1:9" ht="18" customHeight="1">
      <c r="A477" s="15"/>
      <c r="B477" s="15"/>
      <c r="C477" s="15"/>
      <c r="D477" s="15"/>
      <c r="E477" s="15"/>
      <c r="F477" s="15"/>
      <c r="G477" s="15"/>
      <c r="H477" s="15"/>
      <c r="I477" s="15"/>
    </row>
    <row r="478" spans="1:9" ht="18" customHeight="1">
      <c r="A478" s="15"/>
      <c r="B478" s="15"/>
      <c r="C478" s="15"/>
      <c r="D478" s="15"/>
      <c r="E478" s="15"/>
      <c r="F478" s="15"/>
      <c r="G478" s="15"/>
      <c r="H478" s="15"/>
      <c r="I478" s="15"/>
    </row>
    <row r="479" spans="1:9" ht="18" customHeight="1">
      <c r="A479" s="15"/>
      <c r="B479" s="15"/>
      <c r="C479" s="15"/>
      <c r="D479" s="15"/>
      <c r="E479" s="15"/>
      <c r="F479" s="15"/>
      <c r="G479" s="15"/>
      <c r="H479" s="15"/>
      <c r="I479" s="15"/>
    </row>
    <row r="480" spans="1:9" ht="18" customHeight="1">
      <c r="A480" s="15"/>
      <c r="B480" s="15"/>
      <c r="C480" s="15"/>
      <c r="D480" s="15"/>
      <c r="E480" s="15"/>
      <c r="F480" s="15"/>
      <c r="G480" s="15"/>
      <c r="H480" s="15"/>
      <c r="I480" s="15"/>
    </row>
    <row r="481" spans="1:9" ht="18" customHeight="1">
      <c r="A481" s="15"/>
      <c r="B481" s="15"/>
      <c r="C481" s="15"/>
      <c r="D481" s="15"/>
      <c r="E481" s="15"/>
      <c r="F481" s="15"/>
      <c r="G481" s="15"/>
      <c r="H481" s="15"/>
      <c r="I481" s="15"/>
    </row>
    <row r="482" spans="1:9" ht="18" customHeight="1">
      <c r="A482" s="15"/>
      <c r="B482" s="15"/>
      <c r="C482" s="15"/>
      <c r="D482" s="15"/>
      <c r="E482" s="15"/>
      <c r="F482" s="15"/>
      <c r="G482" s="15"/>
      <c r="H482" s="15"/>
      <c r="I482" s="15"/>
    </row>
    <row r="483" spans="1:9" ht="18" customHeight="1">
      <c r="A483" s="15"/>
      <c r="B483" s="15"/>
      <c r="C483" s="15"/>
      <c r="D483" s="15"/>
      <c r="E483" s="15"/>
      <c r="F483" s="15"/>
      <c r="G483" s="15"/>
      <c r="H483" s="15"/>
      <c r="I483" s="15"/>
    </row>
    <row r="484" spans="1:9" ht="18" customHeight="1">
      <c r="A484" s="15"/>
      <c r="B484" s="15"/>
      <c r="C484" s="15"/>
      <c r="D484" s="15"/>
      <c r="E484" s="15"/>
      <c r="F484" s="15"/>
      <c r="G484" s="15"/>
      <c r="H484" s="15"/>
      <c r="I484" s="15"/>
    </row>
    <row r="485" spans="1:9" ht="18" customHeight="1">
      <c r="A485" s="15"/>
      <c r="B485" s="15"/>
      <c r="C485" s="15"/>
      <c r="D485" s="15"/>
      <c r="E485" s="15"/>
      <c r="F485" s="15"/>
      <c r="G485" s="15"/>
      <c r="H485" s="15"/>
      <c r="I485" s="15"/>
    </row>
    <row r="486" spans="1:9" ht="18" customHeight="1">
      <c r="A486" s="15"/>
      <c r="B486" s="15"/>
      <c r="C486" s="15"/>
      <c r="D486" s="15"/>
      <c r="E486" s="15"/>
      <c r="F486" s="15"/>
      <c r="G486" s="15"/>
      <c r="H486" s="15"/>
      <c r="I486" s="15"/>
    </row>
    <row r="487" spans="1:9" ht="18" customHeight="1">
      <c r="A487" s="15"/>
      <c r="B487" s="15"/>
      <c r="C487" s="15"/>
      <c r="D487" s="15"/>
      <c r="E487" s="15"/>
      <c r="F487" s="15"/>
      <c r="G487" s="15"/>
      <c r="H487" s="15"/>
      <c r="I487" s="15"/>
    </row>
    <row r="488" spans="1:9" ht="18" customHeight="1">
      <c r="A488" s="15"/>
      <c r="B488" s="15"/>
      <c r="C488" s="15"/>
      <c r="D488" s="15"/>
      <c r="E488" s="15"/>
      <c r="F488" s="15"/>
      <c r="G488" s="15"/>
      <c r="H488" s="15"/>
      <c r="I488" s="15"/>
    </row>
    <row r="489" spans="1:9" ht="18" customHeight="1">
      <c r="A489" s="15"/>
      <c r="B489" s="15"/>
      <c r="C489" s="15"/>
      <c r="D489" s="15"/>
      <c r="E489" s="15"/>
      <c r="F489" s="15"/>
      <c r="G489" s="15"/>
      <c r="H489" s="15"/>
      <c r="I489" s="15"/>
    </row>
    <row r="490" spans="1:9" ht="18" customHeight="1">
      <c r="A490" s="15"/>
      <c r="B490" s="15"/>
      <c r="C490" s="15"/>
      <c r="D490" s="15"/>
      <c r="E490" s="15"/>
      <c r="F490" s="15"/>
      <c r="G490" s="15"/>
      <c r="H490" s="15"/>
      <c r="I490" s="15"/>
    </row>
    <row r="491" spans="1:9" ht="18" customHeight="1">
      <c r="A491" s="15"/>
      <c r="B491" s="15"/>
      <c r="C491" s="15"/>
      <c r="D491" s="15"/>
      <c r="E491" s="15"/>
      <c r="F491" s="15"/>
      <c r="G491" s="15"/>
      <c r="H491" s="15"/>
      <c r="I491" s="15"/>
    </row>
    <row r="492" spans="1:9" ht="18" customHeight="1">
      <c r="A492" s="15"/>
      <c r="B492" s="15"/>
      <c r="C492" s="15"/>
      <c r="D492" s="15"/>
      <c r="E492" s="15"/>
      <c r="F492" s="15"/>
      <c r="G492" s="15"/>
      <c r="H492" s="15"/>
      <c r="I492" s="15"/>
    </row>
    <row r="493" spans="1:9" ht="18" customHeight="1">
      <c r="A493" s="15"/>
      <c r="B493" s="15"/>
      <c r="C493" s="15"/>
      <c r="D493" s="15"/>
      <c r="E493" s="15"/>
      <c r="F493" s="15"/>
      <c r="G493" s="15"/>
      <c r="H493" s="15"/>
      <c r="I493" s="15"/>
    </row>
    <row r="494" spans="1:9" ht="18" customHeight="1">
      <c r="A494" s="15"/>
      <c r="B494" s="15"/>
      <c r="C494" s="15"/>
      <c r="D494" s="15"/>
      <c r="E494" s="15"/>
      <c r="F494" s="15"/>
      <c r="G494" s="15"/>
      <c r="H494" s="15"/>
      <c r="I494" s="15"/>
    </row>
    <row r="495" spans="1:9" ht="18" customHeight="1">
      <c r="A495" s="15"/>
      <c r="B495" s="15"/>
      <c r="C495" s="15"/>
      <c r="D495" s="15"/>
      <c r="E495" s="15"/>
      <c r="F495" s="15"/>
      <c r="G495" s="15"/>
      <c r="H495" s="15"/>
      <c r="I495" s="15"/>
    </row>
    <row r="496" spans="1:9" ht="18" customHeight="1">
      <c r="A496" s="15"/>
      <c r="B496" s="15"/>
      <c r="C496" s="15"/>
      <c r="D496" s="15"/>
      <c r="E496" s="15"/>
      <c r="F496" s="15"/>
      <c r="G496" s="15"/>
      <c r="H496" s="15"/>
      <c r="I496" s="15"/>
    </row>
    <row r="497" spans="1:9" ht="18" customHeight="1">
      <c r="A497" s="15"/>
      <c r="B497" s="15"/>
      <c r="C497" s="15"/>
      <c r="D497" s="15"/>
      <c r="E497" s="15"/>
      <c r="F497" s="15"/>
      <c r="G497" s="15"/>
      <c r="H497" s="15"/>
      <c r="I497" s="15"/>
    </row>
    <row r="498" spans="1:9" ht="18" customHeight="1">
      <c r="A498" s="15"/>
      <c r="B498" s="15"/>
      <c r="C498" s="15"/>
      <c r="D498" s="15"/>
      <c r="E498" s="15"/>
      <c r="F498" s="15"/>
      <c r="G498" s="15"/>
      <c r="H498" s="15"/>
      <c r="I498" s="15"/>
    </row>
    <row r="499" spans="1:9" ht="18" customHeight="1">
      <c r="A499" s="15"/>
      <c r="B499" s="15"/>
      <c r="C499" s="15"/>
      <c r="D499" s="15"/>
      <c r="E499" s="15"/>
      <c r="F499" s="15"/>
      <c r="G499" s="15"/>
      <c r="H499" s="15"/>
      <c r="I499" s="15"/>
    </row>
    <row r="500" spans="1:9" ht="18" customHeight="1">
      <c r="A500" s="15"/>
      <c r="B500" s="15"/>
      <c r="C500" s="15"/>
      <c r="D500" s="15"/>
      <c r="E500" s="15"/>
      <c r="F500" s="15"/>
      <c r="G500" s="15"/>
      <c r="H500" s="15"/>
      <c r="I500" s="15"/>
    </row>
    <row r="501" spans="1:9" ht="18" customHeight="1">
      <c r="A501" s="15"/>
      <c r="B501" s="15"/>
      <c r="C501" s="15"/>
      <c r="D501" s="15"/>
      <c r="E501" s="15"/>
      <c r="F501" s="15"/>
      <c r="G501" s="15"/>
      <c r="H501" s="15"/>
      <c r="I501" s="15"/>
    </row>
    <row r="502" spans="1:9" ht="18" customHeight="1">
      <c r="A502" s="15"/>
      <c r="B502" s="15"/>
      <c r="C502" s="15"/>
      <c r="D502" s="15"/>
      <c r="E502" s="15"/>
      <c r="F502" s="15"/>
      <c r="G502" s="15"/>
      <c r="H502" s="15"/>
      <c r="I502" s="15"/>
    </row>
    <row r="503" spans="1:9" ht="18" customHeight="1">
      <c r="A503" s="15"/>
      <c r="B503" s="15"/>
      <c r="C503" s="15"/>
      <c r="D503" s="15"/>
      <c r="E503" s="15"/>
      <c r="F503" s="15"/>
      <c r="G503" s="15"/>
      <c r="H503" s="15"/>
      <c r="I503" s="15"/>
    </row>
    <row r="504" spans="1:9" ht="18" customHeight="1">
      <c r="A504" s="15"/>
      <c r="B504" s="15"/>
      <c r="C504" s="15"/>
      <c r="D504" s="15"/>
      <c r="E504" s="15"/>
      <c r="F504" s="15"/>
      <c r="G504" s="15"/>
      <c r="H504" s="15"/>
      <c r="I504" s="15"/>
    </row>
    <row r="505" spans="1:9" ht="18" customHeight="1">
      <c r="A505" s="15"/>
      <c r="B505" s="15"/>
      <c r="C505" s="15"/>
      <c r="D505" s="15"/>
      <c r="E505" s="15"/>
      <c r="F505" s="15"/>
      <c r="G505" s="15"/>
      <c r="H505" s="15"/>
      <c r="I505" s="15"/>
    </row>
    <row r="506" spans="1:9" ht="18" customHeight="1">
      <c r="A506" s="15"/>
      <c r="B506" s="15"/>
      <c r="C506" s="15"/>
      <c r="D506" s="15"/>
      <c r="E506" s="15"/>
      <c r="F506" s="15"/>
      <c r="G506" s="15"/>
      <c r="H506" s="15"/>
      <c r="I506" s="15"/>
    </row>
    <row r="507" spans="1:9" ht="18" customHeight="1">
      <c r="A507" s="15"/>
      <c r="B507" s="15"/>
      <c r="C507" s="15"/>
      <c r="D507" s="15"/>
      <c r="E507" s="15"/>
      <c r="F507" s="15"/>
      <c r="G507" s="15"/>
      <c r="H507" s="15"/>
      <c r="I507" s="15"/>
    </row>
    <row r="508" spans="1:9" ht="18" customHeight="1">
      <c r="A508" s="15"/>
      <c r="B508" s="15"/>
      <c r="C508" s="15"/>
      <c r="D508" s="15"/>
      <c r="E508" s="15"/>
      <c r="F508" s="15"/>
      <c r="G508" s="15"/>
      <c r="H508" s="15"/>
      <c r="I508" s="15"/>
    </row>
    <row r="509" spans="1:9" ht="18" customHeight="1">
      <c r="A509" s="15"/>
      <c r="B509" s="15"/>
      <c r="C509" s="15"/>
      <c r="D509" s="15"/>
      <c r="E509" s="15"/>
      <c r="F509" s="15"/>
      <c r="G509" s="15"/>
      <c r="H509" s="15"/>
      <c r="I509" s="15"/>
    </row>
    <row r="510" spans="1:9" ht="18" customHeight="1">
      <c r="A510" s="15"/>
      <c r="B510" s="15"/>
      <c r="C510" s="15"/>
      <c r="D510" s="15"/>
      <c r="E510" s="15"/>
      <c r="F510" s="15"/>
      <c r="G510" s="15"/>
      <c r="H510" s="15"/>
      <c r="I510" s="15"/>
    </row>
    <row r="511" spans="1:9" ht="18" customHeight="1">
      <c r="A511" s="15"/>
      <c r="B511" s="15"/>
      <c r="C511" s="15"/>
      <c r="D511" s="15"/>
      <c r="E511" s="15"/>
      <c r="F511" s="15"/>
      <c r="G511" s="15"/>
      <c r="H511" s="15"/>
      <c r="I511" s="15"/>
    </row>
    <row r="512" spans="1:9" ht="18" customHeight="1">
      <c r="A512" s="15"/>
      <c r="B512" s="15"/>
      <c r="C512" s="15"/>
      <c r="D512" s="15"/>
      <c r="E512" s="15"/>
      <c r="F512" s="15"/>
      <c r="G512" s="15"/>
      <c r="H512" s="15"/>
      <c r="I512" s="15"/>
    </row>
    <row r="513" spans="1:9" ht="18" customHeight="1">
      <c r="A513" s="15"/>
      <c r="B513" s="15"/>
      <c r="C513" s="15"/>
      <c r="D513" s="15"/>
      <c r="E513" s="15"/>
      <c r="F513" s="15"/>
      <c r="G513" s="15"/>
      <c r="H513" s="15"/>
      <c r="I513" s="15"/>
    </row>
    <row r="514" spans="1:9" ht="18" customHeight="1">
      <c r="A514" s="15"/>
      <c r="B514" s="15"/>
      <c r="C514" s="15"/>
      <c r="D514" s="15"/>
      <c r="E514" s="15"/>
      <c r="F514" s="15"/>
      <c r="G514" s="15"/>
      <c r="H514" s="15"/>
      <c r="I514" s="15"/>
    </row>
    <row r="515" spans="1:9" ht="18" customHeight="1">
      <c r="A515" s="15"/>
      <c r="B515" s="15"/>
      <c r="C515" s="15"/>
      <c r="D515" s="15"/>
      <c r="E515" s="15"/>
      <c r="F515" s="15"/>
      <c r="G515" s="15"/>
      <c r="H515" s="15"/>
      <c r="I515" s="15"/>
    </row>
    <row r="516" spans="1:9" ht="18" customHeight="1">
      <c r="A516" s="15"/>
      <c r="B516" s="15"/>
      <c r="C516" s="15"/>
      <c r="D516" s="15"/>
      <c r="E516" s="15"/>
      <c r="F516" s="15"/>
      <c r="G516" s="15"/>
      <c r="H516" s="15"/>
      <c r="I516" s="15"/>
    </row>
    <row r="517" spans="1:9" ht="18" customHeight="1">
      <c r="A517" s="15"/>
      <c r="B517" s="15"/>
      <c r="C517" s="15"/>
      <c r="D517" s="15"/>
      <c r="E517" s="15"/>
      <c r="F517" s="15"/>
      <c r="G517" s="15"/>
      <c r="H517" s="15"/>
      <c r="I517" s="15"/>
    </row>
    <row r="518" spans="1:9" ht="18" customHeight="1">
      <c r="A518" s="15"/>
      <c r="B518" s="15"/>
      <c r="C518" s="15"/>
      <c r="D518" s="15"/>
      <c r="E518" s="15"/>
      <c r="F518" s="15"/>
      <c r="G518" s="15"/>
      <c r="H518" s="15"/>
      <c r="I518" s="15"/>
    </row>
    <row r="519" spans="1:9" ht="18" customHeight="1">
      <c r="A519" s="15"/>
      <c r="B519" s="15"/>
      <c r="C519" s="15"/>
      <c r="D519" s="15"/>
      <c r="E519" s="15"/>
      <c r="F519" s="15"/>
      <c r="G519" s="15"/>
      <c r="H519" s="15"/>
      <c r="I519" s="15"/>
    </row>
    <row r="520" spans="1:9" ht="18" customHeight="1">
      <c r="A520" s="15"/>
      <c r="B520" s="15"/>
      <c r="C520" s="15"/>
      <c r="D520" s="15"/>
      <c r="E520" s="15"/>
      <c r="F520" s="15"/>
      <c r="G520" s="15"/>
      <c r="H520" s="15"/>
      <c r="I520" s="15"/>
    </row>
    <row r="521" spans="1:9" ht="18" customHeight="1">
      <c r="A521" s="15"/>
      <c r="B521" s="15"/>
      <c r="C521" s="15"/>
      <c r="D521" s="15"/>
      <c r="E521" s="15"/>
      <c r="F521" s="15"/>
      <c r="G521" s="15"/>
      <c r="H521" s="15"/>
      <c r="I521" s="15"/>
    </row>
    <row r="522" spans="1:9" ht="18" customHeight="1">
      <c r="A522" s="15"/>
      <c r="B522" s="15"/>
      <c r="C522" s="15"/>
      <c r="D522" s="15"/>
      <c r="E522" s="15"/>
      <c r="F522" s="15"/>
      <c r="G522" s="15"/>
      <c r="H522" s="15"/>
      <c r="I522" s="15"/>
    </row>
    <row r="523" spans="1:9" ht="18" customHeight="1">
      <c r="A523" s="15"/>
      <c r="B523" s="15"/>
      <c r="C523" s="15"/>
      <c r="D523" s="15"/>
      <c r="E523" s="15"/>
      <c r="F523" s="15"/>
      <c r="G523" s="15"/>
      <c r="H523" s="15"/>
      <c r="I523" s="15"/>
    </row>
    <row r="524" spans="1:9" ht="18" customHeight="1">
      <c r="A524" s="15"/>
      <c r="B524" s="15"/>
      <c r="C524" s="15"/>
      <c r="D524" s="15"/>
      <c r="E524" s="15"/>
      <c r="F524" s="15"/>
      <c r="G524" s="15"/>
      <c r="H524" s="15"/>
      <c r="I524" s="15"/>
    </row>
    <row r="525" spans="1:9" ht="18" customHeight="1">
      <c r="A525" s="15"/>
      <c r="B525" s="15"/>
      <c r="C525" s="15"/>
      <c r="D525" s="15"/>
      <c r="E525" s="15"/>
      <c r="F525" s="15"/>
      <c r="G525" s="15"/>
      <c r="H525" s="15"/>
      <c r="I525" s="15"/>
    </row>
    <row r="526" spans="1:9" ht="18" customHeight="1">
      <c r="A526" s="15"/>
      <c r="B526" s="15"/>
      <c r="C526" s="15"/>
      <c r="D526" s="15"/>
      <c r="E526" s="15"/>
      <c r="F526" s="15"/>
      <c r="G526" s="15"/>
      <c r="H526" s="15"/>
      <c r="I526" s="15"/>
    </row>
    <row r="527" spans="1:9" ht="18" customHeight="1">
      <c r="A527" s="15"/>
      <c r="B527" s="15"/>
      <c r="C527" s="15"/>
      <c r="D527" s="15"/>
      <c r="E527" s="15"/>
      <c r="F527" s="15"/>
      <c r="G527" s="15"/>
      <c r="H527" s="15"/>
      <c r="I527" s="15"/>
    </row>
    <row r="528" spans="1:9" ht="18" customHeight="1">
      <c r="A528" s="15"/>
      <c r="B528" s="15"/>
      <c r="C528" s="15"/>
      <c r="D528" s="15"/>
      <c r="E528" s="15"/>
      <c r="F528" s="15"/>
      <c r="G528" s="15"/>
      <c r="H528" s="15"/>
      <c r="I528" s="15"/>
    </row>
    <row r="529" spans="1:9" ht="18" customHeight="1">
      <c r="A529" s="15"/>
      <c r="B529" s="15"/>
      <c r="C529" s="15"/>
      <c r="D529" s="15"/>
      <c r="E529" s="15"/>
      <c r="F529" s="15"/>
      <c r="G529" s="15"/>
      <c r="H529" s="15"/>
      <c r="I529" s="15"/>
    </row>
    <row r="530" spans="1:9" ht="18" customHeight="1">
      <c r="A530" s="15"/>
      <c r="B530" s="15"/>
      <c r="C530" s="15"/>
      <c r="D530" s="15"/>
      <c r="E530" s="15"/>
      <c r="F530" s="15"/>
      <c r="G530" s="15"/>
      <c r="H530" s="15"/>
      <c r="I530" s="15"/>
    </row>
    <row r="531" spans="1:9" ht="18" customHeight="1">
      <c r="A531" s="15"/>
      <c r="B531" s="15"/>
      <c r="C531" s="15"/>
      <c r="D531" s="15"/>
      <c r="E531" s="15"/>
      <c r="F531" s="15"/>
      <c r="G531" s="15"/>
      <c r="H531" s="15"/>
      <c r="I531" s="15"/>
    </row>
    <row r="532" spans="1:9" ht="18" customHeight="1">
      <c r="A532" s="15"/>
      <c r="B532" s="15"/>
      <c r="C532" s="15"/>
      <c r="D532" s="15"/>
      <c r="E532" s="15"/>
      <c r="F532" s="15"/>
      <c r="G532" s="15"/>
      <c r="H532" s="15"/>
      <c r="I532" s="15"/>
    </row>
    <row r="533" spans="1:9" ht="18" customHeight="1">
      <c r="A533" s="15"/>
      <c r="B533" s="15"/>
      <c r="C533" s="15"/>
      <c r="D533" s="15"/>
      <c r="E533" s="15"/>
      <c r="F533" s="15"/>
      <c r="G533" s="15"/>
      <c r="H533" s="15"/>
      <c r="I533" s="15"/>
    </row>
    <row r="534" spans="1:9" ht="18" customHeight="1">
      <c r="A534" s="15"/>
      <c r="B534" s="15"/>
      <c r="C534" s="15"/>
      <c r="D534" s="15"/>
      <c r="E534" s="15"/>
      <c r="F534" s="15"/>
      <c r="G534" s="15"/>
      <c r="H534" s="15"/>
      <c r="I534" s="15"/>
    </row>
    <row r="535" spans="1:9" ht="18" customHeight="1">
      <c r="A535" s="15"/>
      <c r="B535" s="15"/>
      <c r="C535" s="15"/>
      <c r="D535" s="15"/>
      <c r="E535" s="15"/>
      <c r="F535" s="15"/>
      <c r="G535" s="15"/>
      <c r="H535" s="15"/>
      <c r="I535" s="15"/>
    </row>
    <row r="536" spans="1:9" ht="18" customHeight="1">
      <c r="A536" s="15"/>
      <c r="B536" s="15"/>
      <c r="C536" s="15"/>
      <c r="D536" s="15"/>
      <c r="E536" s="15"/>
      <c r="F536" s="15"/>
      <c r="G536" s="15"/>
      <c r="H536" s="15"/>
      <c r="I536" s="15"/>
    </row>
    <row r="537" spans="1:9" ht="18" customHeight="1">
      <c r="A537" s="15"/>
      <c r="B537" s="15"/>
      <c r="C537" s="15"/>
      <c r="D537" s="15"/>
      <c r="E537" s="15"/>
      <c r="F537" s="15"/>
      <c r="G537" s="15"/>
      <c r="H537" s="15"/>
      <c r="I537" s="15"/>
    </row>
    <row r="538" spans="1:9" ht="18" customHeight="1">
      <c r="A538" s="15"/>
      <c r="B538" s="15"/>
      <c r="C538" s="15"/>
      <c r="D538" s="15"/>
      <c r="E538" s="15"/>
      <c r="F538" s="15"/>
      <c r="G538" s="15"/>
      <c r="H538" s="15"/>
      <c r="I538" s="15"/>
    </row>
    <row r="539" spans="1:9" ht="18" customHeight="1">
      <c r="A539" s="15"/>
      <c r="B539" s="15"/>
      <c r="C539" s="15"/>
      <c r="D539" s="15"/>
      <c r="E539" s="15"/>
      <c r="F539" s="15"/>
      <c r="G539" s="15"/>
      <c r="H539" s="15"/>
      <c r="I539" s="15"/>
    </row>
    <row r="540" spans="1:9" ht="18" customHeight="1">
      <c r="A540" s="15"/>
      <c r="B540" s="15"/>
      <c r="C540" s="15"/>
      <c r="D540" s="15"/>
      <c r="E540" s="15"/>
      <c r="F540" s="15"/>
      <c r="G540" s="15"/>
      <c r="H540" s="15"/>
      <c r="I540" s="15"/>
    </row>
    <row r="541" spans="1:9" ht="18" customHeight="1">
      <c r="A541" s="15"/>
      <c r="B541" s="15"/>
      <c r="C541" s="15"/>
      <c r="D541" s="15"/>
      <c r="E541" s="15"/>
      <c r="F541" s="15"/>
      <c r="G541" s="15"/>
      <c r="H541" s="15"/>
      <c r="I541" s="15"/>
    </row>
    <row r="542" spans="1:9" ht="18" customHeight="1">
      <c r="A542" s="15"/>
      <c r="B542" s="15"/>
      <c r="C542" s="15"/>
      <c r="D542" s="15"/>
      <c r="E542" s="15"/>
      <c r="F542" s="15"/>
      <c r="G542" s="15"/>
      <c r="H542" s="15"/>
      <c r="I542" s="15"/>
    </row>
    <row r="543" spans="1:9" ht="18" customHeight="1">
      <c r="A543" s="15"/>
      <c r="B543" s="15"/>
      <c r="C543" s="15"/>
      <c r="D543" s="15"/>
      <c r="E543" s="15"/>
      <c r="F543" s="15"/>
      <c r="G543" s="15"/>
      <c r="H543" s="15"/>
      <c r="I543" s="15"/>
    </row>
    <row r="544" spans="1:9" ht="18" customHeight="1">
      <c r="A544" s="15"/>
      <c r="B544" s="15"/>
      <c r="C544" s="15"/>
      <c r="D544" s="15"/>
      <c r="E544" s="15"/>
      <c r="F544" s="15"/>
      <c r="G544" s="15"/>
      <c r="H544" s="15"/>
      <c r="I544" s="15"/>
    </row>
    <row r="545" spans="1:9" ht="18" customHeight="1">
      <c r="A545" s="15"/>
      <c r="B545" s="15"/>
      <c r="C545" s="15"/>
      <c r="D545" s="15"/>
      <c r="E545" s="15"/>
      <c r="F545" s="15"/>
      <c r="G545" s="15"/>
      <c r="H545" s="15"/>
      <c r="I545" s="15"/>
    </row>
    <row r="546" spans="1:9" ht="18" customHeight="1">
      <c r="A546" s="15"/>
      <c r="B546" s="15"/>
      <c r="C546" s="15"/>
      <c r="D546" s="15"/>
      <c r="E546" s="15"/>
      <c r="F546" s="15"/>
      <c r="G546" s="15"/>
      <c r="H546" s="15"/>
      <c r="I546" s="15"/>
    </row>
    <row r="547" spans="1:9" ht="18" customHeight="1">
      <c r="A547" s="15"/>
      <c r="B547" s="15"/>
      <c r="C547" s="15"/>
      <c r="D547" s="15"/>
      <c r="E547" s="15"/>
      <c r="F547" s="15"/>
      <c r="G547" s="15"/>
      <c r="H547" s="15"/>
      <c r="I547" s="15"/>
    </row>
    <row r="548" spans="1:9" ht="18" customHeight="1">
      <c r="A548" s="15"/>
      <c r="B548" s="15"/>
      <c r="C548" s="15"/>
      <c r="D548" s="15"/>
      <c r="E548" s="15"/>
      <c r="F548" s="15"/>
      <c r="G548" s="15"/>
      <c r="H548" s="15"/>
      <c r="I548" s="15"/>
    </row>
    <row r="549" spans="1:9" ht="18" customHeight="1">
      <c r="A549" s="15"/>
      <c r="B549" s="15"/>
      <c r="C549" s="15"/>
      <c r="D549" s="15"/>
      <c r="E549" s="15"/>
      <c r="F549" s="15"/>
      <c r="G549" s="15"/>
      <c r="H549" s="15"/>
      <c r="I549" s="15"/>
    </row>
    <row r="550" spans="1:9" ht="18" customHeight="1">
      <c r="A550" s="15"/>
      <c r="B550" s="15"/>
      <c r="C550" s="15"/>
      <c r="D550" s="15"/>
      <c r="E550" s="15"/>
      <c r="F550" s="15"/>
      <c r="G550" s="15"/>
      <c r="H550" s="15"/>
      <c r="I550" s="15"/>
    </row>
    <row r="551" spans="1:9" ht="18" customHeight="1">
      <c r="A551" s="15"/>
      <c r="B551" s="15"/>
      <c r="C551" s="15"/>
      <c r="D551" s="15"/>
      <c r="E551" s="15"/>
      <c r="F551" s="15"/>
      <c r="G551" s="15"/>
      <c r="H551" s="15"/>
      <c r="I551" s="15"/>
    </row>
    <row r="552" spans="1:9" ht="18" customHeight="1">
      <c r="A552" s="15"/>
      <c r="B552" s="15"/>
      <c r="C552" s="15"/>
      <c r="D552" s="15"/>
      <c r="E552" s="15"/>
      <c r="F552" s="15"/>
      <c r="G552" s="15"/>
      <c r="H552" s="15"/>
      <c r="I552" s="15"/>
    </row>
    <row r="553" spans="1:9" ht="18" customHeight="1">
      <c r="A553" s="15"/>
      <c r="B553" s="15"/>
      <c r="C553" s="15"/>
      <c r="D553" s="15"/>
      <c r="E553" s="15"/>
      <c r="F553" s="15"/>
      <c r="G553" s="15"/>
      <c r="H553" s="15"/>
      <c r="I553" s="15"/>
    </row>
    <row r="554" spans="1:9" ht="18" customHeight="1">
      <c r="A554" s="15"/>
      <c r="B554" s="15"/>
      <c r="C554" s="15"/>
      <c r="D554" s="15"/>
      <c r="E554" s="15"/>
      <c r="F554" s="15"/>
      <c r="G554" s="15"/>
      <c r="H554" s="15"/>
      <c r="I554" s="15"/>
    </row>
    <row r="555" spans="1:9" ht="18" customHeight="1">
      <c r="A555" s="15"/>
      <c r="B555" s="15"/>
      <c r="C555" s="15"/>
      <c r="D555" s="15"/>
      <c r="E555" s="15"/>
      <c r="F555" s="15"/>
      <c r="G555" s="15"/>
      <c r="H555" s="15"/>
      <c r="I555" s="15"/>
    </row>
    <row r="556" spans="1:9" ht="18" customHeight="1">
      <c r="A556" s="15"/>
      <c r="B556" s="15"/>
      <c r="C556" s="15"/>
      <c r="D556" s="15"/>
      <c r="E556" s="15"/>
      <c r="F556" s="15"/>
      <c r="G556" s="15"/>
      <c r="H556" s="15"/>
      <c r="I556" s="15"/>
    </row>
    <row r="557" spans="1:9" ht="18" customHeight="1">
      <c r="A557" s="15"/>
      <c r="B557" s="15"/>
      <c r="C557" s="15"/>
      <c r="D557" s="15"/>
      <c r="E557" s="15"/>
      <c r="F557" s="15"/>
      <c r="G557" s="15"/>
      <c r="H557" s="15"/>
      <c r="I557" s="15"/>
    </row>
    <row r="558" spans="1:9" ht="18" customHeight="1">
      <c r="A558" s="15"/>
      <c r="B558" s="15"/>
      <c r="C558" s="15"/>
      <c r="D558" s="15"/>
      <c r="E558" s="15"/>
      <c r="F558" s="15"/>
      <c r="G558" s="15"/>
      <c r="H558" s="15"/>
      <c r="I558" s="15"/>
    </row>
    <row r="559" spans="1:9" ht="18" customHeight="1">
      <c r="A559" s="15"/>
      <c r="B559" s="15"/>
      <c r="C559" s="15"/>
      <c r="D559" s="15"/>
      <c r="E559" s="15"/>
      <c r="F559" s="15"/>
      <c r="G559" s="15"/>
      <c r="H559" s="15"/>
      <c r="I559" s="15"/>
    </row>
    <row r="560" spans="1:9" ht="18" customHeight="1">
      <c r="A560" s="15"/>
      <c r="B560" s="15"/>
      <c r="C560" s="15"/>
      <c r="D560" s="15"/>
      <c r="E560" s="15"/>
      <c r="F560" s="15"/>
      <c r="G560" s="15"/>
      <c r="H560" s="15"/>
      <c r="I560" s="15"/>
    </row>
    <row r="561" spans="1:9" ht="18" customHeight="1">
      <c r="A561" s="15"/>
      <c r="B561" s="15"/>
      <c r="C561" s="15"/>
      <c r="D561" s="15"/>
      <c r="E561" s="15"/>
      <c r="F561" s="15"/>
      <c r="G561" s="15"/>
      <c r="H561" s="15"/>
      <c r="I561" s="15"/>
    </row>
    <row r="562" spans="1:9" ht="18" customHeight="1">
      <c r="A562" s="15"/>
      <c r="B562" s="15"/>
      <c r="C562" s="15"/>
      <c r="D562" s="15"/>
      <c r="E562" s="15"/>
      <c r="F562" s="15"/>
      <c r="G562" s="15"/>
      <c r="H562" s="15"/>
      <c r="I562" s="15"/>
    </row>
    <row r="563" spans="1:9" ht="18" customHeight="1">
      <c r="A563" s="15"/>
      <c r="B563" s="15"/>
      <c r="C563" s="15"/>
      <c r="D563" s="15"/>
      <c r="E563" s="15"/>
      <c r="F563" s="15"/>
      <c r="G563" s="15"/>
      <c r="H563" s="15"/>
      <c r="I563" s="15"/>
    </row>
    <row r="564" spans="1:9" ht="18" customHeight="1">
      <c r="A564" s="15"/>
      <c r="B564" s="15"/>
      <c r="C564" s="15"/>
      <c r="D564" s="15"/>
      <c r="E564" s="15"/>
      <c r="F564" s="15"/>
      <c r="G564" s="15"/>
      <c r="H564" s="15"/>
      <c r="I564" s="15"/>
    </row>
    <row r="565" spans="1:9" ht="18" customHeight="1">
      <c r="A565" s="15"/>
      <c r="B565" s="15"/>
      <c r="C565" s="15"/>
      <c r="D565" s="15"/>
      <c r="E565" s="15"/>
      <c r="F565" s="15"/>
      <c r="G565" s="15"/>
      <c r="H565" s="15"/>
      <c r="I565" s="15"/>
    </row>
    <row r="566" spans="1:9" ht="18" customHeight="1">
      <c r="A566" s="15"/>
      <c r="B566" s="15"/>
      <c r="C566" s="15"/>
      <c r="D566" s="15"/>
      <c r="E566" s="15"/>
      <c r="F566" s="15"/>
      <c r="G566" s="15"/>
      <c r="H566" s="15"/>
      <c r="I566" s="15"/>
    </row>
    <row r="567" spans="1:9" ht="18" customHeight="1">
      <c r="A567" s="15"/>
      <c r="B567" s="15"/>
      <c r="C567" s="15"/>
      <c r="D567" s="15"/>
      <c r="E567" s="15"/>
      <c r="F567" s="15"/>
      <c r="G567" s="15"/>
      <c r="H567" s="15"/>
      <c r="I567" s="15"/>
    </row>
    <row r="568" spans="1:9" ht="18" customHeight="1">
      <c r="A568" s="15"/>
      <c r="B568" s="15"/>
      <c r="C568" s="15"/>
      <c r="D568" s="15"/>
      <c r="E568" s="15"/>
      <c r="F568" s="15"/>
      <c r="G568" s="15"/>
      <c r="H568" s="15"/>
      <c r="I568" s="15"/>
    </row>
    <row r="569" spans="1:9" ht="18" customHeight="1">
      <c r="A569" s="15"/>
      <c r="B569" s="15"/>
      <c r="C569" s="15"/>
      <c r="D569" s="15"/>
      <c r="E569" s="15"/>
      <c r="F569" s="15"/>
      <c r="G569" s="15"/>
      <c r="H569" s="15"/>
      <c r="I569" s="15"/>
    </row>
    <row r="570" spans="1:9" ht="18" customHeight="1">
      <c r="A570" s="15"/>
      <c r="B570" s="15"/>
      <c r="C570" s="15"/>
      <c r="D570" s="15"/>
      <c r="E570" s="15"/>
      <c r="F570" s="15"/>
      <c r="G570" s="15"/>
      <c r="H570" s="15"/>
      <c r="I570" s="15"/>
    </row>
    <row r="571" spans="1:9" ht="18" customHeight="1">
      <c r="A571" s="15"/>
      <c r="B571" s="15"/>
      <c r="C571" s="15"/>
      <c r="D571" s="15"/>
      <c r="E571" s="15"/>
      <c r="F571" s="15"/>
      <c r="G571" s="15"/>
      <c r="H571" s="15"/>
      <c r="I571" s="15"/>
    </row>
    <row r="572" spans="1:9" ht="18" customHeight="1">
      <c r="A572" s="15"/>
      <c r="B572" s="15"/>
      <c r="C572" s="15"/>
      <c r="D572" s="15"/>
      <c r="E572" s="15"/>
      <c r="F572" s="15"/>
      <c r="G572" s="15"/>
      <c r="H572" s="15"/>
      <c r="I572" s="15"/>
    </row>
    <row r="573" spans="1:9" ht="18" customHeight="1">
      <c r="A573" s="15"/>
      <c r="B573" s="15"/>
      <c r="C573" s="15"/>
      <c r="D573" s="15"/>
      <c r="E573" s="15"/>
      <c r="F573" s="15"/>
      <c r="G573" s="15"/>
      <c r="H573" s="15"/>
      <c r="I573" s="15"/>
    </row>
    <row r="574" spans="1:9" ht="18" customHeight="1">
      <c r="A574" s="15"/>
      <c r="B574" s="15"/>
      <c r="C574" s="15"/>
      <c r="D574" s="15"/>
      <c r="E574" s="15"/>
      <c r="F574" s="15"/>
      <c r="G574" s="15"/>
      <c r="H574" s="15"/>
      <c r="I574" s="15"/>
    </row>
    <row r="575" spans="1:9" ht="18" customHeight="1">
      <c r="A575" s="15"/>
      <c r="B575" s="15"/>
      <c r="C575" s="15"/>
      <c r="D575" s="15"/>
      <c r="E575" s="15"/>
      <c r="F575" s="15"/>
      <c r="G575" s="15"/>
      <c r="H575" s="15"/>
      <c r="I575" s="15"/>
    </row>
    <row r="576" spans="1:9" ht="18" customHeight="1">
      <c r="A576" s="15"/>
      <c r="B576" s="15"/>
      <c r="C576" s="15"/>
      <c r="D576" s="15"/>
      <c r="E576" s="15"/>
      <c r="F576" s="15"/>
      <c r="G576" s="15"/>
      <c r="H576" s="15"/>
      <c r="I576" s="15"/>
    </row>
    <row r="577" spans="1:9" ht="18" customHeight="1">
      <c r="A577" s="15"/>
      <c r="B577" s="15"/>
      <c r="C577" s="15"/>
      <c r="D577" s="15"/>
      <c r="E577" s="15"/>
      <c r="F577" s="15"/>
      <c r="G577" s="15"/>
      <c r="H577" s="15"/>
      <c r="I577" s="15"/>
    </row>
    <row r="578" spans="1:9" ht="18" customHeight="1">
      <c r="A578" s="15"/>
      <c r="B578" s="15"/>
      <c r="C578" s="15"/>
      <c r="D578" s="15"/>
      <c r="E578" s="15"/>
      <c r="F578" s="15"/>
      <c r="G578" s="15"/>
      <c r="H578" s="15"/>
      <c r="I578" s="15"/>
    </row>
    <row r="579" spans="1:9" ht="18" customHeight="1">
      <c r="A579" s="15"/>
      <c r="B579" s="15"/>
      <c r="C579" s="15"/>
      <c r="D579" s="15"/>
      <c r="E579" s="15"/>
      <c r="F579" s="15"/>
      <c r="G579" s="15"/>
      <c r="H579" s="15"/>
      <c r="I579" s="15"/>
    </row>
    <row r="580" spans="1:9" ht="18" customHeight="1">
      <c r="A580" s="15"/>
      <c r="B580" s="15"/>
      <c r="C580" s="15"/>
      <c r="D580" s="15"/>
      <c r="E580" s="15"/>
      <c r="F580" s="15"/>
      <c r="G580" s="15"/>
      <c r="H580" s="15"/>
      <c r="I580" s="15"/>
    </row>
    <row r="581" spans="1:9" ht="18" customHeight="1">
      <c r="A581" s="15"/>
      <c r="B581" s="15"/>
      <c r="C581" s="15"/>
      <c r="D581" s="15"/>
      <c r="E581" s="15"/>
      <c r="F581" s="15"/>
      <c r="G581" s="15"/>
      <c r="H581" s="15"/>
      <c r="I581" s="15"/>
    </row>
    <row r="582" spans="1:9" ht="18" customHeight="1">
      <c r="A582" s="15"/>
      <c r="B582" s="15"/>
      <c r="C582" s="15"/>
      <c r="D582" s="15"/>
      <c r="E582" s="15"/>
      <c r="F582" s="15"/>
      <c r="G582" s="15"/>
      <c r="H582" s="15"/>
      <c r="I582" s="15"/>
    </row>
    <row r="583" spans="1:9" ht="18" customHeight="1">
      <c r="A583" s="15"/>
      <c r="B583" s="15"/>
      <c r="C583" s="15"/>
      <c r="D583" s="15"/>
      <c r="E583" s="15"/>
      <c r="F583" s="15"/>
      <c r="G583" s="15"/>
      <c r="H583" s="15"/>
      <c r="I583" s="15"/>
    </row>
    <row r="584" spans="1:9" ht="18" customHeight="1">
      <c r="A584" s="15"/>
      <c r="B584" s="15"/>
      <c r="C584" s="15"/>
      <c r="D584" s="15"/>
      <c r="E584" s="15"/>
      <c r="F584" s="15"/>
      <c r="G584" s="15"/>
      <c r="H584" s="15"/>
      <c r="I584" s="15"/>
    </row>
    <row r="585" spans="1:9" ht="18" customHeight="1">
      <c r="A585" s="15"/>
      <c r="B585" s="15"/>
      <c r="C585" s="15"/>
      <c r="D585" s="15"/>
      <c r="E585" s="15"/>
      <c r="F585" s="15"/>
      <c r="G585" s="15"/>
      <c r="H585" s="15"/>
      <c r="I585" s="15"/>
    </row>
    <row r="586" spans="1:9" ht="18" customHeight="1">
      <c r="A586" s="15"/>
      <c r="B586" s="15"/>
      <c r="C586" s="15"/>
      <c r="D586" s="15"/>
      <c r="E586" s="15"/>
      <c r="F586" s="15"/>
      <c r="G586" s="15"/>
      <c r="H586" s="15"/>
      <c r="I586" s="15"/>
    </row>
    <row r="587" spans="1:9" ht="18" customHeight="1">
      <c r="A587" s="15"/>
      <c r="B587" s="15"/>
      <c r="C587" s="15"/>
      <c r="D587" s="15"/>
      <c r="E587" s="15"/>
      <c r="F587" s="15"/>
      <c r="G587" s="15"/>
      <c r="H587" s="15"/>
      <c r="I587" s="15"/>
    </row>
    <row r="588" spans="1:9" ht="18" customHeight="1">
      <c r="A588" s="15"/>
      <c r="B588" s="15"/>
      <c r="C588" s="15"/>
      <c r="D588" s="15"/>
      <c r="E588" s="15"/>
      <c r="F588" s="15"/>
      <c r="G588" s="15"/>
      <c r="H588" s="15"/>
      <c r="I588" s="15"/>
    </row>
    <row r="589" spans="1:9" ht="18" customHeight="1">
      <c r="A589" s="15"/>
      <c r="B589" s="15"/>
      <c r="C589" s="15"/>
      <c r="D589" s="15"/>
      <c r="E589" s="15"/>
      <c r="F589" s="15"/>
      <c r="G589" s="15"/>
      <c r="H589" s="15"/>
      <c r="I589" s="15"/>
    </row>
    <row r="590" spans="1:9" ht="18" customHeight="1">
      <c r="A590" s="15"/>
      <c r="B590" s="15"/>
      <c r="C590" s="15"/>
      <c r="D590" s="15"/>
      <c r="E590" s="15"/>
      <c r="F590" s="15"/>
      <c r="G590" s="15"/>
      <c r="H590" s="15"/>
      <c r="I590" s="15"/>
    </row>
    <row r="591" spans="1:9" ht="18" customHeight="1">
      <c r="A591" s="15"/>
      <c r="B591" s="15"/>
      <c r="C591" s="15"/>
      <c r="D591" s="15"/>
      <c r="E591" s="15"/>
      <c r="F591" s="15"/>
      <c r="G591" s="15"/>
      <c r="H591" s="15"/>
      <c r="I591" s="15"/>
    </row>
    <row r="592" spans="1:9" ht="18" customHeight="1">
      <c r="A592" s="15"/>
      <c r="B592" s="15"/>
      <c r="C592" s="15"/>
      <c r="D592" s="15"/>
      <c r="E592" s="15"/>
      <c r="F592" s="15"/>
      <c r="G592" s="15"/>
      <c r="H592" s="15"/>
      <c r="I592" s="15"/>
    </row>
    <row r="593" spans="1:9" ht="18" customHeight="1">
      <c r="A593" s="15"/>
      <c r="B593" s="15"/>
      <c r="C593" s="15"/>
      <c r="D593" s="15"/>
      <c r="E593" s="15"/>
      <c r="F593" s="15"/>
      <c r="G593" s="15"/>
      <c r="H593" s="15"/>
      <c r="I593" s="15"/>
    </row>
    <row r="594" spans="1:9" ht="18" customHeight="1">
      <c r="A594" s="15"/>
      <c r="B594" s="15"/>
      <c r="C594" s="15"/>
      <c r="D594" s="15"/>
      <c r="E594" s="15"/>
      <c r="F594" s="15"/>
      <c r="G594" s="15"/>
      <c r="H594" s="15"/>
      <c r="I594" s="15"/>
    </row>
    <row r="595" spans="1:9" ht="18" customHeight="1">
      <c r="A595" s="15"/>
      <c r="B595" s="15"/>
      <c r="C595" s="15"/>
      <c r="D595" s="15"/>
      <c r="E595" s="15"/>
      <c r="F595" s="15"/>
      <c r="G595" s="15"/>
      <c r="H595" s="15"/>
      <c r="I595" s="15"/>
    </row>
    <row r="596" spans="1:9" ht="18" customHeight="1">
      <c r="A596" s="15"/>
      <c r="B596" s="15"/>
      <c r="C596" s="15"/>
      <c r="D596" s="15"/>
      <c r="E596" s="15"/>
      <c r="F596" s="15"/>
      <c r="G596" s="15"/>
      <c r="H596" s="15"/>
      <c r="I596" s="15"/>
    </row>
    <row r="597" spans="1:9" ht="18" customHeight="1">
      <c r="A597" s="15"/>
      <c r="B597" s="15"/>
      <c r="C597" s="15"/>
      <c r="D597" s="15"/>
      <c r="E597" s="15"/>
      <c r="F597" s="15"/>
      <c r="G597" s="15"/>
      <c r="H597" s="15"/>
      <c r="I597" s="15"/>
    </row>
    <row r="598" spans="1:9" ht="18" customHeight="1">
      <c r="A598" s="15"/>
      <c r="B598" s="15"/>
      <c r="C598" s="15"/>
      <c r="D598" s="15"/>
      <c r="E598" s="15"/>
      <c r="F598" s="15"/>
      <c r="G598" s="15"/>
      <c r="H598" s="15"/>
      <c r="I598" s="15"/>
    </row>
    <row r="599" spans="1:9" ht="18" customHeight="1">
      <c r="A599" s="15"/>
      <c r="B599" s="15"/>
      <c r="C599" s="15"/>
      <c r="D599" s="15"/>
      <c r="E599" s="15"/>
      <c r="F599" s="15"/>
      <c r="G599" s="15"/>
      <c r="H599" s="15"/>
      <c r="I599" s="15"/>
    </row>
    <row r="600" spans="1:9" ht="18" customHeight="1">
      <c r="A600" s="15"/>
      <c r="B600" s="15"/>
      <c r="C600" s="15"/>
      <c r="D600" s="15"/>
      <c r="E600" s="15"/>
      <c r="F600" s="15"/>
      <c r="G600" s="15"/>
      <c r="H600" s="15"/>
      <c r="I600" s="15"/>
    </row>
    <row r="601" spans="1:9" ht="18" customHeight="1">
      <c r="A601" s="15"/>
      <c r="B601" s="15"/>
      <c r="C601" s="15"/>
      <c r="D601" s="15"/>
      <c r="E601" s="15"/>
      <c r="F601" s="15"/>
      <c r="G601" s="15"/>
      <c r="H601" s="15"/>
      <c r="I601" s="15"/>
    </row>
    <row r="602" spans="1:9" ht="18" customHeight="1">
      <c r="A602" s="15"/>
      <c r="B602" s="15"/>
      <c r="C602" s="15"/>
      <c r="D602" s="15"/>
      <c r="E602" s="15"/>
      <c r="F602" s="15"/>
      <c r="G602" s="15"/>
      <c r="H602" s="15"/>
      <c r="I602" s="15"/>
    </row>
    <row r="603" spans="1:9" ht="18" customHeight="1">
      <c r="A603" s="15"/>
      <c r="B603" s="15"/>
      <c r="C603" s="15"/>
      <c r="D603" s="15"/>
      <c r="E603" s="15"/>
      <c r="F603" s="15"/>
      <c r="G603" s="15"/>
      <c r="H603" s="15"/>
      <c r="I603" s="15"/>
    </row>
    <row r="604" spans="1:9" ht="18" customHeight="1">
      <c r="A604" s="15"/>
      <c r="B604" s="15"/>
      <c r="C604" s="15"/>
      <c r="D604" s="15"/>
      <c r="E604" s="15"/>
      <c r="F604" s="15"/>
      <c r="G604" s="15"/>
      <c r="H604" s="15"/>
      <c r="I604" s="15"/>
    </row>
    <row r="605" spans="1:9" ht="18" customHeight="1">
      <c r="A605" s="15"/>
      <c r="B605" s="15"/>
      <c r="C605" s="15"/>
      <c r="D605" s="15"/>
      <c r="E605" s="15"/>
      <c r="F605" s="15"/>
      <c r="G605" s="15"/>
      <c r="H605" s="15"/>
      <c r="I605" s="15"/>
    </row>
    <row r="606" spans="1:9" ht="18" customHeight="1">
      <c r="A606" s="15"/>
      <c r="B606" s="15"/>
      <c r="C606" s="15"/>
      <c r="D606" s="15"/>
      <c r="E606" s="15"/>
      <c r="F606" s="15"/>
      <c r="G606" s="15"/>
      <c r="H606" s="15"/>
      <c r="I606" s="15"/>
    </row>
    <row r="607" spans="1:9" ht="18" customHeight="1">
      <c r="A607" s="15"/>
      <c r="B607" s="15"/>
      <c r="C607" s="15"/>
      <c r="D607" s="15"/>
      <c r="E607" s="15"/>
      <c r="F607" s="15"/>
      <c r="G607" s="15"/>
      <c r="H607" s="15"/>
      <c r="I607" s="15"/>
    </row>
    <row r="608" spans="1:9" ht="18" customHeight="1">
      <c r="A608" s="15"/>
      <c r="B608" s="15"/>
      <c r="C608" s="15"/>
      <c r="D608" s="15"/>
      <c r="E608" s="15"/>
      <c r="F608" s="15"/>
      <c r="G608" s="15"/>
      <c r="H608" s="15"/>
      <c r="I608" s="15"/>
    </row>
    <row r="609" spans="1:9" ht="18" customHeight="1">
      <c r="A609" s="15"/>
      <c r="B609" s="15"/>
      <c r="C609" s="15"/>
      <c r="D609" s="15"/>
      <c r="E609" s="15"/>
      <c r="F609" s="15"/>
      <c r="G609" s="15"/>
      <c r="H609" s="15"/>
      <c r="I609" s="15"/>
    </row>
    <row r="610" spans="1:9" ht="18" customHeight="1">
      <c r="A610" s="15"/>
      <c r="B610" s="15"/>
      <c r="C610" s="15"/>
      <c r="D610" s="15"/>
      <c r="E610" s="15"/>
      <c r="F610" s="15"/>
      <c r="G610" s="15"/>
      <c r="H610" s="15"/>
      <c r="I610" s="15"/>
    </row>
    <row r="611" spans="1:9" ht="18" customHeight="1">
      <c r="A611" s="15"/>
      <c r="B611" s="15"/>
      <c r="C611" s="15"/>
      <c r="D611" s="15"/>
      <c r="E611" s="15"/>
      <c r="F611" s="15"/>
      <c r="G611" s="15"/>
      <c r="H611" s="15"/>
      <c r="I611" s="15"/>
    </row>
    <row r="612" spans="1:9" ht="18" customHeight="1">
      <c r="A612" s="15"/>
      <c r="B612" s="15"/>
      <c r="C612" s="15"/>
      <c r="D612" s="15"/>
      <c r="E612" s="15"/>
      <c r="F612" s="15"/>
      <c r="G612" s="15"/>
      <c r="H612" s="15"/>
      <c r="I612" s="15"/>
    </row>
    <row r="613" spans="1:9" ht="18" customHeight="1">
      <c r="A613" s="15"/>
      <c r="B613" s="15"/>
      <c r="C613" s="15"/>
      <c r="D613" s="15"/>
      <c r="E613" s="15"/>
      <c r="F613" s="15"/>
      <c r="G613" s="15"/>
      <c r="H613" s="15"/>
      <c r="I613" s="15"/>
    </row>
    <row r="614" spans="1:9" ht="18" customHeight="1">
      <c r="A614" s="15"/>
      <c r="B614" s="15"/>
      <c r="C614" s="15"/>
      <c r="D614" s="15"/>
      <c r="E614" s="15"/>
      <c r="F614" s="15"/>
      <c r="G614" s="15"/>
      <c r="H614" s="15"/>
      <c r="I614" s="15"/>
    </row>
    <row r="615" spans="1:9" ht="18" customHeight="1">
      <c r="A615" s="15"/>
      <c r="B615" s="15"/>
      <c r="C615" s="15"/>
      <c r="D615" s="15"/>
      <c r="E615" s="15"/>
      <c r="F615" s="15"/>
      <c r="G615" s="15"/>
      <c r="H615" s="15"/>
      <c r="I615" s="15"/>
    </row>
    <row r="616" spans="1:9" ht="18" customHeight="1">
      <c r="A616" s="15"/>
      <c r="B616" s="15"/>
      <c r="C616" s="15"/>
      <c r="D616" s="15"/>
      <c r="E616" s="15"/>
      <c r="F616" s="15"/>
      <c r="G616" s="15"/>
      <c r="H616" s="15"/>
      <c r="I616" s="15"/>
    </row>
    <row r="617" spans="1:9" ht="18" customHeight="1">
      <c r="A617" s="15"/>
      <c r="B617" s="15"/>
      <c r="C617" s="15"/>
      <c r="D617" s="15"/>
      <c r="E617" s="15"/>
      <c r="F617" s="15"/>
      <c r="G617" s="15"/>
      <c r="H617" s="15"/>
      <c r="I617" s="15"/>
    </row>
    <row r="618" spans="1:9" ht="18" customHeight="1">
      <c r="A618" s="15"/>
      <c r="B618" s="15"/>
      <c r="C618" s="15"/>
      <c r="D618" s="15"/>
      <c r="E618" s="15"/>
      <c r="F618" s="15"/>
      <c r="G618" s="15"/>
      <c r="H618" s="15"/>
      <c r="I618" s="15"/>
    </row>
    <row r="619" spans="1:9" ht="18" customHeight="1">
      <c r="A619" s="15"/>
      <c r="B619" s="15"/>
      <c r="C619" s="15"/>
      <c r="D619" s="15"/>
      <c r="E619" s="15"/>
      <c r="F619" s="15"/>
      <c r="G619" s="15"/>
      <c r="H619" s="15"/>
      <c r="I619" s="15"/>
    </row>
    <row r="620" spans="1:9" ht="18" customHeight="1">
      <c r="A620" s="15"/>
      <c r="B620" s="15"/>
      <c r="C620" s="15"/>
      <c r="D620" s="15"/>
      <c r="E620" s="15"/>
      <c r="F620" s="15"/>
      <c r="G620" s="15"/>
      <c r="H620" s="15"/>
      <c r="I620" s="15"/>
    </row>
    <row r="621" spans="1:9" ht="18" customHeight="1">
      <c r="A621" s="15"/>
      <c r="B621" s="15"/>
      <c r="C621" s="15"/>
      <c r="D621" s="15"/>
      <c r="E621" s="15"/>
      <c r="F621" s="15"/>
      <c r="G621" s="15"/>
      <c r="H621" s="15"/>
      <c r="I621" s="15"/>
    </row>
    <row r="622" spans="1:9" ht="18" customHeight="1">
      <c r="A622" s="15"/>
      <c r="B622" s="15"/>
      <c r="C622" s="15"/>
      <c r="D622" s="15"/>
      <c r="E622" s="15"/>
      <c r="F622" s="15"/>
      <c r="G622" s="15"/>
      <c r="H622" s="15"/>
      <c r="I622" s="15"/>
    </row>
    <row r="623" spans="1:9" ht="18" customHeight="1">
      <c r="A623" s="15"/>
      <c r="B623" s="15"/>
      <c r="C623" s="15"/>
      <c r="D623" s="15"/>
      <c r="E623" s="15"/>
      <c r="F623" s="15"/>
      <c r="G623" s="15"/>
      <c r="H623" s="15"/>
      <c r="I623" s="15"/>
    </row>
    <row r="624" spans="1:9" ht="18" customHeight="1">
      <c r="A624" s="15"/>
      <c r="B624" s="15"/>
      <c r="C624" s="15"/>
      <c r="D624" s="15"/>
      <c r="E624" s="15"/>
      <c r="F624" s="15"/>
      <c r="G624" s="15"/>
      <c r="H624" s="15"/>
      <c r="I624" s="15"/>
    </row>
    <row r="625" spans="1:9" ht="18" customHeight="1">
      <c r="A625" s="15"/>
      <c r="B625" s="15"/>
      <c r="C625" s="15"/>
      <c r="D625" s="15"/>
      <c r="E625" s="15"/>
      <c r="F625" s="15"/>
      <c r="G625" s="15"/>
      <c r="H625" s="15"/>
      <c r="I625" s="15"/>
    </row>
    <row r="626" spans="1:9" ht="18" customHeight="1">
      <c r="A626" s="15"/>
      <c r="B626" s="15"/>
      <c r="C626" s="15"/>
      <c r="D626" s="15"/>
      <c r="E626" s="15"/>
      <c r="F626" s="15"/>
      <c r="G626" s="15"/>
      <c r="H626" s="15"/>
      <c r="I626" s="15"/>
    </row>
    <row r="627" spans="1:9" ht="18" customHeight="1">
      <c r="A627" s="15"/>
      <c r="B627" s="15"/>
      <c r="C627" s="15"/>
      <c r="D627" s="15"/>
      <c r="E627" s="15"/>
      <c r="F627" s="15"/>
      <c r="G627" s="15"/>
      <c r="H627" s="15"/>
      <c r="I627" s="15"/>
    </row>
    <row r="628" spans="1:9" ht="18" customHeight="1">
      <c r="A628" s="15"/>
      <c r="B628" s="15"/>
      <c r="C628" s="15"/>
      <c r="D628" s="15"/>
      <c r="E628" s="15"/>
      <c r="F628" s="15"/>
      <c r="G628" s="15"/>
      <c r="H628" s="15"/>
      <c r="I628" s="15"/>
    </row>
    <row r="629" spans="1:9" ht="18" customHeight="1">
      <c r="A629" s="15"/>
      <c r="B629" s="15"/>
      <c r="C629" s="15"/>
      <c r="D629" s="15"/>
      <c r="E629" s="15"/>
      <c r="F629" s="15"/>
      <c r="G629" s="15"/>
      <c r="H629" s="15"/>
      <c r="I629" s="15"/>
    </row>
    <row r="630" spans="1:9" ht="18" customHeight="1">
      <c r="A630" s="15"/>
      <c r="B630" s="15"/>
      <c r="C630" s="15"/>
      <c r="D630" s="15"/>
      <c r="E630" s="15"/>
      <c r="F630" s="15"/>
      <c r="G630" s="15"/>
      <c r="H630" s="15"/>
      <c r="I630" s="15"/>
    </row>
    <row r="631" spans="1:9" ht="18" customHeight="1">
      <c r="A631" s="15"/>
      <c r="B631" s="15"/>
      <c r="C631" s="15"/>
      <c r="D631" s="15"/>
      <c r="E631" s="15"/>
      <c r="F631" s="15"/>
      <c r="G631" s="15"/>
      <c r="H631" s="15"/>
      <c r="I631" s="15"/>
    </row>
    <row r="632" spans="1:9" ht="18" customHeight="1">
      <c r="A632" s="15"/>
      <c r="B632" s="15"/>
      <c r="C632" s="15"/>
      <c r="D632" s="15"/>
      <c r="E632" s="15"/>
      <c r="F632" s="15"/>
      <c r="G632" s="15"/>
      <c r="H632" s="15"/>
      <c r="I632" s="15"/>
    </row>
    <row r="633" spans="1:9" ht="18" customHeight="1">
      <c r="A633" s="15"/>
      <c r="B633" s="15"/>
      <c r="C633" s="15"/>
      <c r="D633" s="15"/>
      <c r="E633" s="15"/>
      <c r="F633" s="15"/>
      <c r="G633" s="15"/>
      <c r="H633" s="15"/>
      <c r="I633" s="15"/>
    </row>
    <row r="634" spans="1:9" ht="18" customHeight="1">
      <c r="A634" s="15"/>
      <c r="B634" s="15"/>
      <c r="C634" s="15"/>
      <c r="D634" s="15"/>
      <c r="E634" s="15"/>
      <c r="F634" s="15"/>
      <c r="G634" s="15"/>
      <c r="H634" s="15"/>
      <c r="I634" s="15"/>
    </row>
    <row r="635" spans="1:9" ht="18" customHeight="1">
      <c r="A635" s="15"/>
      <c r="B635" s="15"/>
      <c r="C635" s="15"/>
      <c r="D635" s="15"/>
      <c r="E635" s="15"/>
      <c r="F635" s="15"/>
      <c r="G635" s="15"/>
      <c r="H635" s="15"/>
      <c r="I635" s="15"/>
    </row>
    <row r="636" spans="1:9" ht="18" customHeight="1">
      <c r="A636" s="15"/>
      <c r="B636" s="15"/>
      <c r="C636" s="15"/>
      <c r="D636" s="15"/>
      <c r="E636" s="15"/>
      <c r="F636" s="15"/>
      <c r="G636" s="15"/>
      <c r="H636" s="15"/>
      <c r="I636" s="15"/>
    </row>
    <row r="637" spans="1:9" ht="18" customHeight="1">
      <c r="A637" s="15"/>
      <c r="B637" s="15"/>
      <c r="C637" s="15"/>
      <c r="D637" s="15"/>
      <c r="E637" s="15"/>
      <c r="F637" s="15"/>
      <c r="G637" s="15"/>
      <c r="H637" s="15"/>
      <c r="I637" s="15"/>
    </row>
    <row r="638" spans="1:9" ht="18" customHeight="1">
      <c r="A638" s="15"/>
      <c r="B638" s="15"/>
      <c r="C638" s="15"/>
      <c r="D638" s="15"/>
      <c r="E638" s="15"/>
      <c r="F638" s="15"/>
      <c r="G638" s="15"/>
      <c r="H638" s="15"/>
      <c r="I638" s="15"/>
    </row>
    <row r="639" spans="1:9" ht="18" customHeight="1">
      <c r="A639" s="15"/>
      <c r="B639" s="15"/>
      <c r="C639" s="15"/>
      <c r="D639" s="15"/>
      <c r="E639" s="15"/>
      <c r="F639" s="15"/>
      <c r="G639" s="15"/>
      <c r="H639" s="15"/>
      <c r="I639" s="15"/>
    </row>
    <row r="640" spans="1:9" ht="18" customHeight="1">
      <c r="A640" s="15"/>
      <c r="B640" s="15"/>
      <c r="C640" s="15"/>
      <c r="D640" s="15"/>
      <c r="E640" s="15"/>
      <c r="F640" s="15"/>
      <c r="G640" s="15"/>
      <c r="H640" s="15"/>
      <c r="I640" s="15"/>
    </row>
    <row r="641" spans="1:9" ht="18" customHeight="1">
      <c r="A641" s="15"/>
      <c r="B641" s="15"/>
      <c r="C641" s="15"/>
      <c r="D641" s="15"/>
      <c r="E641" s="15"/>
      <c r="F641" s="15"/>
      <c r="G641" s="15"/>
      <c r="H641" s="15"/>
      <c r="I641" s="15"/>
    </row>
    <row r="642" spans="1:9" ht="18" customHeight="1">
      <c r="A642" s="15"/>
      <c r="B642" s="15"/>
      <c r="C642" s="15"/>
      <c r="D642" s="15"/>
      <c r="E642" s="15"/>
      <c r="F642" s="15"/>
      <c r="G642" s="15"/>
      <c r="H642" s="15"/>
      <c r="I642" s="15"/>
    </row>
    <row r="643" spans="1:9" ht="18" customHeight="1">
      <c r="A643" s="15"/>
      <c r="B643" s="15"/>
      <c r="C643" s="15"/>
      <c r="D643" s="15"/>
      <c r="E643" s="15"/>
      <c r="F643" s="15"/>
      <c r="G643" s="15"/>
      <c r="H643" s="15"/>
      <c r="I643" s="15"/>
    </row>
    <row r="644" spans="1:9" ht="18" customHeight="1">
      <c r="A644" s="15"/>
      <c r="B644" s="15"/>
      <c r="C644" s="15"/>
      <c r="D644" s="15"/>
      <c r="E644" s="15"/>
      <c r="F644" s="15"/>
      <c r="G644" s="15"/>
      <c r="H644" s="15"/>
      <c r="I644" s="15"/>
    </row>
    <row r="645" spans="1:9" ht="18" customHeight="1">
      <c r="A645" s="15"/>
      <c r="B645" s="15"/>
      <c r="C645" s="15"/>
      <c r="D645" s="15"/>
      <c r="E645" s="15"/>
      <c r="F645" s="15"/>
      <c r="G645" s="15"/>
      <c r="H645" s="15"/>
      <c r="I645" s="15"/>
    </row>
    <row r="646" spans="1:9" ht="18" customHeight="1">
      <c r="A646" s="15"/>
      <c r="B646" s="15"/>
      <c r="C646" s="15"/>
      <c r="D646" s="15"/>
      <c r="E646" s="15"/>
      <c r="F646" s="15"/>
      <c r="G646" s="15"/>
      <c r="H646" s="15"/>
      <c r="I646" s="15"/>
    </row>
    <row r="647" spans="1:9" ht="18" customHeight="1">
      <c r="A647" s="15"/>
      <c r="B647" s="15"/>
      <c r="C647" s="15"/>
      <c r="D647" s="15"/>
      <c r="E647" s="15"/>
      <c r="F647" s="15"/>
      <c r="G647" s="15"/>
      <c r="H647" s="15"/>
      <c r="I647" s="15"/>
    </row>
    <row r="648" spans="1:9" ht="18" customHeight="1">
      <c r="A648" s="15"/>
      <c r="B648" s="15"/>
      <c r="C648" s="15"/>
      <c r="D648" s="15"/>
      <c r="E648" s="15"/>
      <c r="F648" s="15"/>
      <c r="G648" s="15"/>
      <c r="H648" s="15"/>
      <c r="I648" s="15"/>
    </row>
    <row r="649" spans="1:9" ht="18" customHeight="1">
      <c r="A649" s="15"/>
      <c r="B649" s="15"/>
      <c r="C649" s="15"/>
      <c r="D649" s="15"/>
      <c r="E649" s="15"/>
      <c r="F649" s="15"/>
      <c r="G649" s="15"/>
      <c r="H649" s="15"/>
      <c r="I649" s="15"/>
    </row>
    <row r="650" spans="1:9" ht="18" customHeight="1">
      <c r="A650" s="15"/>
      <c r="B650" s="15"/>
      <c r="C650" s="15"/>
      <c r="D650" s="15"/>
      <c r="E650" s="15"/>
      <c r="F650" s="15"/>
      <c r="G650" s="15"/>
      <c r="H650" s="15"/>
      <c r="I650" s="15"/>
    </row>
    <row r="651" spans="1:9" ht="18" customHeight="1">
      <c r="A651" s="15"/>
      <c r="B651" s="15"/>
      <c r="C651" s="15"/>
      <c r="D651" s="15"/>
      <c r="E651" s="15"/>
      <c r="F651" s="15"/>
      <c r="G651" s="15"/>
      <c r="H651" s="15"/>
      <c r="I651" s="15"/>
    </row>
    <row r="652" spans="1:9" ht="18" customHeight="1">
      <c r="A652" s="15"/>
      <c r="B652" s="15"/>
      <c r="C652" s="15"/>
      <c r="D652" s="15"/>
      <c r="E652" s="15"/>
      <c r="F652" s="15"/>
      <c r="G652" s="15"/>
      <c r="H652" s="15"/>
      <c r="I652" s="15"/>
    </row>
    <row r="653" spans="1:9" ht="18" customHeight="1">
      <c r="A653" s="15"/>
      <c r="B653" s="15"/>
      <c r="C653" s="15"/>
      <c r="D653" s="15"/>
      <c r="E653" s="15"/>
      <c r="F653" s="15"/>
      <c r="G653" s="15"/>
      <c r="H653" s="15"/>
      <c r="I653" s="15"/>
    </row>
    <row r="654" spans="1:9" ht="18" customHeight="1">
      <c r="A654" s="15"/>
      <c r="B654" s="15"/>
      <c r="C654" s="15"/>
      <c r="D654" s="15"/>
      <c r="E654" s="15"/>
      <c r="F654" s="15"/>
      <c r="G654" s="15"/>
      <c r="H654" s="15"/>
      <c r="I654" s="15"/>
    </row>
    <row r="655" spans="1:9" ht="18" customHeight="1">
      <c r="A655" s="15"/>
      <c r="B655" s="15"/>
      <c r="C655" s="15"/>
      <c r="D655" s="15"/>
      <c r="E655" s="15"/>
      <c r="F655" s="15"/>
      <c r="G655" s="15"/>
      <c r="H655" s="15"/>
      <c r="I655" s="15"/>
    </row>
    <row r="656" spans="1:9" ht="18" customHeight="1">
      <c r="A656" s="15"/>
      <c r="B656" s="15"/>
      <c r="C656" s="15"/>
      <c r="D656" s="15"/>
      <c r="E656" s="15"/>
      <c r="F656" s="15"/>
      <c r="G656" s="15"/>
      <c r="H656" s="15"/>
      <c r="I656" s="15"/>
    </row>
    <row r="657" spans="1:9" ht="18" customHeight="1">
      <c r="A657" s="15"/>
      <c r="B657" s="15"/>
      <c r="C657" s="15"/>
      <c r="D657" s="15"/>
      <c r="E657" s="15"/>
      <c r="F657" s="15"/>
      <c r="G657" s="15"/>
      <c r="H657" s="15"/>
      <c r="I657" s="15"/>
    </row>
    <row r="658" spans="1:9" ht="18" customHeight="1">
      <c r="A658" s="15"/>
      <c r="B658" s="15"/>
      <c r="C658" s="15"/>
      <c r="D658" s="15"/>
      <c r="E658" s="15"/>
      <c r="F658" s="15"/>
      <c r="G658" s="15"/>
      <c r="H658" s="15"/>
      <c r="I658" s="15"/>
    </row>
    <row r="659" spans="1:9" ht="18" customHeight="1">
      <c r="A659" s="15"/>
      <c r="B659" s="15"/>
      <c r="C659" s="15"/>
      <c r="D659" s="15"/>
      <c r="E659" s="15"/>
      <c r="F659" s="15"/>
      <c r="G659" s="15"/>
      <c r="H659" s="15"/>
      <c r="I659" s="15"/>
    </row>
    <row r="660" spans="1:9" ht="18" customHeight="1">
      <c r="A660" s="15"/>
      <c r="B660" s="15"/>
      <c r="C660" s="15"/>
      <c r="D660" s="15"/>
      <c r="E660" s="15"/>
      <c r="F660" s="15"/>
      <c r="G660" s="15"/>
      <c r="H660" s="15"/>
      <c r="I660" s="15"/>
    </row>
    <row r="661" spans="1:9" ht="18" customHeight="1">
      <c r="A661" s="15"/>
      <c r="B661" s="15"/>
      <c r="C661" s="15"/>
      <c r="D661" s="15"/>
      <c r="E661" s="15"/>
      <c r="F661" s="15"/>
      <c r="G661" s="15"/>
      <c r="H661" s="15"/>
      <c r="I661" s="15"/>
    </row>
    <row r="662" spans="1:9" ht="18" customHeight="1">
      <c r="A662" s="15"/>
      <c r="B662" s="15"/>
      <c r="C662" s="15"/>
      <c r="D662" s="15"/>
      <c r="E662" s="15"/>
      <c r="F662" s="15"/>
      <c r="G662" s="15"/>
      <c r="H662" s="15"/>
      <c r="I662" s="15"/>
    </row>
    <row r="663" spans="1:9" ht="18" customHeight="1">
      <c r="A663" s="15"/>
      <c r="B663" s="15"/>
      <c r="C663" s="15"/>
      <c r="D663" s="15"/>
      <c r="E663" s="15"/>
      <c r="F663" s="15"/>
      <c r="G663" s="15"/>
      <c r="H663" s="15"/>
      <c r="I663" s="15"/>
    </row>
    <row r="664" spans="1:9" ht="18" customHeight="1">
      <c r="A664" s="15"/>
      <c r="B664" s="15"/>
      <c r="C664" s="15"/>
      <c r="D664" s="15"/>
      <c r="E664" s="15"/>
      <c r="F664" s="15"/>
      <c r="G664" s="15"/>
      <c r="H664" s="15"/>
      <c r="I664" s="15"/>
    </row>
    <row r="665" spans="1:9" ht="18" customHeight="1">
      <c r="A665" s="15"/>
      <c r="B665" s="15"/>
      <c r="C665" s="15"/>
      <c r="D665" s="15"/>
      <c r="E665" s="15"/>
      <c r="F665" s="15"/>
      <c r="G665" s="15"/>
      <c r="H665" s="15"/>
      <c r="I665" s="15"/>
    </row>
    <row r="666" spans="1:9" ht="18" customHeight="1">
      <c r="A666" s="15"/>
      <c r="B666" s="15"/>
      <c r="C666" s="15"/>
      <c r="D666" s="15"/>
      <c r="E666" s="15"/>
      <c r="F666" s="15"/>
      <c r="G666" s="15"/>
      <c r="H666" s="15"/>
      <c r="I666" s="15"/>
    </row>
    <row r="667" spans="1:9" ht="18" customHeight="1">
      <c r="A667" s="15"/>
      <c r="B667" s="15"/>
      <c r="C667" s="15"/>
      <c r="D667" s="15"/>
      <c r="E667" s="15"/>
      <c r="F667" s="15"/>
      <c r="G667" s="15"/>
      <c r="H667" s="15"/>
      <c r="I667" s="15"/>
    </row>
    <row r="668" spans="1:9" ht="18" customHeight="1">
      <c r="A668" s="15"/>
      <c r="B668" s="15"/>
      <c r="C668" s="15"/>
      <c r="D668" s="15"/>
      <c r="E668" s="15"/>
      <c r="F668" s="15"/>
      <c r="G668" s="15"/>
      <c r="H668" s="15"/>
      <c r="I668" s="15"/>
    </row>
    <row r="669" spans="1:9" ht="18" customHeight="1">
      <c r="A669" s="15"/>
      <c r="B669" s="15"/>
      <c r="C669" s="15"/>
      <c r="D669" s="15"/>
      <c r="E669" s="15"/>
      <c r="F669" s="15"/>
      <c r="G669" s="15"/>
      <c r="H669" s="15"/>
      <c r="I669" s="15"/>
    </row>
    <row r="670" spans="1:9" ht="18" customHeight="1">
      <c r="A670" s="15"/>
      <c r="B670" s="15"/>
      <c r="C670" s="15"/>
      <c r="D670" s="15"/>
      <c r="E670" s="15"/>
      <c r="F670" s="15"/>
      <c r="G670" s="15"/>
      <c r="H670" s="15"/>
      <c r="I670" s="15"/>
    </row>
    <row r="671" spans="1:9" ht="18" customHeight="1">
      <c r="A671" s="15"/>
      <c r="B671" s="15"/>
      <c r="C671" s="15"/>
      <c r="D671" s="15"/>
      <c r="E671" s="15"/>
      <c r="F671" s="15"/>
      <c r="G671" s="15"/>
      <c r="H671" s="15"/>
      <c r="I671" s="15"/>
    </row>
    <row r="672" spans="1:9" ht="18" customHeight="1">
      <c r="A672" s="15"/>
      <c r="B672" s="15"/>
      <c r="C672" s="15"/>
      <c r="D672" s="15"/>
      <c r="E672" s="15"/>
      <c r="F672" s="15"/>
      <c r="G672" s="15"/>
      <c r="H672" s="15"/>
      <c r="I672" s="15"/>
    </row>
    <row r="673" spans="1:9" ht="18" customHeight="1">
      <c r="A673" s="15"/>
      <c r="B673" s="15"/>
      <c r="C673" s="15"/>
      <c r="D673" s="15"/>
      <c r="E673" s="15"/>
      <c r="F673" s="15"/>
      <c r="G673" s="15"/>
      <c r="H673" s="15"/>
      <c r="I673" s="15"/>
    </row>
    <row r="674" spans="1:9" ht="18" customHeight="1">
      <c r="A674" s="15"/>
      <c r="B674" s="15"/>
      <c r="C674" s="15"/>
      <c r="D674" s="15"/>
      <c r="E674" s="15"/>
      <c r="F674" s="15"/>
      <c r="G674" s="15"/>
      <c r="H674" s="15"/>
      <c r="I674" s="15"/>
    </row>
    <row r="675" spans="1:9" ht="18" customHeight="1">
      <c r="A675" s="15"/>
      <c r="B675" s="15"/>
      <c r="C675" s="15"/>
      <c r="D675" s="15"/>
      <c r="E675" s="15"/>
      <c r="F675" s="15"/>
      <c r="G675" s="15"/>
      <c r="H675" s="15"/>
      <c r="I675" s="15"/>
    </row>
    <row r="676" spans="1:9" ht="18" customHeight="1">
      <c r="A676" s="15"/>
      <c r="B676" s="15"/>
      <c r="C676" s="15"/>
      <c r="D676" s="15"/>
      <c r="E676" s="15"/>
      <c r="F676" s="15"/>
      <c r="G676" s="15"/>
      <c r="H676" s="15"/>
      <c r="I676" s="15"/>
    </row>
    <row r="677" spans="1:9" ht="18" customHeight="1">
      <c r="A677" s="15"/>
      <c r="B677" s="15"/>
      <c r="C677" s="15"/>
      <c r="D677" s="15"/>
      <c r="E677" s="15"/>
      <c r="F677" s="15"/>
      <c r="G677" s="15"/>
      <c r="H677" s="15"/>
      <c r="I677" s="15"/>
    </row>
    <row r="678" spans="1:9" ht="18" customHeight="1">
      <c r="A678" s="15"/>
      <c r="B678" s="15"/>
      <c r="C678" s="15"/>
      <c r="D678" s="15"/>
      <c r="E678" s="15"/>
      <c r="F678" s="15"/>
      <c r="G678" s="15"/>
      <c r="H678" s="15"/>
      <c r="I678" s="15"/>
    </row>
    <row r="679" spans="1:9" ht="18" customHeight="1">
      <c r="A679" s="15"/>
      <c r="B679" s="15"/>
      <c r="C679" s="15"/>
      <c r="D679" s="15"/>
      <c r="E679" s="15"/>
      <c r="F679" s="15"/>
      <c r="G679" s="15"/>
      <c r="H679" s="15"/>
      <c r="I679" s="15"/>
    </row>
    <row r="680" spans="1:9" ht="18" customHeight="1">
      <c r="A680" s="15"/>
      <c r="B680" s="15"/>
      <c r="C680" s="15"/>
      <c r="D680" s="15"/>
      <c r="E680" s="15"/>
      <c r="F680" s="15"/>
      <c r="G680" s="15"/>
      <c r="H680" s="15"/>
      <c r="I680" s="15"/>
    </row>
    <row r="681" spans="1:9" ht="18" customHeight="1">
      <c r="A681" s="15"/>
      <c r="B681" s="15"/>
      <c r="C681" s="15"/>
      <c r="D681" s="15"/>
      <c r="E681" s="15"/>
      <c r="F681" s="15"/>
      <c r="G681" s="15"/>
      <c r="H681" s="15"/>
      <c r="I681" s="15"/>
    </row>
    <row r="682" spans="1:9" ht="18" customHeight="1">
      <c r="A682" s="15"/>
      <c r="B682" s="15"/>
      <c r="C682" s="15"/>
      <c r="D682" s="15"/>
      <c r="E682" s="15"/>
      <c r="F682" s="15"/>
      <c r="G682" s="15"/>
      <c r="H682" s="15"/>
      <c r="I682" s="15"/>
    </row>
    <row r="683" spans="1:9" ht="18" customHeight="1">
      <c r="A683" s="15"/>
      <c r="B683" s="15"/>
      <c r="C683" s="15"/>
      <c r="D683" s="15"/>
      <c r="E683" s="15"/>
      <c r="F683" s="15"/>
      <c r="G683" s="15"/>
      <c r="H683" s="15"/>
      <c r="I683" s="15"/>
    </row>
    <row r="684" spans="1:9" ht="18" customHeight="1">
      <c r="A684" s="15"/>
      <c r="B684" s="15"/>
      <c r="C684" s="15"/>
      <c r="D684" s="15"/>
      <c r="E684" s="15"/>
      <c r="F684" s="15"/>
      <c r="G684" s="15"/>
      <c r="H684" s="15"/>
      <c r="I684" s="15"/>
    </row>
    <row r="685" spans="1:9" ht="18" customHeight="1">
      <c r="A685" s="15"/>
      <c r="B685" s="15"/>
      <c r="C685" s="15"/>
      <c r="D685" s="15"/>
      <c r="E685" s="15"/>
      <c r="F685" s="15"/>
      <c r="G685" s="15"/>
      <c r="H685" s="15"/>
      <c r="I685" s="15"/>
    </row>
    <row r="686" spans="1:9" ht="18" customHeight="1">
      <c r="A686" s="15"/>
      <c r="B686" s="15"/>
      <c r="C686" s="15"/>
      <c r="D686" s="15"/>
      <c r="E686" s="15"/>
      <c r="F686" s="15"/>
      <c r="G686" s="15"/>
      <c r="H686" s="15"/>
      <c r="I686" s="15"/>
    </row>
    <row r="687" spans="1:9" ht="18" customHeight="1">
      <c r="A687" s="15"/>
      <c r="B687" s="15"/>
      <c r="C687" s="15"/>
      <c r="D687" s="15"/>
      <c r="E687" s="15"/>
      <c r="F687" s="15"/>
      <c r="G687" s="15"/>
      <c r="H687" s="15"/>
      <c r="I687" s="15"/>
    </row>
    <row r="688" spans="1:9" ht="18" customHeight="1">
      <c r="A688" s="15"/>
      <c r="B688" s="15"/>
      <c r="C688" s="15"/>
      <c r="D688" s="15"/>
      <c r="E688" s="15"/>
      <c r="F688" s="15"/>
      <c r="G688" s="15"/>
      <c r="H688" s="15"/>
      <c r="I688" s="15"/>
    </row>
    <row r="689" spans="1:9" ht="18" customHeight="1">
      <c r="A689" s="15"/>
      <c r="B689" s="15"/>
      <c r="C689" s="15"/>
      <c r="D689" s="15"/>
      <c r="E689" s="15"/>
      <c r="F689" s="15"/>
      <c r="G689" s="15"/>
      <c r="H689" s="15"/>
      <c r="I689" s="15"/>
    </row>
    <row r="690" spans="1:9" ht="18" customHeight="1">
      <c r="A690" s="15"/>
      <c r="B690" s="15"/>
      <c r="C690" s="15"/>
      <c r="D690" s="15"/>
      <c r="E690" s="15"/>
      <c r="F690" s="15"/>
      <c r="G690" s="15"/>
      <c r="H690" s="15"/>
      <c r="I690" s="15"/>
    </row>
    <row r="691" spans="1:9" ht="18" customHeight="1">
      <c r="A691" s="15"/>
      <c r="B691" s="15"/>
      <c r="C691" s="15"/>
      <c r="D691" s="15"/>
      <c r="E691" s="15"/>
      <c r="F691" s="15"/>
      <c r="G691" s="15"/>
      <c r="H691" s="15"/>
      <c r="I691" s="15"/>
    </row>
    <row r="692" spans="1:9" ht="18" customHeight="1">
      <c r="A692" s="15"/>
      <c r="B692" s="15"/>
      <c r="C692" s="15"/>
      <c r="D692" s="15"/>
      <c r="E692" s="15"/>
      <c r="F692" s="15"/>
      <c r="G692" s="15"/>
      <c r="H692" s="15"/>
      <c r="I692" s="15"/>
    </row>
    <row r="693" spans="1:9" ht="18" customHeight="1">
      <c r="A693" s="15"/>
      <c r="B693" s="15"/>
      <c r="C693" s="15"/>
      <c r="D693" s="15"/>
      <c r="E693" s="15"/>
      <c r="F693" s="15"/>
      <c r="G693" s="15"/>
      <c r="H693" s="15"/>
      <c r="I693" s="15"/>
    </row>
    <row r="694" spans="1:9" ht="18" customHeight="1">
      <c r="A694" s="15"/>
      <c r="B694" s="15"/>
      <c r="C694" s="15"/>
      <c r="D694" s="15"/>
      <c r="E694" s="15"/>
      <c r="F694" s="15"/>
      <c r="G694" s="15"/>
      <c r="H694" s="15"/>
      <c r="I694" s="15"/>
    </row>
    <row r="695" spans="1:9" ht="18" customHeight="1">
      <c r="A695" s="15"/>
      <c r="B695" s="15"/>
      <c r="C695" s="15"/>
      <c r="D695" s="15"/>
      <c r="E695" s="15"/>
      <c r="F695" s="15"/>
      <c r="G695" s="15"/>
      <c r="H695" s="15"/>
      <c r="I695" s="15"/>
    </row>
    <row r="696" spans="1:9" ht="18" customHeight="1">
      <c r="A696" s="15"/>
      <c r="B696" s="15"/>
      <c r="C696" s="15"/>
      <c r="D696" s="15"/>
      <c r="E696" s="15"/>
      <c r="F696" s="15"/>
      <c r="G696" s="15"/>
      <c r="H696" s="15"/>
      <c r="I696" s="15"/>
    </row>
    <row r="697" spans="1:9" ht="18" customHeight="1">
      <c r="A697" s="15"/>
      <c r="B697" s="15"/>
      <c r="C697" s="15"/>
      <c r="D697" s="15"/>
      <c r="E697" s="15"/>
      <c r="F697" s="15"/>
      <c r="G697" s="15"/>
      <c r="H697" s="15"/>
      <c r="I697" s="15"/>
    </row>
    <row r="698" spans="1:9" ht="18" customHeight="1">
      <c r="A698" s="15"/>
      <c r="B698" s="15"/>
      <c r="C698" s="15"/>
      <c r="D698" s="15"/>
      <c r="E698" s="15"/>
      <c r="F698" s="15"/>
      <c r="G698" s="15"/>
      <c r="H698" s="15"/>
      <c r="I698" s="15"/>
    </row>
    <row r="699" spans="1:9" ht="18" customHeight="1">
      <c r="A699" s="15"/>
      <c r="B699" s="15"/>
      <c r="C699" s="15"/>
      <c r="D699" s="15"/>
      <c r="E699" s="15"/>
      <c r="F699" s="15"/>
      <c r="G699" s="15"/>
      <c r="H699" s="15"/>
      <c r="I699" s="15"/>
    </row>
    <row r="700" spans="1:9" ht="18" customHeight="1">
      <c r="A700" s="15"/>
      <c r="B700" s="15"/>
      <c r="C700" s="15"/>
      <c r="D700" s="15"/>
      <c r="E700" s="15"/>
      <c r="F700" s="15"/>
      <c r="G700" s="15"/>
      <c r="H700" s="15"/>
      <c r="I700" s="15"/>
    </row>
    <row r="701" spans="1:9" ht="18" customHeight="1">
      <c r="A701" s="15"/>
      <c r="B701" s="15"/>
      <c r="C701" s="15"/>
      <c r="D701" s="15"/>
      <c r="E701" s="15"/>
      <c r="F701" s="15"/>
      <c r="G701" s="15"/>
      <c r="H701" s="15"/>
      <c r="I701" s="15"/>
    </row>
    <row r="702" spans="1:9" ht="18" customHeight="1">
      <c r="A702" s="15"/>
      <c r="B702" s="15"/>
      <c r="C702" s="15"/>
      <c r="D702" s="15"/>
      <c r="E702" s="15"/>
      <c r="F702" s="15"/>
      <c r="G702" s="15"/>
      <c r="H702" s="15"/>
      <c r="I702" s="15"/>
    </row>
    <row r="703" spans="1:9" ht="18" customHeight="1">
      <c r="A703" s="15"/>
      <c r="B703" s="15"/>
      <c r="C703" s="15"/>
      <c r="D703" s="15"/>
      <c r="E703" s="15"/>
      <c r="F703" s="15"/>
      <c r="G703" s="15"/>
      <c r="H703" s="15"/>
      <c r="I703" s="15"/>
    </row>
    <row r="704" spans="1:9" ht="18" customHeight="1">
      <c r="A704" s="15"/>
      <c r="B704" s="15"/>
      <c r="C704" s="15"/>
      <c r="D704" s="15"/>
      <c r="E704" s="15"/>
      <c r="F704" s="15"/>
      <c r="G704" s="15"/>
      <c r="H704" s="15"/>
      <c r="I704" s="15"/>
    </row>
    <row r="705" spans="1:9" ht="18" customHeight="1">
      <c r="A705" s="15"/>
      <c r="B705" s="15"/>
      <c r="C705" s="15"/>
      <c r="D705" s="15"/>
      <c r="E705" s="15"/>
      <c r="F705" s="15"/>
      <c r="G705" s="15"/>
      <c r="H705" s="15"/>
      <c r="I705" s="15"/>
    </row>
    <row r="706" spans="1:9" ht="18" customHeight="1">
      <c r="A706" s="15"/>
      <c r="B706" s="15"/>
      <c r="C706" s="15"/>
      <c r="D706" s="15"/>
      <c r="E706" s="15"/>
      <c r="F706" s="15"/>
      <c r="G706" s="15"/>
      <c r="H706" s="15"/>
      <c r="I706" s="15"/>
    </row>
    <row r="707" spans="1:9" ht="18" customHeight="1">
      <c r="A707" s="15"/>
      <c r="B707" s="15"/>
      <c r="C707" s="15"/>
      <c r="D707" s="15"/>
      <c r="E707" s="15"/>
      <c r="F707" s="15"/>
      <c r="G707" s="15"/>
      <c r="H707" s="15"/>
      <c r="I707" s="15"/>
    </row>
    <row r="708" spans="1:9" ht="18" customHeight="1">
      <c r="A708" s="15"/>
      <c r="B708" s="15"/>
      <c r="C708" s="15"/>
      <c r="D708" s="15"/>
      <c r="E708" s="15"/>
      <c r="F708" s="15"/>
      <c r="G708" s="15"/>
      <c r="H708" s="15"/>
      <c r="I708" s="15"/>
    </row>
    <row r="709" spans="1:9" ht="18" customHeight="1">
      <c r="A709" s="15"/>
      <c r="B709" s="15"/>
      <c r="C709" s="15"/>
      <c r="D709" s="15"/>
      <c r="E709" s="15"/>
      <c r="F709" s="15"/>
      <c r="G709" s="15"/>
      <c r="H709" s="15"/>
      <c r="I709" s="15"/>
    </row>
    <row r="710" spans="1:9" ht="18" customHeight="1">
      <c r="A710" s="15"/>
      <c r="B710" s="15"/>
      <c r="C710" s="15"/>
      <c r="D710" s="15"/>
      <c r="E710" s="15"/>
      <c r="F710" s="15"/>
      <c r="G710" s="15"/>
      <c r="H710" s="15"/>
      <c r="I710" s="15"/>
    </row>
    <row r="711" spans="1:9" ht="18" customHeight="1">
      <c r="A711" s="15"/>
      <c r="B711" s="15"/>
      <c r="C711" s="15"/>
      <c r="D711" s="15"/>
      <c r="E711" s="15"/>
      <c r="F711" s="15"/>
      <c r="G711" s="15"/>
      <c r="H711" s="15"/>
      <c r="I711" s="15"/>
    </row>
    <row r="712" spans="1:9" ht="18" customHeight="1">
      <c r="A712" s="15"/>
      <c r="B712" s="15"/>
      <c r="C712" s="15"/>
      <c r="D712" s="15"/>
      <c r="E712" s="15"/>
      <c r="F712" s="15"/>
      <c r="G712" s="15"/>
      <c r="H712" s="15"/>
      <c r="I712" s="15"/>
    </row>
    <row r="713" spans="1:9" ht="18" customHeight="1">
      <c r="A713" s="15"/>
      <c r="B713" s="15"/>
      <c r="C713" s="15"/>
      <c r="D713" s="15"/>
      <c r="E713" s="15"/>
      <c r="F713" s="15"/>
      <c r="G713" s="15"/>
      <c r="H713" s="15"/>
      <c r="I713" s="15"/>
    </row>
    <row r="714" spans="1:9" ht="18" customHeight="1">
      <c r="A714" s="15"/>
      <c r="B714" s="15"/>
      <c r="C714" s="15"/>
      <c r="D714" s="15"/>
      <c r="E714" s="15"/>
      <c r="F714" s="15"/>
      <c r="G714" s="15"/>
      <c r="H714" s="15"/>
      <c r="I714" s="15"/>
    </row>
    <row r="715" spans="1:9" ht="18" customHeight="1">
      <c r="A715" s="15"/>
      <c r="B715" s="15"/>
      <c r="C715" s="15"/>
      <c r="D715" s="15"/>
      <c r="E715" s="15"/>
      <c r="F715" s="15"/>
      <c r="G715" s="15"/>
      <c r="H715" s="15"/>
      <c r="I715" s="15"/>
    </row>
    <row r="716" spans="1:9" ht="18" customHeight="1">
      <c r="A716" s="15"/>
      <c r="B716" s="15"/>
      <c r="C716" s="15"/>
      <c r="D716" s="15"/>
      <c r="E716" s="15"/>
      <c r="F716" s="15"/>
      <c r="G716" s="15"/>
      <c r="H716" s="15"/>
      <c r="I716" s="15"/>
    </row>
    <row r="717" spans="1:9" ht="18" customHeight="1">
      <c r="A717" s="15"/>
      <c r="B717" s="15"/>
      <c r="C717" s="15"/>
      <c r="D717" s="15"/>
      <c r="E717" s="15"/>
      <c r="F717" s="15"/>
      <c r="G717" s="15"/>
      <c r="H717" s="15"/>
      <c r="I717" s="15"/>
    </row>
    <row r="718" spans="1:9" ht="18" customHeight="1">
      <c r="A718" s="15"/>
      <c r="B718" s="15"/>
      <c r="C718" s="15"/>
      <c r="D718" s="15"/>
      <c r="E718" s="15"/>
      <c r="F718" s="15"/>
      <c r="G718" s="15"/>
      <c r="H718" s="15"/>
      <c r="I718" s="15"/>
    </row>
    <row r="719" spans="1:9" ht="18" customHeight="1">
      <c r="A719" s="15"/>
      <c r="B719" s="15"/>
      <c r="C719" s="15"/>
      <c r="D719" s="15"/>
      <c r="E719" s="15"/>
      <c r="F719" s="15"/>
      <c r="G719" s="15"/>
      <c r="H719" s="15"/>
      <c r="I719" s="15"/>
    </row>
    <row r="720" spans="1:9" ht="18" customHeight="1">
      <c r="A720" s="15"/>
      <c r="B720" s="15"/>
      <c r="C720" s="15"/>
      <c r="D720" s="15"/>
      <c r="E720" s="15"/>
      <c r="F720" s="15"/>
      <c r="G720" s="15"/>
      <c r="H720" s="15"/>
      <c r="I720" s="15"/>
    </row>
    <row r="721" spans="1:9" ht="18" customHeight="1">
      <c r="A721" s="15"/>
      <c r="B721" s="15"/>
      <c r="C721" s="15"/>
      <c r="D721" s="15"/>
      <c r="E721" s="15"/>
      <c r="F721" s="15"/>
      <c r="G721" s="15"/>
      <c r="H721" s="15"/>
      <c r="I721" s="15"/>
    </row>
    <row r="722" spans="1:9" ht="18" customHeight="1">
      <c r="A722" s="15"/>
      <c r="B722" s="15"/>
      <c r="C722" s="15"/>
      <c r="D722" s="15"/>
      <c r="E722" s="15"/>
      <c r="F722" s="15"/>
      <c r="G722" s="15"/>
      <c r="H722" s="15"/>
      <c r="I722" s="15"/>
    </row>
    <row r="723" spans="1:9" ht="18" customHeight="1">
      <c r="A723" s="15"/>
      <c r="B723" s="15"/>
      <c r="C723" s="15"/>
      <c r="D723" s="15"/>
      <c r="E723" s="15"/>
      <c r="F723" s="15"/>
      <c r="G723" s="15"/>
      <c r="H723" s="15"/>
      <c r="I723" s="15"/>
    </row>
    <row r="724" spans="1:9" ht="18" customHeight="1">
      <c r="A724" s="15"/>
      <c r="B724" s="15"/>
      <c r="C724" s="15"/>
      <c r="D724" s="15"/>
      <c r="E724" s="15"/>
      <c r="F724" s="15"/>
      <c r="G724" s="15"/>
      <c r="H724" s="15"/>
      <c r="I724" s="15"/>
    </row>
    <row r="725" spans="1:9" ht="18" customHeight="1">
      <c r="A725" s="15"/>
      <c r="B725" s="15"/>
      <c r="C725" s="15"/>
      <c r="D725" s="15"/>
      <c r="E725" s="15"/>
      <c r="F725" s="15"/>
      <c r="G725" s="15"/>
      <c r="H725" s="15"/>
      <c r="I725" s="15"/>
    </row>
    <row r="726" spans="1:9" ht="18" customHeight="1">
      <c r="A726" s="15"/>
      <c r="B726" s="15"/>
      <c r="C726" s="15"/>
      <c r="D726" s="15"/>
      <c r="E726" s="15"/>
      <c r="F726" s="15"/>
      <c r="G726" s="15"/>
      <c r="H726" s="15"/>
      <c r="I726" s="15"/>
    </row>
    <row r="727" spans="1:9" ht="18" customHeight="1">
      <c r="A727" s="15"/>
      <c r="B727" s="15"/>
      <c r="C727" s="15"/>
      <c r="D727" s="15"/>
      <c r="E727" s="15"/>
      <c r="F727" s="15"/>
      <c r="G727" s="15"/>
      <c r="H727" s="15"/>
      <c r="I727" s="15"/>
    </row>
    <row r="728" spans="1:9" ht="18" customHeight="1">
      <c r="A728" s="15"/>
      <c r="B728" s="15"/>
      <c r="C728" s="15"/>
      <c r="D728" s="15"/>
      <c r="E728" s="15"/>
      <c r="F728" s="15"/>
      <c r="G728" s="15"/>
      <c r="H728" s="15"/>
      <c r="I728" s="15"/>
    </row>
    <row r="729" spans="1:9" ht="18" customHeight="1">
      <c r="A729" s="15"/>
      <c r="B729" s="15"/>
      <c r="C729" s="15"/>
      <c r="D729" s="15"/>
      <c r="E729" s="15"/>
      <c r="F729" s="15"/>
      <c r="G729" s="15"/>
      <c r="H729" s="15"/>
      <c r="I729" s="15"/>
    </row>
    <row r="730" spans="1:9" ht="18" customHeight="1">
      <c r="A730" s="15"/>
      <c r="B730" s="15"/>
      <c r="C730" s="15"/>
      <c r="D730" s="15"/>
      <c r="E730" s="15"/>
      <c r="F730" s="15"/>
      <c r="G730" s="15"/>
      <c r="H730" s="15"/>
      <c r="I730" s="15"/>
    </row>
    <row r="731" spans="1:9" ht="18" customHeight="1">
      <c r="A731" s="15"/>
      <c r="B731" s="15"/>
      <c r="C731" s="15"/>
      <c r="D731" s="15"/>
      <c r="E731" s="15"/>
      <c r="F731" s="15"/>
      <c r="G731" s="15"/>
      <c r="H731" s="15"/>
      <c r="I731" s="15"/>
    </row>
    <row r="732" spans="1:9" ht="18" customHeight="1">
      <c r="A732" s="15"/>
      <c r="B732" s="15"/>
      <c r="C732" s="15"/>
      <c r="D732" s="15"/>
      <c r="E732" s="15"/>
      <c r="F732" s="15"/>
      <c r="G732" s="15"/>
      <c r="H732" s="15"/>
      <c r="I732" s="15"/>
    </row>
    <row r="733" spans="1:9" ht="18" customHeight="1">
      <c r="A733" s="15"/>
      <c r="B733" s="15"/>
      <c r="C733" s="15"/>
      <c r="D733" s="15"/>
      <c r="E733" s="15"/>
      <c r="F733" s="15"/>
      <c r="G733" s="15"/>
      <c r="H733" s="15"/>
      <c r="I733" s="15"/>
    </row>
    <row r="734" spans="1:9" ht="18" customHeight="1">
      <c r="A734" s="15"/>
      <c r="B734" s="15"/>
      <c r="C734" s="15"/>
      <c r="D734" s="15"/>
      <c r="E734" s="15"/>
      <c r="F734" s="15"/>
      <c r="G734" s="15"/>
      <c r="H734" s="15"/>
      <c r="I734" s="15"/>
    </row>
    <row r="735" spans="1:9" ht="18" customHeight="1">
      <c r="A735" s="15"/>
      <c r="B735" s="15"/>
      <c r="C735" s="15"/>
      <c r="D735" s="15"/>
      <c r="E735" s="15"/>
      <c r="F735" s="15"/>
      <c r="G735" s="15"/>
      <c r="H735" s="15"/>
      <c r="I735" s="15"/>
    </row>
    <row r="736" spans="1:9" ht="18" customHeight="1">
      <c r="A736" s="15"/>
      <c r="B736" s="15"/>
      <c r="C736" s="15"/>
      <c r="D736" s="15"/>
      <c r="E736" s="15"/>
      <c r="F736" s="15"/>
      <c r="G736" s="15"/>
      <c r="H736" s="15"/>
      <c r="I736" s="15"/>
    </row>
    <row r="737" spans="1:9" ht="18" customHeight="1">
      <c r="A737" s="15"/>
      <c r="B737" s="15"/>
      <c r="C737" s="15"/>
      <c r="D737" s="15"/>
      <c r="E737" s="15"/>
      <c r="F737" s="15"/>
      <c r="G737" s="15"/>
      <c r="H737" s="15"/>
      <c r="I737" s="15"/>
    </row>
    <row r="738" spans="1:9" ht="18" customHeight="1">
      <c r="A738" s="15"/>
      <c r="B738" s="15"/>
      <c r="C738" s="15"/>
      <c r="D738" s="15"/>
      <c r="E738" s="15"/>
      <c r="F738" s="15"/>
      <c r="G738" s="15"/>
      <c r="H738" s="15"/>
      <c r="I738" s="15"/>
    </row>
    <row r="739" spans="1:9" ht="18" customHeight="1">
      <c r="A739" s="15"/>
      <c r="B739" s="15"/>
      <c r="C739" s="15"/>
      <c r="D739" s="15"/>
      <c r="E739" s="15"/>
      <c r="F739" s="15"/>
      <c r="G739" s="15"/>
      <c r="H739" s="15"/>
      <c r="I739" s="15"/>
    </row>
    <row r="740" spans="1:9" ht="18" customHeight="1">
      <c r="A740" s="15"/>
      <c r="B740" s="15"/>
      <c r="C740" s="15"/>
      <c r="D740" s="15"/>
      <c r="E740" s="15"/>
      <c r="F740" s="15"/>
      <c r="G740" s="15"/>
      <c r="H740" s="15"/>
      <c r="I740" s="15"/>
    </row>
    <row r="741" spans="1:9" ht="18" customHeight="1">
      <c r="A741" s="15"/>
      <c r="B741" s="15"/>
      <c r="C741" s="15"/>
      <c r="D741" s="15"/>
      <c r="E741" s="15"/>
      <c r="F741" s="15"/>
      <c r="G741" s="15"/>
      <c r="H741" s="15"/>
      <c r="I741" s="15"/>
    </row>
    <row r="742" spans="1:9" ht="18" customHeight="1">
      <c r="A742" s="15"/>
      <c r="B742" s="15"/>
      <c r="C742" s="15"/>
      <c r="D742" s="15"/>
      <c r="E742" s="15"/>
      <c r="F742" s="15"/>
      <c r="G742" s="15"/>
      <c r="H742" s="15"/>
      <c r="I742" s="15"/>
    </row>
    <row r="743" spans="1:9" ht="18" customHeight="1">
      <c r="A743" s="15"/>
      <c r="B743" s="15"/>
      <c r="C743" s="15"/>
      <c r="D743" s="15"/>
      <c r="E743" s="15"/>
      <c r="F743" s="15"/>
      <c r="G743" s="15"/>
      <c r="H743" s="15"/>
      <c r="I743" s="15"/>
    </row>
    <row r="744" spans="1:9" ht="18" customHeight="1">
      <c r="A744" s="15"/>
      <c r="B744" s="15"/>
      <c r="C744" s="15"/>
      <c r="D744" s="15"/>
      <c r="E744" s="15"/>
      <c r="F744" s="15"/>
      <c r="G744" s="15"/>
      <c r="H744" s="15"/>
      <c r="I744" s="15"/>
    </row>
    <row r="745" spans="1:9" ht="18" customHeight="1">
      <c r="A745" s="15"/>
      <c r="B745" s="15"/>
      <c r="C745" s="15"/>
      <c r="D745" s="15"/>
      <c r="E745" s="15"/>
      <c r="F745" s="15"/>
      <c r="G745" s="15"/>
      <c r="H745" s="15"/>
      <c r="I745" s="15"/>
    </row>
    <row r="746" spans="1:9" ht="18" customHeight="1">
      <c r="A746" s="15"/>
      <c r="B746" s="15"/>
      <c r="C746" s="15"/>
      <c r="D746" s="15"/>
      <c r="E746" s="15"/>
      <c r="F746" s="15"/>
      <c r="G746" s="15"/>
      <c r="H746" s="15"/>
      <c r="I746" s="15"/>
    </row>
    <row r="747" spans="1:9" ht="18" customHeight="1">
      <c r="A747" s="15"/>
      <c r="B747" s="15"/>
      <c r="C747" s="15"/>
      <c r="D747" s="15"/>
      <c r="E747" s="15"/>
      <c r="F747" s="15"/>
      <c r="G747" s="15"/>
      <c r="H747" s="15"/>
      <c r="I747" s="15"/>
    </row>
    <row r="748" spans="1:9" ht="18" customHeight="1">
      <c r="A748" s="15"/>
      <c r="B748" s="15"/>
      <c r="C748" s="15"/>
      <c r="D748" s="15"/>
      <c r="E748" s="15"/>
      <c r="F748" s="15"/>
      <c r="G748" s="15"/>
      <c r="H748" s="15"/>
      <c r="I748" s="15"/>
    </row>
    <row r="749" spans="1:9" ht="18" customHeight="1">
      <c r="A749" s="15"/>
      <c r="B749" s="15"/>
      <c r="C749" s="15"/>
      <c r="D749" s="15"/>
      <c r="E749" s="15"/>
      <c r="F749" s="15"/>
      <c r="G749" s="15"/>
      <c r="H749" s="15"/>
      <c r="I749" s="15"/>
    </row>
    <row r="750" spans="1:9" ht="18" customHeight="1">
      <c r="A750" s="15"/>
      <c r="B750" s="15"/>
      <c r="C750" s="15"/>
      <c r="D750" s="15"/>
      <c r="E750" s="15"/>
      <c r="F750" s="15"/>
      <c r="G750" s="15"/>
      <c r="H750" s="15"/>
      <c r="I750" s="15"/>
    </row>
    <row r="751" spans="1:9" ht="18" customHeight="1">
      <c r="A751" s="15"/>
      <c r="B751" s="15"/>
      <c r="C751" s="15"/>
      <c r="D751" s="15"/>
      <c r="E751" s="15"/>
      <c r="F751" s="15"/>
      <c r="G751" s="15"/>
      <c r="H751" s="15"/>
      <c r="I751" s="15"/>
    </row>
    <row r="752" spans="1:9" ht="18" customHeight="1">
      <c r="A752" s="15"/>
      <c r="B752" s="15"/>
      <c r="C752" s="15"/>
      <c r="D752" s="15"/>
      <c r="E752" s="15"/>
      <c r="F752" s="15"/>
      <c r="G752" s="15"/>
      <c r="H752" s="15"/>
      <c r="I752" s="15"/>
    </row>
    <row r="753" spans="1:9" ht="18" customHeight="1">
      <c r="A753" s="15"/>
      <c r="B753" s="15"/>
      <c r="C753" s="15"/>
      <c r="D753" s="15"/>
      <c r="E753" s="15"/>
      <c r="F753" s="15"/>
      <c r="G753" s="15"/>
      <c r="H753" s="15"/>
      <c r="I753" s="15"/>
    </row>
    <row r="754" spans="1:9" ht="18" customHeight="1">
      <c r="A754" s="15"/>
      <c r="B754" s="15"/>
      <c r="C754" s="15"/>
      <c r="D754" s="15"/>
      <c r="E754" s="15"/>
      <c r="F754" s="15"/>
      <c r="G754" s="15"/>
      <c r="H754" s="15"/>
      <c r="I754" s="15"/>
    </row>
    <row r="755" spans="1:9" ht="18" customHeight="1">
      <c r="A755" s="15"/>
      <c r="B755" s="15"/>
      <c r="C755" s="15"/>
      <c r="D755" s="15"/>
      <c r="E755" s="15"/>
      <c r="F755" s="15"/>
      <c r="G755" s="15"/>
      <c r="H755" s="15"/>
      <c r="I755" s="15"/>
    </row>
    <row r="756" spans="1:9" ht="18" customHeight="1">
      <c r="A756" s="15"/>
      <c r="B756" s="15"/>
      <c r="C756" s="15"/>
      <c r="D756" s="15"/>
      <c r="E756" s="15"/>
      <c r="F756" s="15"/>
      <c r="G756" s="15"/>
      <c r="H756" s="15"/>
      <c r="I756" s="15"/>
    </row>
    <row r="757" spans="1:9" ht="18" customHeight="1">
      <c r="A757" s="15"/>
      <c r="B757" s="15"/>
      <c r="C757" s="15"/>
      <c r="D757" s="15"/>
      <c r="E757" s="15"/>
      <c r="F757" s="15"/>
      <c r="G757" s="15"/>
      <c r="H757" s="15"/>
      <c r="I757" s="15"/>
    </row>
    <row r="758" spans="1:9" ht="18" customHeight="1">
      <c r="A758" s="15"/>
      <c r="B758" s="15"/>
      <c r="C758" s="15"/>
      <c r="D758" s="15"/>
      <c r="E758" s="15"/>
      <c r="F758" s="15"/>
      <c r="G758" s="15"/>
      <c r="H758" s="15"/>
      <c r="I758" s="15"/>
    </row>
    <row r="759" spans="1:9" ht="18" customHeight="1">
      <c r="A759" s="15"/>
      <c r="B759" s="15"/>
      <c r="C759" s="15"/>
      <c r="D759" s="15"/>
      <c r="E759" s="15"/>
      <c r="F759" s="15"/>
      <c r="G759" s="15"/>
      <c r="H759" s="15"/>
      <c r="I759" s="15"/>
    </row>
    <row r="760" spans="1:9" ht="18" customHeight="1">
      <c r="A760" s="15"/>
      <c r="B760" s="15"/>
      <c r="C760" s="15"/>
      <c r="D760" s="15"/>
      <c r="E760" s="15"/>
      <c r="F760" s="15"/>
      <c r="G760" s="15"/>
      <c r="H760" s="15"/>
      <c r="I760" s="15"/>
    </row>
    <row r="761" spans="1:9" ht="18" customHeight="1">
      <c r="A761" s="15"/>
      <c r="B761" s="15"/>
      <c r="C761" s="15"/>
      <c r="D761" s="15"/>
      <c r="E761" s="15"/>
      <c r="F761" s="15"/>
      <c r="G761" s="15"/>
      <c r="H761" s="15"/>
      <c r="I761" s="15"/>
    </row>
    <row r="762" spans="1:9" ht="18" customHeight="1">
      <c r="A762" s="15"/>
      <c r="B762" s="15"/>
      <c r="C762" s="15"/>
      <c r="D762" s="15"/>
      <c r="E762" s="15"/>
      <c r="F762" s="15"/>
      <c r="G762" s="15"/>
      <c r="H762" s="15"/>
      <c r="I762" s="15"/>
    </row>
    <row r="763" spans="1:9" ht="18" customHeight="1">
      <c r="A763" s="15"/>
      <c r="B763" s="15"/>
      <c r="C763" s="15"/>
      <c r="D763" s="15"/>
      <c r="E763" s="15"/>
      <c r="F763" s="15"/>
      <c r="G763" s="15"/>
      <c r="H763" s="15"/>
      <c r="I763" s="15"/>
    </row>
    <row r="764" spans="1:9" ht="18" customHeight="1">
      <c r="A764" s="15"/>
      <c r="B764" s="15"/>
      <c r="C764" s="15"/>
      <c r="D764" s="15"/>
      <c r="E764" s="15"/>
      <c r="F764" s="15"/>
      <c r="G764" s="15"/>
      <c r="H764" s="15"/>
      <c r="I764" s="15"/>
    </row>
    <row r="765" spans="1:9" ht="18" customHeight="1">
      <c r="A765" s="15"/>
      <c r="B765" s="15"/>
      <c r="C765" s="15"/>
      <c r="D765" s="15"/>
      <c r="E765" s="15"/>
      <c r="F765" s="15"/>
      <c r="G765" s="15"/>
      <c r="H765" s="15"/>
      <c r="I765" s="15"/>
    </row>
    <row r="766" spans="1:9" ht="18" customHeight="1">
      <c r="A766" s="15"/>
      <c r="B766" s="15"/>
      <c r="C766" s="15"/>
      <c r="D766" s="15"/>
      <c r="E766" s="15"/>
      <c r="F766" s="15"/>
      <c r="G766" s="15"/>
      <c r="H766" s="15"/>
      <c r="I766" s="15"/>
    </row>
    <row r="767" spans="1:9" ht="18" customHeight="1">
      <c r="A767" s="15"/>
      <c r="B767" s="15"/>
      <c r="C767" s="15"/>
      <c r="D767" s="15"/>
      <c r="E767" s="15"/>
      <c r="F767" s="15"/>
      <c r="G767" s="15"/>
      <c r="H767" s="15"/>
      <c r="I767" s="15"/>
    </row>
    <row r="768" spans="1:9" ht="18" customHeight="1">
      <c r="A768" s="15"/>
      <c r="B768" s="15"/>
      <c r="C768" s="15"/>
      <c r="D768" s="15"/>
      <c r="E768" s="15"/>
      <c r="F768" s="15"/>
      <c r="G768" s="15"/>
      <c r="H768" s="15"/>
      <c r="I768" s="15"/>
    </row>
    <row r="769" spans="1:9" ht="18" customHeight="1">
      <c r="A769" s="15"/>
      <c r="B769" s="15"/>
      <c r="C769" s="15"/>
      <c r="D769" s="15"/>
      <c r="E769" s="15"/>
      <c r="F769" s="15"/>
      <c r="G769" s="15"/>
      <c r="H769" s="15"/>
      <c r="I769" s="15"/>
    </row>
    <row r="770" spans="1:9" ht="18" customHeight="1">
      <c r="A770" s="15"/>
      <c r="B770" s="15"/>
      <c r="C770" s="15"/>
      <c r="D770" s="15"/>
      <c r="E770" s="15"/>
      <c r="F770" s="15"/>
      <c r="G770" s="15"/>
      <c r="H770" s="15"/>
      <c r="I770" s="15"/>
    </row>
    <row r="771" spans="1:9" ht="18" customHeight="1">
      <c r="A771" s="15"/>
      <c r="B771" s="15"/>
      <c r="C771" s="15"/>
      <c r="D771" s="15"/>
      <c r="E771" s="15"/>
      <c r="F771" s="15"/>
      <c r="G771" s="15"/>
      <c r="H771" s="15"/>
      <c r="I771" s="15"/>
    </row>
    <row r="772" spans="1:9" ht="18" customHeight="1">
      <c r="A772" s="15"/>
      <c r="B772" s="15"/>
      <c r="C772" s="15"/>
      <c r="D772" s="15"/>
      <c r="E772" s="15"/>
      <c r="F772" s="15"/>
      <c r="G772" s="15"/>
      <c r="H772" s="15"/>
      <c r="I772" s="15"/>
    </row>
    <row r="773" spans="1:9" ht="18" customHeight="1">
      <c r="A773" s="15"/>
      <c r="B773" s="15"/>
      <c r="C773" s="15"/>
      <c r="D773" s="15"/>
      <c r="E773" s="15"/>
      <c r="F773" s="15"/>
      <c r="G773" s="15"/>
      <c r="H773" s="15"/>
      <c r="I773" s="15"/>
    </row>
    <row r="774" spans="1:9" ht="18" customHeight="1">
      <c r="A774" s="15"/>
      <c r="B774" s="15"/>
      <c r="C774" s="15"/>
      <c r="D774" s="15"/>
      <c r="E774" s="15"/>
      <c r="F774" s="15"/>
      <c r="G774" s="15"/>
      <c r="H774" s="15"/>
      <c r="I774" s="15"/>
    </row>
    <row r="775" spans="1:9" ht="18" customHeight="1">
      <c r="A775" s="15"/>
      <c r="B775" s="15"/>
      <c r="C775" s="15"/>
      <c r="D775" s="15"/>
      <c r="E775" s="15"/>
      <c r="F775" s="15"/>
      <c r="G775" s="15"/>
      <c r="H775" s="15"/>
      <c r="I775" s="15"/>
    </row>
    <row r="776" spans="1:9" ht="18" customHeight="1">
      <c r="A776" s="15"/>
      <c r="B776" s="15"/>
      <c r="C776" s="15"/>
      <c r="D776" s="15"/>
      <c r="E776" s="15"/>
      <c r="F776" s="15"/>
      <c r="G776" s="15"/>
      <c r="H776" s="15"/>
      <c r="I776" s="15"/>
    </row>
    <row r="777" spans="1:9" ht="18" customHeight="1">
      <c r="A777" s="15"/>
      <c r="B777" s="15"/>
      <c r="C777" s="15"/>
      <c r="D777" s="15"/>
      <c r="E777" s="15"/>
      <c r="F777" s="15"/>
      <c r="G777" s="15"/>
      <c r="H777" s="15"/>
      <c r="I777" s="15"/>
    </row>
    <row r="778" spans="1:9" ht="18" customHeight="1">
      <c r="A778" s="15"/>
      <c r="B778" s="15"/>
      <c r="C778" s="15"/>
      <c r="D778" s="15"/>
      <c r="E778" s="15"/>
      <c r="F778" s="15"/>
      <c r="G778" s="15"/>
      <c r="H778" s="15"/>
      <c r="I778" s="15"/>
    </row>
    <row r="779" spans="1:9" ht="18" customHeight="1">
      <c r="A779" s="15"/>
      <c r="B779" s="15"/>
      <c r="C779" s="15"/>
      <c r="D779" s="15"/>
      <c r="E779" s="15"/>
      <c r="F779" s="15"/>
      <c r="G779" s="15"/>
      <c r="H779" s="15"/>
      <c r="I779" s="15"/>
    </row>
    <row r="780" spans="1:9" ht="18" customHeight="1">
      <c r="A780" s="15"/>
      <c r="B780" s="15"/>
      <c r="C780" s="15"/>
      <c r="D780" s="15"/>
      <c r="E780" s="15"/>
      <c r="F780" s="15"/>
      <c r="G780" s="15"/>
      <c r="H780" s="15"/>
      <c r="I780" s="15"/>
    </row>
    <row r="781" spans="1:9" ht="18" customHeight="1">
      <c r="A781" s="15"/>
      <c r="B781" s="15"/>
      <c r="C781" s="15"/>
      <c r="D781" s="15"/>
      <c r="E781" s="15"/>
      <c r="F781" s="15"/>
      <c r="G781" s="15"/>
      <c r="H781" s="15"/>
      <c r="I781" s="15"/>
    </row>
    <row r="782" spans="1:9" ht="18" customHeight="1">
      <c r="A782" s="15"/>
      <c r="B782" s="15"/>
      <c r="C782" s="15"/>
      <c r="D782" s="15"/>
      <c r="E782" s="15"/>
      <c r="F782" s="15"/>
      <c r="G782" s="15"/>
      <c r="H782" s="15"/>
      <c r="I782" s="15"/>
    </row>
    <row r="783" spans="1:9" ht="18" customHeight="1">
      <c r="A783" s="15"/>
      <c r="B783" s="15"/>
      <c r="C783" s="15"/>
      <c r="D783" s="15"/>
      <c r="E783" s="15"/>
      <c r="F783" s="15"/>
      <c r="G783" s="15"/>
      <c r="H783" s="15"/>
      <c r="I783" s="15"/>
    </row>
    <row r="784" spans="1:9" ht="18" customHeight="1">
      <c r="A784" s="15"/>
      <c r="B784" s="15"/>
      <c r="C784" s="15"/>
      <c r="D784" s="15"/>
      <c r="E784" s="15"/>
      <c r="F784" s="15"/>
      <c r="G784" s="15"/>
      <c r="H784" s="15"/>
      <c r="I784" s="15"/>
    </row>
    <row r="785" spans="1:9" ht="18" customHeight="1">
      <c r="A785" s="15"/>
      <c r="B785" s="15"/>
      <c r="C785" s="15"/>
      <c r="D785" s="15"/>
      <c r="E785" s="15"/>
      <c r="F785" s="15"/>
      <c r="G785" s="15"/>
      <c r="H785" s="15"/>
      <c r="I785" s="15"/>
    </row>
    <row r="786" spans="1:9" ht="18" customHeight="1">
      <c r="A786" s="15"/>
      <c r="B786" s="15"/>
      <c r="C786" s="15"/>
      <c r="D786" s="15"/>
      <c r="E786" s="15"/>
      <c r="F786" s="15"/>
      <c r="G786" s="15"/>
      <c r="H786" s="15"/>
      <c r="I786" s="15"/>
    </row>
    <row r="787" spans="1:9" ht="18" customHeight="1">
      <c r="A787" s="15"/>
      <c r="B787" s="15"/>
      <c r="C787" s="15"/>
      <c r="D787" s="15"/>
      <c r="E787" s="15"/>
      <c r="F787" s="15"/>
      <c r="G787" s="15"/>
      <c r="H787" s="15"/>
      <c r="I787" s="15"/>
    </row>
    <row r="788" spans="1:9" ht="18" customHeight="1">
      <c r="A788" s="15"/>
      <c r="B788" s="15"/>
      <c r="C788" s="15"/>
      <c r="D788" s="15"/>
      <c r="E788" s="15"/>
      <c r="F788" s="15"/>
      <c r="G788" s="15"/>
      <c r="H788" s="15"/>
      <c r="I788" s="15"/>
    </row>
    <row r="789" spans="1:9" ht="18" customHeight="1">
      <c r="A789" s="15"/>
      <c r="B789" s="15"/>
      <c r="C789" s="15"/>
      <c r="D789" s="15"/>
      <c r="E789" s="15"/>
      <c r="F789" s="15"/>
      <c r="G789" s="15"/>
      <c r="H789" s="15"/>
      <c r="I789" s="15"/>
    </row>
    <row r="790" spans="1:9" ht="18" customHeight="1">
      <c r="A790" s="15"/>
      <c r="B790" s="15"/>
      <c r="C790" s="15"/>
      <c r="D790" s="15"/>
      <c r="E790" s="15"/>
      <c r="F790" s="15"/>
      <c r="G790" s="15"/>
      <c r="H790" s="15"/>
      <c r="I790" s="15"/>
    </row>
    <row r="791" spans="1:9" ht="18" customHeight="1">
      <c r="A791" s="15"/>
      <c r="B791" s="15"/>
      <c r="C791" s="15"/>
      <c r="D791" s="15"/>
      <c r="E791" s="15"/>
      <c r="F791" s="15"/>
      <c r="G791" s="15"/>
      <c r="H791" s="15"/>
      <c r="I791" s="15"/>
    </row>
    <row r="792" spans="1:9" ht="18" customHeight="1">
      <c r="A792" s="15"/>
      <c r="B792" s="15"/>
      <c r="C792" s="15"/>
      <c r="D792" s="15"/>
      <c r="E792" s="15"/>
      <c r="F792" s="15"/>
      <c r="G792" s="15"/>
      <c r="H792" s="15"/>
      <c r="I792" s="15"/>
    </row>
    <row r="793" spans="1:9" ht="18" customHeight="1">
      <c r="A793" s="15"/>
      <c r="B793" s="15"/>
      <c r="C793" s="15"/>
      <c r="D793" s="15"/>
      <c r="E793" s="15"/>
      <c r="F793" s="15"/>
      <c r="G793" s="15"/>
      <c r="H793" s="15"/>
      <c r="I793" s="15"/>
    </row>
    <row r="794" spans="1:9" ht="18" customHeight="1">
      <c r="A794" s="15"/>
      <c r="B794" s="15"/>
      <c r="C794" s="15"/>
      <c r="D794" s="15"/>
      <c r="E794" s="15"/>
      <c r="F794" s="15"/>
      <c r="G794" s="15"/>
      <c r="H794" s="15"/>
      <c r="I794" s="15"/>
    </row>
    <row r="795" spans="1:9" ht="18" customHeight="1">
      <c r="A795" s="15"/>
      <c r="B795" s="15"/>
      <c r="C795" s="15"/>
      <c r="D795" s="15"/>
      <c r="E795" s="15"/>
      <c r="F795" s="15"/>
      <c r="G795" s="15"/>
      <c r="H795" s="15"/>
      <c r="I795" s="15"/>
    </row>
    <row r="796" spans="1:9" ht="18" customHeight="1">
      <c r="A796" s="15"/>
      <c r="B796" s="15"/>
      <c r="C796" s="15"/>
      <c r="D796" s="15"/>
      <c r="E796" s="15"/>
      <c r="F796" s="15"/>
      <c r="G796" s="15"/>
      <c r="H796" s="15"/>
      <c r="I796" s="15"/>
    </row>
    <row r="797" spans="1:9" ht="18" customHeight="1">
      <c r="A797" s="15"/>
      <c r="B797" s="15"/>
      <c r="C797" s="15"/>
      <c r="D797" s="15"/>
      <c r="E797" s="15"/>
      <c r="F797" s="15"/>
      <c r="G797" s="15"/>
      <c r="H797" s="15"/>
      <c r="I797" s="15"/>
    </row>
    <row r="798" spans="1:9" ht="18" customHeight="1">
      <c r="A798" s="15"/>
      <c r="B798" s="15"/>
      <c r="C798" s="15"/>
      <c r="D798" s="15"/>
      <c r="E798" s="15"/>
      <c r="F798" s="15"/>
      <c r="G798" s="15"/>
      <c r="H798" s="15"/>
      <c r="I798" s="15"/>
    </row>
    <row r="799" spans="1:9" ht="18" customHeight="1">
      <c r="A799" s="15"/>
      <c r="B799" s="15"/>
      <c r="C799" s="15"/>
      <c r="D799" s="15"/>
      <c r="E799" s="15"/>
      <c r="F799" s="15"/>
      <c r="G799" s="15"/>
      <c r="H799" s="15"/>
      <c r="I799" s="15"/>
    </row>
    <row r="800" spans="1:9" ht="18" customHeight="1">
      <c r="A800" s="15"/>
      <c r="B800" s="15"/>
      <c r="C800" s="15"/>
      <c r="D800" s="15"/>
      <c r="E800" s="15"/>
      <c r="F800" s="15"/>
      <c r="G800" s="15"/>
      <c r="H800" s="15"/>
      <c r="I800" s="15"/>
    </row>
    <row r="801" spans="1:9" ht="18" customHeight="1">
      <c r="A801" s="15"/>
      <c r="B801" s="15"/>
      <c r="C801" s="15"/>
      <c r="D801" s="15"/>
      <c r="E801" s="15"/>
      <c r="F801" s="15"/>
      <c r="G801" s="15"/>
      <c r="H801" s="15"/>
      <c r="I801" s="15"/>
    </row>
    <row r="802" spans="1:9" ht="18" customHeight="1">
      <c r="A802" s="15"/>
      <c r="B802" s="15"/>
      <c r="C802" s="15"/>
      <c r="D802" s="15"/>
      <c r="E802" s="15"/>
      <c r="F802" s="15"/>
      <c r="G802" s="15"/>
      <c r="H802" s="15"/>
      <c r="I802" s="15"/>
    </row>
    <row r="803" spans="1:9" ht="18" customHeight="1">
      <c r="A803" s="15"/>
      <c r="B803" s="15"/>
      <c r="C803" s="15"/>
      <c r="D803" s="15"/>
      <c r="E803" s="15"/>
      <c r="F803" s="15"/>
      <c r="G803" s="15"/>
      <c r="H803" s="15"/>
      <c r="I803" s="15"/>
    </row>
    <row r="804" spans="1:9" ht="18" customHeight="1">
      <c r="A804" s="15"/>
      <c r="B804" s="15"/>
      <c r="C804" s="15"/>
      <c r="D804" s="15"/>
      <c r="E804" s="15"/>
      <c r="F804" s="15"/>
      <c r="G804" s="15"/>
      <c r="H804" s="15"/>
      <c r="I804" s="15"/>
    </row>
    <row r="805" spans="1:9" ht="18" customHeight="1">
      <c r="A805" s="15"/>
      <c r="B805" s="15"/>
      <c r="C805" s="15"/>
      <c r="D805" s="15"/>
      <c r="E805" s="15"/>
      <c r="F805" s="15"/>
      <c r="G805" s="15"/>
      <c r="H805" s="15"/>
      <c r="I805" s="15"/>
    </row>
    <row r="806" spans="1:9" ht="18" customHeight="1">
      <c r="A806" s="15"/>
      <c r="B806" s="15"/>
      <c r="C806" s="15"/>
      <c r="D806" s="15"/>
      <c r="E806" s="15"/>
      <c r="F806" s="15"/>
      <c r="G806" s="15"/>
      <c r="H806" s="15"/>
      <c r="I806" s="15"/>
    </row>
    <row r="807" spans="1:9" ht="18" customHeight="1">
      <c r="A807" s="15"/>
      <c r="B807" s="15"/>
      <c r="C807" s="15"/>
      <c r="D807" s="15"/>
      <c r="E807" s="15"/>
      <c r="F807" s="15"/>
      <c r="G807" s="15"/>
      <c r="H807" s="15"/>
      <c r="I807" s="15"/>
    </row>
    <row r="808" spans="1:9" ht="18" customHeight="1">
      <c r="A808" s="15"/>
      <c r="B808" s="15"/>
      <c r="C808" s="15"/>
      <c r="D808" s="15"/>
      <c r="E808" s="15"/>
      <c r="F808" s="15"/>
      <c r="G808" s="15"/>
      <c r="H808" s="15"/>
      <c r="I808" s="15"/>
    </row>
    <row r="809" spans="1:9" ht="18" customHeight="1">
      <c r="A809" s="15"/>
      <c r="B809" s="15"/>
      <c r="C809" s="15"/>
      <c r="D809" s="15"/>
      <c r="E809" s="15"/>
      <c r="F809" s="15"/>
      <c r="G809" s="15"/>
      <c r="H809" s="15"/>
      <c r="I809" s="15"/>
    </row>
    <row r="810" spans="1:9" ht="18" customHeight="1">
      <c r="A810" s="15"/>
      <c r="B810" s="15"/>
      <c r="C810" s="15"/>
      <c r="D810" s="15"/>
      <c r="E810" s="15"/>
      <c r="F810" s="15"/>
      <c r="G810" s="15"/>
      <c r="H810" s="15"/>
      <c r="I810" s="15"/>
    </row>
    <row r="811" spans="1:9" ht="18" customHeight="1">
      <c r="A811" s="15"/>
      <c r="B811" s="15"/>
      <c r="C811" s="15"/>
      <c r="D811" s="15"/>
      <c r="E811" s="15"/>
      <c r="F811" s="15"/>
      <c r="G811" s="15"/>
      <c r="H811" s="15"/>
      <c r="I811" s="15"/>
    </row>
    <row r="812" spans="1:9" ht="18" customHeight="1">
      <c r="A812" s="15"/>
      <c r="B812" s="15"/>
      <c r="C812" s="15"/>
      <c r="D812" s="15"/>
      <c r="E812" s="15"/>
      <c r="F812" s="15"/>
      <c r="G812" s="15"/>
      <c r="H812" s="15"/>
      <c r="I812" s="15"/>
    </row>
    <row r="813" spans="1:9" ht="18" customHeight="1">
      <c r="A813" s="15"/>
      <c r="B813" s="15"/>
      <c r="C813" s="15"/>
      <c r="D813" s="15"/>
      <c r="E813" s="15"/>
      <c r="F813" s="15"/>
      <c r="G813" s="15"/>
      <c r="H813" s="15"/>
      <c r="I813" s="15"/>
    </row>
    <row r="814" spans="1:9" ht="18" customHeight="1">
      <c r="A814" s="15"/>
      <c r="B814" s="15"/>
      <c r="C814" s="15"/>
      <c r="D814" s="15"/>
      <c r="E814" s="15"/>
      <c r="F814" s="15"/>
      <c r="G814" s="15"/>
      <c r="H814" s="15"/>
      <c r="I814" s="15"/>
    </row>
    <row r="815" spans="1:9" ht="18" customHeight="1">
      <c r="A815" s="15"/>
      <c r="B815" s="15"/>
      <c r="C815" s="15"/>
      <c r="D815" s="15"/>
      <c r="E815" s="15"/>
      <c r="F815" s="15"/>
      <c r="G815" s="15"/>
      <c r="H815" s="15"/>
      <c r="I815" s="15"/>
    </row>
    <row r="816" spans="1:9" ht="18" customHeight="1">
      <c r="A816" s="15"/>
      <c r="B816" s="15"/>
      <c r="C816" s="15"/>
      <c r="D816" s="15"/>
      <c r="E816" s="15"/>
      <c r="F816" s="15"/>
      <c r="G816" s="15"/>
      <c r="H816" s="15"/>
      <c r="I816" s="15"/>
    </row>
    <row r="817" spans="1:9" ht="18" customHeight="1">
      <c r="A817" s="15"/>
      <c r="B817" s="15"/>
      <c r="C817" s="15"/>
      <c r="D817" s="15"/>
      <c r="E817" s="15"/>
      <c r="F817" s="15"/>
      <c r="G817" s="15"/>
      <c r="H817" s="15"/>
      <c r="I817" s="15"/>
    </row>
    <row r="818" spans="1:9" ht="18" customHeight="1">
      <c r="A818" s="15"/>
      <c r="B818" s="15"/>
      <c r="C818" s="15"/>
      <c r="D818" s="15"/>
      <c r="E818" s="15"/>
      <c r="F818" s="15"/>
      <c r="G818" s="15"/>
      <c r="H818" s="15"/>
      <c r="I818" s="15"/>
    </row>
    <row r="819" spans="1:9" ht="18" customHeight="1">
      <c r="A819" s="15"/>
      <c r="B819" s="15"/>
      <c r="C819" s="15"/>
      <c r="D819" s="15"/>
      <c r="E819" s="15"/>
      <c r="F819" s="15"/>
      <c r="G819" s="15"/>
      <c r="H819" s="15"/>
      <c r="I819" s="15"/>
    </row>
    <row r="820" spans="1:9" ht="18" customHeight="1">
      <c r="A820" s="15"/>
      <c r="B820" s="15"/>
      <c r="C820" s="15"/>
      <c r="D820" s="15"/>
      <c r="E820" s="15"/>
      <c r="F820" s="15"/>
      <c r="G820" s="15"/>
      <c r="H820" s="15"/>
      <c r="I820" s="15"/>
    </row>
    <row r="821" spans="1:9" ht="18" customHeight="1">
      <c r="A821" s="15"/>
      <c r="B821" s="15"/>
      <c r="C821" s="15"/>
      <c r="D821" s="15"/>
      <c r="E821" s="15"/>
      <c r="F821" s="15"/>
      <c r="G821" s="15"/>
      <c r="H821" s="15"/>
      <c r="I821" s="15"/>
    </row>
    <row r="822" spans="1:9" ht="18" customHeight="1">
      <c r="A822" s="15"/>
      <c r="B822" s="15"/>
      <c r="C822" s="15"/>
      <c r="D822" s="15"/>
      <c r="E822" s="15"/>
      <c r="F822" s="15"/>
      <c r="G822" s="15"/>
      <c r="H822" s="15"/>
      <c r="I822" s="15"/>
    </row>
    <row r="823" spans="1:9" ht="18" customHeight="1">
      <c r="A823" s="15"/>
      <c r="B823" s="15"/>
      <c r="C823" s="15"/>
      <c r="D823" s="15"/>
      <c r="E823" s="15"/>
      <c r="F823" s="15"/>
      <c r="G823" s="15"/>
      <c r="H823" s="15"/>
      <c r="I823" s="15"/>
    </row>
    <row r="824" spans="1:9" ht="18" customHeight="1">
      <c r="A824" s="15"/>
      <c r="B824" s="15"/>
      <c r="C824" s="15"/>
      <c r="D824" s="15"/>
      <c r="E824" s="15"/>
      <c r="F824" s="15"/>
      <c r="G824" s="15"/>
      <c r="H824" s="15"/>
      <c r="I824" s="15"/>
    </row>
    <row r="825" spans="1:9" ht="18" customHeight="1">
      <c r="A825" s="15"/>
      <c r="B825" s="15"/>
      <c r="C825" s="15"/>
      <c r="D825" s="15"/>
      <c r="E825" s="15"/>
      <c r="F825" s="15"/>
      <c r="G825" s="15"/>
      <c r="H825" s="15"/>
      <c r="I825" s="15"/>
    </row>
    <row r="826" spans="1:9" ht="18" customHeight="1">
      <c r="A826" s="15"/>
      <c r="B826" s="15"/>
      <c r="C826" s="15"/>
      <c r="D826" s="15"/>
      <c r="E826" s="15"/>
      <c r="F826" s="15"/>
      <c r="G826" s="15"/>
      <c r="H826" s="15"/>
      <c r="I826" s="15"/>
    </row>
    <row r="827" spans="1:9" ht="18" customHeight="1">
      <c r="A827" s="15"/>
      <c r="B827" s="15"/>
      <c r="C827" s="15"/>
      <c r="D827" s="15"/>
      <c r="E827" s="15"/>
      <c r="F827" s="15"/>
      <c r="G827" s="15"/>
      <c r="H827" s="15"/>
      <c r="I827" s="15"/>
    </row>
    <row r="828" spans="1:9" ht="18" customHeight="1">
      <c r="A828" s="15"/>
      <c r="B828" s="15"/>
      <c r="C828" s="15"/>
      <c r="D828" s="15"/>
      <c r="E828" s="15"/>
      <c r="F828" s="15"/>
      <c r="G828" s="15"/>
      <c r="H828" s="15"/>
      <c r="I828" s="15"/>
    </row>
    <row r="829" spans="1:9" ht="18" customHeight="1">
      <c r="A829" s="15"/>
      <c r="B829" s="15"/>
      <c r="C829" s="15"/>
      <c r="D829" s="15"/>
      <c r="E829" s="15"/>
      <c r="F829" s="15"/>
      <c r="G829" s="15"/>
      <c r="H829" s="15"/>
      <c r="I829" s="15"/>
    </row>
    <row r="830" spans="1:9" ht="18" customHeight="1">
      <c r="A830" s="15"/>
      <c r="B830" s="15"/>
      <c r="C830" s="15"/>
      <c r="D830" s="15"/>
      <c r="E830" s="15"/>
      <c r="F830" s="15"/>
      <c r="G830" s="15"/>
      <c r="H830" s="15"/>
      <c r="I830" s="15"/>
    </row>
    <row r="831" spans="1:9" ht="18" customHeight="1">
      <c r="A831" s="15"/>
      <c r="B831" s="15"/>
      <c r="C831" s="15"/>
      <c r="D831" s="15"/>
      <c r="E831" s="15"/>
      <c r="F831" s="15"/>
      <c r="G831" s="15"/>
      <c r="H831" s="15"/>
      <c r="I831" s="15"/>
    </row>
    <row r="832" spans="1:9" ht="18" customHeight="1">
      <c r="A832" s="15"/>
      <c r="B832" s="15"/>
      <c r="C832" s="15"/>
      <c r="D832" s="15"/>
      <c r="E832" s="15"/>
      <c r="F832" s="15"/>
      <c r="G832" s="15"/>
      <c r="H832" s="15"/>
      <c r="I832" s="15"/>
    </row>
    <row r="833" spans="1:9" ht="18" customHeight="1">
      <c r="A833" s="15"/>
      <c r="B833" s="15"/>
      <c r="C833" s="15"/>
      <c r="D833" s="15"/>
      <c r="E833" s="15"/>
      <c r="F833" s="15"/>
      <c r="G833" s="15"/>
      <c r="H833" s="15"/>
      <c r="I833" s="15"/>
    </row>
    <row r="834" spans="1:9" ht="18" customHeight="1">
      <c r="A834" s="15"/>
      <c r="B834" s="15"/>
      <c r="C834" s="15"/>
      <c r="D834" s="15"/>
      <c r="E834" s="15"/>
      <c r="F834" s="15"/>
      <c r="G834" s="15"/>
      <c r="H834" s="15"/>
      <c r="I834" s="15"/>
    </row>
    <row r="835" spans="1:9" ht="18" customHeight="1">
      <c r="A835" s="15"/>
      <c r="B835" s="15"/>
      <c r="C835" s="15"/>
      <c r="D835" s="15"/>
      <c r="E835" s="15"/>
      <c r="F835" s="15"/>
      <c r="G835" s="15"/>
      <c r="H835" s="15"/>
      <c r="I835" s="15"/>
    </row>
    <row r="836" spans="1:9" ht="18" customHeight="1">
      <c r="A836" s="15"/>
      <c r="B836" s="15"/>
      <c r="C836" s="15"/>
      <c r="D836" s="15"/>
      <c r="E836" s="15"/>
      <c r="F836" s="15"/>
      <c r="G836" s="15"/>
      <c r="H836" s="15"/>
      <c r="I836" s="15"/>
    </row>
    <row r="837" spans="1:9" ht="18" customHeight="1">
      <c r="A837" s="15"/>
      <c r="B837" s="15"/>
      <c r="C837" s="15"/>
      <c r="D837" s="15"/>
      <c r="E837" s="15"/>
      <c r="F837" s="15"/>
      <c r="G837" s="15"/>
      <c r="H837" s="15"/>
      <c r="I837" s="15"/>
    </row>
    <row r="838" spans="1:9" ht="18" customHeight="1">
      <c r="A838" s="15"/>
      <c r="B838" s="15"/>
      <c r="C838" s="15"/>
      <c r="D838" s="15"/>
      <c r="E838" s="15"/>
      <c r="F838" s="15"/>
      <c r="G838" s="15"/>
      <c r="H838" s="15"/>
      <c r="I838" s="15"/>
    </row>
    <row r="839" spans="1:9" ht="18" customHeight="1">
      <c r="A839" s="15"/>
      <c r="B839" s="15"/>
      <c r="C839" s="15"/>
      <c r="D839" s="15"/>
      <c r="E839" s="15"/>
      <c r="F839" s="15"/>
      <c r="G839" s="15"/>
      <c r="H839" s="15"/>
      <c r="I839" s="15"/>
    </row>
    <row r="840" spans="1:9" ht="18" customHeight="1">
      <c r="A840" s="15"/>
      <c r="B840" s="15"/>
      <c r="C840" s="15"/>
      <c r="D840" s="15"/>
      <c r="E840" s="15"/>
      <c r="F840" s="15"/>
      <c r="G840" s="15"/>
      <c r="H840" s="15"/>
      <c r="I840" s="15"/>
    </row>
    <row r="841" spans="1:9" ht="18" customHeight="1">
      <c r="A841" s="15"/>
      <c r="B841" s="15"/>
      <c r="C841" s="15"/>
      <c r="D841" s="15"/>
      <c r="E841" s="15"/>
      <c r="F841" s="15"/>
      <c r="G841" s="15"/>
      <c r="H841" s="15"/>
      <c r="I841" s="15"/>
    </row>
    <row r="842" spans="1:9" ht="18" customHeight="1">
      <c r="A842" s="15"/>
      <c r="B842" s="15"/>
      <c r="C842" s="15"/>
      <c r="D842" s="15"/>
      <c r="E842" s="15"/>
      <c r="F842" s="15"/>
      <c r="G842" s="15"/>
      <c r="H842" s="15"/>
      <c r="I842" s="15"/>
    </row>
    <row r="843" spans="1:9" ht="18" customHeight="1">
      <c r="A843" s="15"/>
      <c r="B843" s="15"/>
      <c r="C843" s="15"/>
      <c r="D843" s="15"/>
      <c r="E843" s="15"/>
      <c r="F843" s="15"/>
      <c r="G843" s="15"/>
      <c r="H843" s="15"/>
      <c r="I843" s="15"/>
    </row>
    <row r="844" spans="1:9" ht="18" customHeight="1">
      <c r="A844" s="15"/>
      <c r="B844" s="15"/>
      <c r="C844" s="15"/>
      <c r="D844" s="15"/>
      <c r="E844" s="15"/>
      <c r="F844" s="15"/>
      <c r="G844" s="15"/>
      <c r="H844" s="15"/>
      <c r="I844" s="15"/>
    </row>
    <row r="845" spans="1:9" ht="18" customHeight="1">
      <c r="A845" s="15"/>
      <c r="B845" s="15"/>
      <c r="C845" s="15"/>
      <c r="D845" s="15"/>
      <c r="E845" s="15"/>
      <c r="F845" s="15"/>
      <c r="G845" s="15"/>
      <c r="H845" s="15"/>
      <c r="I845" s="15"/>
    </row>
    <row r="846" spans="1:9" ht="18" customHeight="1">
      <c r="A846" s="15"/>
      <c r="B846" s="15"/>
      <c r="C846" s="15"/>
      <c r="D846" s="15"/>
      <c r="E846" s="15"/>
      <c r="F846" s="15"/>
      <c r="G846" s="15"/>
      <c r="H846" s="15"/>
      <c r="I846" s="15"/>
    </row>
    <row r="847" spans="1:9" ht="18" customHeight="1">
      <c r="A847" s="15"/>
      <c r="B847" s="15"/>
      <c r="C847" s="15"/>
      <c r="D847" s="15"/>
      <c r="E847" s="15"/>
      <c r="F847" s="15"/>
      <c r="G847" s="15"/>
      <c r="H847" s="15"/>
      <c r="I847" s="15"/>
    </row>
    <row r="848" spans="1:9" ht="18" customHeight="1">
      <c r="A848" s="15"/>
      <c r="B848" s="15"/>
      <c r="C848" s="15"/>
      <c r="D848" s="15"/>
      <c r="E848" s="15"/>
      <c r="F848" s="15"/>
      <c r="G848" s="15"/>
      <c r="H848" s="15"/>
      <c r="I848" s="15"/>
    </row>
    <row r="849" spans="1:9" ht="18" customHeight="1">
      <c r="A849" s="15"/>
      <c r="B849" s="15"/>
      <c r="C849" s="15"/>
      <c r="D849" s="15"/>
      <c r="E849" s="15"/>
      <c r="F849" s="15"/>
      <c r="G849" s="15"/>
      <c r="H849" s="15"/>
      <c r="I849" s="15"/>
    </row>
    <row r="850" spans="1:9" ht="18" customHeight="1">
      <c r="A850" s="15"/>
      <c r="B850" s="15"/>
      <c r="C850" s="15"/>
      <c r="D850" s="15"/>
      <c r="E850" s="15"/>
      <c r="F850" s="15"/>
      <c r="G850" s="15"/>
      <c r="H850" s="15"/>
      <c r="I850" s="15"/>
    </row>
    <row r="851" spans="1:9" ht="18" customHeight="1">
      <c r="A851" s="15"/>
      <c r="B851" s="15"/>
      <c r="C851" s="15"/>
      <c r="D851" s="15"/>
      <c r="E851" s="15"/>
      <c r="F851" s="15"/>
      <c r="G851" s="15"/>
      <c r="H851" s="15"/>
      <c r="I851" s="15"/>
    </row>
    <row r="852" spans="1:9" ht="18" customHeight="1">
      <c r="A852" s="15"/>
      <c r="B852" s="15"/>
      <c r="C852" s="15"/>
      <c r="D852" s="15"/>
      <c r="E852" s="15"/>
      <c r="F852" s="15"/>
      <c r="G852" s="15"/>
      <c r="H852" s="15"/>
      <c r="I852" s="15"/>
    </row>
    <row r="853" spans="1:9" ht="18" customHeight="1">
      <c r="A853" s="15"/>
      <c r="B853" s="15"/>
      <c r="C853" s="15"/>
      <c r="D853" s="15"/>
      <c r="E853" s="15"/>
      <c r="F853" s="15"/>
      <c r="G853" s="15"/>
      <c r="H853" s="15"/>
      <c r="I853" s="15"/>
    </row>
    <row r="854" spans="1:9" ht="18" customHeight="1">
      <c r="A854" s="15"/>
      <c r="B854" s="15"/>
      <c r="C854" s="15"/>
      <c r="D854" s="15"/>
      <c r="E854" s="15"/>
      <c r="F854" s="15"/>
      <c r="G854" s="15"/>
      <c r="H854" s="15"/>
      <c r="I854" s="15"/>
    </row>
    <row r="855" spans="1:9" ht="18" customHeight="1">
      <c r="A855" s="15"/>
      <c r="B855" s="15"/>
      <c r="C855" s="15"/>
      <c r="D855" s="15"/>
      <c r="E855" s="15"/>
      <c r="F855" s="15"/>
      <c r="G855" s="15"/>
      <c r="H855" s="15"/>
      <c r="I855" s="15"/>
    </row>
    <row r="856" spans="1:9" ht="18" customHeight="1">
      <c r="A856" s="15"/>
      <c r="B856" s="15"/>
      <c r="C856" s="15"/>
      <c r="D856" s="15"/>
      <c r="E856" s="15"/>
      <c r="F856" s="15"/>
      <c r="G856" s="15"/>
      <c r="H856" s="15"/>
      <c r="I856" s="15"/>
    </row>
    <row r="857" spans="1:9" ht="18" customHeight="1">
      <c r="A857" s="15"/>
      <c r="B857" s="15"/>
      <c r="C857" s="15"/>
      <c r="D857" s="15"/>
      <c r="E857" s="15"/>
      <c r="F857" s="15"/>
      <c r="G857" s="15"/>
      <c r="H857" s="15"/>
      <c r="I857" s="15"/>
    </row>
    <row r="858" spans="1:9" ht="18" customHeight="1">
      <c r="A858" s="15"/>
      <c r="B858" s="15"/>
      <c r="C858" s="15"/>
      <c r="D858" s="15"/>
      <c r="E858" s="15"/>
      <c r="F858" s="15"/>
      <c r="G858" s="15"/>
      <c r="H858" s="15"/>
      <c r="I858" s="15"/>
    </row>
    <row r="859" spans="1:9" ht="18" customHeight="1">
      <c r="A859" s="15"/>
      <c r="B859" s="15"/>
      <c r="C859" s="15"/>
      <c r="D859" s="15"/>
      <c r="E859" s="15"/>
      <c r="F859" s="15"/>
      <c r="G859" s="15"/>
      <c r="H859" s="15"/>
      <c r="I859" s="15"/>
    </row>
    <row r="860" spans="1:9" ht="18" customHeight="1">
      <c r="A860" s="15"/>
      <c r="B860" s="15"/>
      <c r="C860" s="15"/>
      <c r="D860" s="15"/>
      <c r="E860" s="15"/>
      <c r="F860" s="15"/>
      <c r="G860" s="15"/>
      <c r="H860" s="15"/>
      <c r="I860" s="15"/>
    </row>
    <row r="861" spans="1:9" ht="18" customHeight="1">
      <c r="A861" s="15"/>
      <c r="B861" s="15"/>
      <c r="C861" s="15"/>
      <c r="D861" s="15"/>
      <c r="E861" s="15"/>
      <c r="F861" s="15"/>
      <c r="G861" s="15"/>
      <c r="H861" s="15"/>
      <c r="I861" s="15"/>
    </row>
    <row r="862" spans="1:9" ht="18" customHeight="1">
      <c r="A862" s="15"/>
      <c r="B862" s="15"/>
      <c r="C862" s="15"/>
      <c r="D862" s="15"/>
      <c r="E862" s="15"/>
      <c r="F862" s="15"/>
      <c r="G862" s="15"/>
      <c r="H862" s="15"/>
      <c r="I862" s="15"/>
    </row>
    <row r="863" spans="1:9" ht="18" customHeight="1">
      <c r="A863" s="15"/>
      <c r="B863" s="15"/>
      <c r="C863" s="15"/>
      <c r="D863" s="15"/>
      <c r="E863" s="15"/>
      <c r="F863" s="15"/>
      <c r="G863" s="15"/>
      <c r="H863" s="15"/>
      <c r="I863" s="15"/>
    </row>
    <row r="864" spans="1:9" ht="18" customHeight="1">
      <c r="A864" s="15"/>
      <c r="B864" s="15"/>
      <c r="C864" s="15"/>
      <c r="D864" s="15"/>
      <c r="E864" s="15"/>
      <c r="F864" s="15"/>
      <c r="G864" s="15"/>
      <c r="H864" s="15"/>
      <c r="I864" s="15"/>
    </row>
    <row r="865" spans="1:9" ht="18" customHeight="1">
      <c r="A865" s="15"/>
      <c r="B865" s="15"/>
      <c r="C865" s="15"/>
      <c r="D865" s="15"/>
      <c r="E865" s="15"/>
      <c r="F865" s="15"/>
      <c r="G865" s="15"/>
      <c r="H865" s="15"/>
      <c r="I865" s="15"/>
    </row>
    <row r="866" spans="1:9" ht="18" customHeight="1">
      <c r="A866" s="15"/>
      <c r="B866" s="15"/>
      <c r="C866" s="15"/>
      <c r="D866" s="15"/>
      <c r="E866" s="15"/>
      <c r="F866" s="15"/>
      <c r="G866" s="15"/>
      <c r="H866" s="15"/>
      <c r="I866" s="15"/>
    </row>
    <row r="867" spans="1:9" ht="18" customHeight="1">
      <c r="A867" s="15"/>
      <c r="B867" s="15"/>
      <c r="C867" s="15"/>
      <c r="D867" s="15"/>
      <c r="E867" s="15"/>
      <c r="F867" s="15"/>
      <c r="G867" s="15"/>
      <c r="H867" s="15"/>
      <c r="I867" s="15"/>
    </row>
    <row r="868" spans="1:9" ht="18" customHeight="1">
      <c r="A868" s="15"/>
      <c r="B868" s="15"/>
      <c r="C868" s="15"/>
      <c r="D868" s="15"/>
      <c r="E868" s="15"/>
      <c r="F868" s="15"/>
      <c r="G868" s="15"/>
      <c r="H868" s="15"/>
      <c r="I868" s="15"/>
    </row>
    <row r="869" spans="1:9" ht="18" customHeight="1">
      <c r="A869" s="15"/>
      <c r="B869" s="15"/>
      <c r="C869" s="15"/>
      <c r="D869" s="15"/>
      <c r="E869" s="15"/>
      <c r="F869" s="15"/>
      <c r="G869" s="15"/>
      <c r="H869" s="15"/>
      <c r="I869" s="15"/>
    </row>
    <row r="870" spans="1:9" ht="18" customHeight="1">
      <c r="A870" s="15"/>
      <c r="B870" s="15"/>
      <c r="C870" s="15"/>
      <c r="D870" s="15"/>
      <c r="E870" s="15"/>
      <c r="F870" s="15"/>
      <c r="G870" s="15"/>
      <c r="H870" s="15"/>
      <c r="I870" s="15"/>
    </row>
    <row r="871" spans="1:9" ht="18" customHeight="1">
      <c r="A871" s="15"/>
      <c r="B871" s="15"/>
      <c r="C871" s="15"/>
      <c r="D871" s="15"/>
      <c r="E871" s="15"/>
      <c r="F871" s="15"/>
      <c r="G871" s="15"/>
      <c r="H871" s="15"/>
      <c r="I871" s="15"/>
    </row>
    <row r="872" spans="1:9" ht="18" customHeight="1">
      <c r="A872" s="15"/>
      <c r="B872" s="15"/>
      <c r="C872" s="15"/>
      <c r="D872" s="15"/>
      <c r="E872" s="15"/>
      <c r="F872" s="15"/>
      <c r="G872" s="15"/>
      <c r="H872" s="15"/>
      <c r="I872" s="15"/>
    </row>
    <row r="873" spans="1:9" ht="18" customHeight="1">
      <c r="A873" s="15"/>
      <c r="B873" s="15"/>
      <c r="C873" s="15"/>
      <c r="D873" s="15"/>
      <c r="E873" s="15"/>
      <c r="F873" s="15"/>
      <c r="G873" s="15"/>
      <c r="H873" s="15"/>
      <c r="I873" s="15"/>
    </row>
    <row r="874" spans="1:9" ht="18" customHeight="1">
      <c r="A874" s="15"/>
      <c r="B874" s="15"/>
      <c r="C874" s="15"/>
      <c r="D874" s="15"/>
      <c r="E874" s="15"/>
      <c r="F874" s="15"/>
      <c r="G874" s="15"/>
      <c r="H874" s="15"/>
      <c r="I874" s="15"/>
    </row>
    <row r="875" spans="1:9" ht="18" customHeight="1">
      <c r="A875" s="15"/>
      <c r="B875" s="15"/>
      <c r="C875" s="15"/>
      <c r="D875" s="15"/>
      <c r="E875" s="15"/>
      <c r="F875" s="15"/>
      <c r="G875" s="15"/>
      <c r="H875" s="15"/>
      <c r="I875" s="15"/>
    </row>
    <row r="876" spans="1:9" ht="18" customHeight="1">
      <c r="A876" s="15"/>
      <c r="B876" s="15"/>
      <c r="C876" s="15"/>
      <c r="D876" s="15"/>
      <c r="E876" s="15"/>
      <c r="F876" s="15"/>
      <c r="G876" s="15"/>
      <c r="H876" s="15"/>
      <c r="I876" s="15"/>
    </row>
    <row r="877" spans="1:9" ht="18" customHeight="1">
      <c r="A877" s="15"/>
      <c r="B877" s="15"/>
      <c r="C877" s="15"/>
      <c r="D877" s="15"/>
      <c r="E877" s="15"/>
      <c r="F877" s="15"/>
      <c r="G877" s="15"/>
      <c r="H877" s="15"/>
      <c r="I877" s="15"/>
    </row>
    <row r="878" spans="1:9" ht="18" customHeight="1">
      <c r="A878" s="15"/>
      <c r="B878" s="15"/>
      <c r="C878" s="15"/>
      <c r="D878" s="15"/>
      <c r="E878" s="15"/>
      <c r="F878" s="15"/>
      <c r="G878" s="15"/>
      <c r="H878" s="15"/>
      <c r="I878" s="15"/>
    </row>
    <row r="879" spans="1:9" ht="18" customHeight="1">
      <c r="A879" s="15"/>
      <c r="B879" s="15"/>
      <c r="C879" s="15"/>
      <c r="D879" s="15"/>
      <c r="E879" s="15"/>
      <c r="F879" s="15"/>
      <c r="G879" s="15"/>
      <c r="H879" s="15"/>
      <c r="I879" s="15"/>
    </row>
    <row r="880" spans="1:9" ht="18" customHeight="1">
      <c r="A880" s="15"/>
      <c r="B880" s="15"/>
      <c r="C880" s="15"/>
      <c r="D880" s="15"/>
      <c r="E880" s="15"/>
      <c r="F880" s="15"/>
      <c r="G880" s="15"/>
      <c r="H880" s="15"/>
      <c r="I880" s="15"/>
    </row>
    <row r="881" spans="1:9" ht="18" customHeight="1">
      <c r="A881" s="15"/>
      <c r="B881" s="15"/>
      <c r="C881" s="15"/>
      <c r="D881" s="15"/>
      <c r="E881" s="15"/>
      <c r="F881" s="15"/>
      <c r="G881" s="15"/>
      <c r="H881" s="15"/>
      <c r="I881" s="15"/>
    </row>
    <row r="882" spans="1:9" ht="18" customHeight="1">
      <c r="A882" s="15"/>
      <c r="B882" s="15"/>
      <c r="C882" s="15"/>
      <c r="D882" s="15"/>
      <c r="E882" s="15"/>
      <c r="F882" s="15"/>
      <c r="G882" s="15"/>
      <c r="H882" s="15"/>
      <c r="I882" s="15"/>
    </row>
    <row r="883" spans="1:9" ht="18" customHeight="1">
      <c r="A883" s="15"/>
      <c r="B883" s="15"/>
      <c r="C883" s="15"/>
      <c r="D883" s="15"/>
      <c r="E883" s="15"/>
      <c r="F883" s="15"/>
      <c r="G883" s="15"/>
      <c r="H883" s="15"/>
      <c r="I883" s="15"/>
    </row>
    <row r="884" spans="1:9" ht="18" customHeight="1">
      <c r="A884" s="15"/>
      <c r="B884" s="15"/>
      <c r="C884" s="15"/>
      <c r="D884" s="15"/>
      <c r="E884" s="15"/>
      <c r="F884" s="15"/>
      <c r="G884" s="15"/>
      <c r="H884" s="15"/>
      <c r="I884" s="15"/>
    </row>
    <row r="885" spans="1:9" ht="18" customHeight="1">
      <c r="A885" s="15"/>
      <c r="B885" s="15"/>
      <c r="C885" s="15"/>
      <c r="D885" s="15"/>
      <c r="E885" s="15"/>
      <c r="F885" s="15"/>
      <c r="G885" s="15"/>
      <c r="H885" s="15"/>
      <c r="I885" s="15"/>
    </row>
    <row r="886" spans="1:9" ht="18" customHeight="1">
      <c r="A886" s="15"/>
      <c r="B886" s="15"/>
      <c r="C886" s="15"/>
      <c r="D886" s="15"/>
      <c r="E886" s="15"/>
      <c r="F886" s="15"/>
      <c r="G886" s="15"/>
      <c r="H886" s="15"/>
      <c r="I886" s="15"/>
    </row>
    <row r="887" spans="1:9" ht="18" customHeight="1">
      <c r="A887" s="15"/>
      <c r="B887" s="15"/>
      <c r="C887" s="15"/>
      <c r="D887" s="15"/>
      <c r="E887" s="15"/>
      <c r="F887" s="15"/>
      <c r="G887" s="15"/>
      <c r="H887" s="15"/>
      <c r="I887" s="15"/>
    </row>
    <row r="888" spans="1:9" ht="18" customHeight="1">
      <c r="A888" s="15"/>
      <c r="B888" s="15"/>
      <c r="C888" s="15"/>
      <c r="D888" s="15"/>
      <c r="E888" s="15"/>
      <c r="F888" s="15"/>
      <c r="G888" s="15"/>
      <c r="H888" s="15"/>
      <c r="I888" s="15"/>
    </row>
    <row r="889" spans="1:9" ht="18" customHeight="1">
      <c r="A889" s="15"/>
      <c r="B889" s="15"/>
      <c r="C889" s="15"/>
      <c r="D889" s="15"/>
      <c r="E889" s="15"/>
      <c r="F889" s="15"/>
      <c r="G889" s="15"/>
      <c r="H889" s="15"/>
      <c r="I889" s="15"/>
    </row>
    <row r="890" spans="1:9" ht="18" customHeight="1">
      <c r="A890" s="15"/>
      <c r="B890" s="15"/>
      <c r="C890" s="15"/>
      <c r="D890" s="15"/>
      <c r="E890" s="15"/>
      <c r="F890" s="15"/>
      <c r="G890" s="15"/>
      <c r="H890" s="15"/>
      <c r="I890" s="15"/>
    </row>
    <row r="891" spans="1:9" ht="18" customHeight="1">
      <c r="A891" s="15"/>
      <c r="B891" s="15"/>
      <c r="C891" s="15"/>
      <c r="D891" s="15"/>
      <c r="E891" s="15"/>
      <c r="F891" s="15"/>
      <c r="G891" s="15"/>
      <c r="H891" s="15"/>
      <c r="I891" s="15"/>
    </row>
    <row r="892" spans="1:9" ht="18" customHeight="1">
      <c r="A892" s="15"/>
      <c r="B892" s="15"/>
      <c r="C892" s="15"/>
      <c r="D892" s="15"/>
      <c r="E892" s="15"/>
      <c r="F892" s="15"/>
      <c r="G892" s="15"/>
      <c r="H892" s="15"/>
      <c r="I892" s="15"/>
    </row>
    <row r="893" spans="1:9" ht="18" customHeight="1">
      <c r="A893" s="15"/>
      <c r="B893" s="15"/>
      <c r="C893" s="15"/>
      <c r="D893" s="15"/>
      <c r="E893" s="15"/>
      <c r="F893" s="15"/>
      <c r="G893" s="15"/>
      <c r="H893" s="15"/>
      <c r="I893" s="15"/>
    </row>
    <row r="894" spans="1:9" ht="18" customHeight="1">
      <c r="A894" s="15"/>
      <c r="B894" s="15"/>
      <c r="C894" s="15"/>
      <c r="D894" s="15"/>
      <c r="E894" s="15"/>
      <c r="F894" s="15"/>
      <c r="G894" s="15"/>
      <c r="H894" s="15"/>
      <c r="I894" s="15"/>
    </row>
    <row r="895" spans="1:9" ht="18" customHeight="1">
      <c r="A895" s="15"/>
      <c r="B895" s="15"/>
      <c r="C895" s="15"/>
      <c r="D895" s="15"/>
      <c r="E895" s="15"/>
      <c r="F895" s="15"/>
      <c r="G895" s="15"/>
      <c r="H895" s="15"/>
      <c r="I895" s="15"/>
    </row>
    <row r="896" spans="1:9" ht="18" customHeight="1">
      <c r="A896" s="15"/>
      <c r="B896" s="15"/>
      <c r="C896" s="15"/>
      <c r="D896" s="15"/>
      <c r="E896" s="15"/>
      <c r="F896" s="15"/>
      <c r="G896" s="15"/>
      <c r="H896" s="15"/>
      <c r="I896" s="15"/>
    </row>
    <row r="897" spans="1:9" ht="18" customHeight="1">
      <c r="A897" s="15"/>
      <c r="B897" s="15"/>
      <c r="C897" s="15"/>
      <c r="D897" s="15"/>
      <c r="E897" s="15"/>
      <c r="F897" s="15"/>
      <c r="G897" s="15"/>
      <c r="H897" s="15"/>
      <c r="I897" s="15"/>
    </row>
    <row r="898" spans="1:9" ht="18" customHeight="1">
      <c r="A898" s="15"/>
      <c r="B898" s="15"/>
      <c r="C898" s="15"/>
      <c r="D898" s="15"/>
      <c r="E898" s="15"/>
      <c r="F898" s="15"/>
      <c r="G898" s="15"/>
      <c r="H898" s="15"/>
      <c r="I898" s="15"/>
    </row>
    <row r="899" spans="1:9" ht="18" customHeight="1">
      <c r="A899" s="15"/>
      <c r="B899" s="15"/>
      <c r="C899" s="15"/>
      <c r="D899" s="15"/>
      <c r="E899" s="15"/>
      <c r="F899" s="15"/>
      <c r="G899" s="15"/>
      <c r="H899" s="15"/>
      <c r="I899" s="15"/>
    </row>
    <row r="900" spans="1:9" ht="18" customHeight="1">
      <c r="A900" s="15"/>
      <c r="B900" s="15"/>
      <c r="C900" s="15"/>
      <c r="D900" s="15"/>
      <c r="E900" s="15"/>
      <c r="F900" s="15"/>
      <c r="G900" s="15"/>
      <c r="H900" s="15"/>
      <c r="I900" s="15"/>
    </row>
    <row r="901" spans="1:9" ht="18" customHeight="1">
      <c r="A901" s="15"/>
      <c r="B901" s="15"/>
      <c r="C901" s="15"/>
      <c r="D901" s="15"/>
      <c r="E901" s="15"/>
      <c r="F901" s="15"/>
      <c r="G901" s="15"/>
      <c r="H901" s="15"/>
      <c r="I901" s="15"/>
    </row>
    <row r="902" spans="1:9" ht="18" customHeight="1">
      <c r="A902" s="15"/>
      <c r="B902" s="15"/>
      <c r="C902" s="15"/>
      <c r="D902" s="15"/>
      <c r="E902" s="15"/>
      <c r="F902" s="15"/>
      <c r="G902" s="15"/>
      <c r="H902" s="15"/>
      <c r="I902" s="15"/>
    </row>
    <row r="903" spans="1:9" ht="18" customHeight="1">
      <c r="A903" s="15"/>
      <c r="B903" s="15"/>
      <c r="C903" s="15"/>
      <c r="D903" s="15"/>
      <c r="E903" s="15"/>
      <c r="F903" s="15"/>
      <c r="G903" s="15"/>
      <c r="H903" s="15"/>
      <c r="I903" s="15"/>
    </row>
    <row r="904" spans="1:9" ht="18" customHeight="1">
      <c r="A904" s="15"/>
      <c r="B904" s="15"/>
      <c r="C904" s="15"/>
      <c r="D904" s="15"/>
      <c r="E904" s="15"/>
      <c r="F904" s="15"/>
      <c r="G904" s="15"/>
      <c r="H904" s="15"/>
      <c r="I904" s="15"/>
    </row>
    <row r="905" spans="1:9" ht="18" customHeight="1">
      <c r="A905" s="15"/>
      <c r="B905" s="15"/>
      <c r="C905" s="15"/>
      <c r="D905" s="15"/>
      <c r="E905" s="15"/>
      <c r="F905" s="15"/>
      <c r="G905" s="15"/>
      <c r="H905" s="15"/>
      <c r="I905" s="15"/>
    </row>
    <row r="906" spans="1:9" ht="18" customHeight="1">
      <c r="A906" s="15"/>
      <c r="B906" s="15"/>
      <c r="C906" s="15"/>
      <c r="D906" s="15"/>
      <c r="E906" s="15"/>
      <c r="F906" s="15"/>
      <c r="G906" s="15"/>
      <c r="H906" s="15"/>
      <c r="I906" s="15"/>
    </row>
    <row r="907" spans="1:9" ht="18" customHeight="1">
      <c r="A907" s="15"/>
      <c r="B907" s="15"/>
      <c r="C907" s="15"/>
      <c r="D907" s="15"/>
      <c r="E907" s="15"/>
      <c r="F907" s="15"/>
      <c r="G907" s="15"/>
      <c r="H907" s="15"/>
      <c r="I907" s="15"/>
    </row>
    <row r="908" spans="1:9" ht="18" customHeight="1">
      <c r="A908" s="15"/>
      <c r="B908" s="15"/>
      <c r="C908" s="15"/>
      <c r="D908" s="15"/>
      <c r="E908" s="15"/>
      <c r="F908" s="15"/>
      <c r="G908" s="15"/>
      <c r="H908" s="15"/>
      <c r="I908" s="15"/>
    </row>
    <row r="909" spans="1:9" ht="18" customHeight="1">
      <c r="A909" s="15"/>
      <c r="B909" s="15"/>
      <c r="C909" s="15"/>
      <c r="D909" s="15"/>
      <c r="E909" s="15"/>
      <c r="F909" s="15"/>
      <c r="G909" s="15"/>
      <c r="H909" s="15"/>
      <c r="I909" s="15"/>
    </row>
    <row r="910" spans="1:9" ht="18" customHeight="1">
      <c r="A910" s="15"/>
      <c r="B910" s="15"/>
      <c r="C910" s="15"/>
      <c r="D910" s="15"/>
      <c r="E910" s="15"/>
      <c r="F910" s="15"/>
      <c r="G910" s="15"/>
      <c r="H910" s="15"/>
      <c r="I910" s="15"/>
    </row>
    <row r="911" spans="1:9" ht="18" customHeight="1">
      <c r="A911" s="15"/>
      <c r="B911" s="15"/>
      <c r="C911" s="15"/>
      <c r="D911" s="15"/>
      <c r="E911" s="15"/>
      <c r="F911" s="15"/>
      <c r="G911" s="15"/>
      <c r="H911" s="15"/>
      <c r="I911" s="15"/>
    </row>
    <row r="912" spans="1:9" ht="18" customHeight="1">
      <c r="A912" s="15"/>
      <c r="B912" s="15"/>
      <c r="C912" s="15"/>
      <c r="D912" s="15"/>
      <c r="E912" s="15"/>
      <c r="F912" s="15"/>
      <c r="G912" s="15"/>
      <c r="H912" s="15"/>
      <c r="I912" s="15"/>
    </row>
    <row r="913" spans="1:9" ht="18" customHeight="1">
      <c r="A913" s="15"/>
      <c r="B913" s="15"/>
      <c r="C913" s="15"/>
      <c r="D913" s="15"/>
      <c r="E913" s="15"/>
      <c r="F913" s="15"/>
      <c r="G913" s="15"/>
      <c r="H913" s="15"/>
      <c r="I913" s="15"/>
    </row>
    <row r="914" spans="1:9" ht="18" customHeight="1">
      <c r="A914" s="15"/>
      <c r="B914" s="15"/>
      <c r="C914" s="15"/>
      <c r="D914" s="15"/>
      <c r="E914" s="15"/>
      <c r="F914" s="15"/>
      <c r="G914" s="15"/>
      <c r="H914" s="15"/>
      <c r="I914" s="15"/>
    </row>
    <row r="915" spans="1:9" ht="18" customHeight="1">
      <c r="A915" s="15"/>
      <c r="B915" s="15"/>
      <c r="C915" s="15"/>
      <c r="D915" s="15"/>
      <c r="E915" s="15"/>
      <c r="F915" s="15"/>
      <c r="G915" s="15"/>
      <c r="H915" s="15"/>
      <c r="I915" s="15"/>
    </row>
    <row r="916" spans="1:9" ht="18" customHeight="1">
      <c r="A916" s="15"/>
      <c r="B916" s="15"/>
      <c r="C916" s="15"/>
      <c r="D916" s="15"/>
      <c r="E916" s="15"/>
      <c r="F916" s="15"/>
      <c r="G916" s="15"/>
      <c r="H916" s="15"/>
      <c r="I916" s="15"/>
    </row>
    <row r="917" spans="1:9" ht="18" customHeight="1">
      <c r="A917" s="15"/>
      <c r="B917" s="15"/>
      <c r="C917" s="15"/>
      <c r="D917" s="15"/>
      <c r="E917" s="15"/>
      <c r="F917" s="15"/>
      <c r="G917" s="15"/>
      <c r="H917" s="15"/>
      <c r="I917" s="15"/>
    </row>
    <row r="918" spans="1:9" ht="18" customHeight="1">
      <c r="A918" s="15"/>
      <c r="B918" s="15"/>
      <c r="C918" s="15"/>
      <c r="D918" s="15"/>
      <c r="E918" s="15"/>
      <c r="F918" s="15"/>
      <c r="G918" s="15"/>
      <c r="H918" s="15"/>
      <c r="I918" s="15"/>
    </row>
    <row r="919" spans="1:9" ht="18" customHeight="1">
      <c r="A919" s="15"/>
      <c r="B919" s="15"/>
      <c r="C919" s="15"/>
      <c r="D919" s="15"/>
      <c r="E919" s="15"/>
      <c r="F919" s="15"/>
      <c r="G919" s="15"/>
      <c r="H919" s="15"/>
      <c r="I919" s="15"/>
    </row>
    <row r="920" spans="1:9" ht="18" customHeight="1">
      <c r="A920" s="15"/>
      <c r="B920" s="15"/>
      <c r="C920" s="15"/>
      <c r="D920" s="15"/>
      <c r="E920" s="15"/>
      <c r="F920" s="15"/>
      <c r="G920" s="15"/>
      <c r="H920" s="15"/>
      <c r="I920" s="15"/>
    </row>
    <row r="921" spans="1:9" ht="18" customHeight="1">
      <c r="A921" s="15"/>
      <c r="B921" s="15"/>
      <c r="C921" s="15"/>
      <c r="D921" s="15"/>
      <c r="E921" s="15"/>
      <c r="F921" s="15"/>
      <c r="G921" s="15"/>
      <c r="H921" s="15"/>
      <c r="I921" s="15"/>
    </row>
    <row r="922" spans="1:9" ht="18" customHeight="1">
      <c r="A922" s="15"/>
      <c r="B922" s="15"/>
      <c r="C922" s="15"/>
      <c r="D922" s="15"/>
      <c r="E922" s="15"/>
      <c r="F922" s="15"/>
      <c r="G922" s="15"/>
      <c r="H922" s="15"/>
      <c r="I922" s="15"/>
    </row>
    <row r="923" spans="1:9" ht="18" customHeight="1">
      <c r="A923" s="15"/>
      <c r="B923" s="15"/>
      <c r="C923" s="15"/>
      <c r="D923" s="15"/>
      <c r="E923" s="15"/>
      <c r="F923" s="15"/>
      <c r="G923" s="15"/>
      <c r="H923" s="15"/>
      <c r="I923" s="15"/>
    </row>
    <row r="924" spans="1:9" ht="18" customHeight="1">
      <c r="A924" s="15"/>
      <c r="B924" s="15"/>
      <c r="C924" s="15"/>
      <c r="D924" s="15"/>
      <c r="E924" s="15"/>
      <c r="F924" s="15"/>
      <c r="G924" s="15"/>
      <c r="H924" s="15"/>
      <c r="I924" s="15"/>
    </row>
    <row r="925" spans="1:9" ht="18" customHeight="1">
      <c r="A925" s="15"/>
      <c r="B925" s="15"/>
      <c r="C925" s="15"/>
      <c r="D925" s="15"/>
      <c r="E925" s="15"/>
      <c r="F925" s="15"/>
      <c r="G925" s="15"/>
      <c r="H925" s="15"/>
      <c r="I925" s="15"/>
    </row>
    <row r="926" spans="1:9" ht="18" customHeight="1">
      <c r="A926" s="15"/>
      <c r="B926" s="15"/>
      <c r="C926" s="15"/>
      <c r="D926" s="15"/>
      <c r="E926" s="15"/>
      <c r="F926" s="15"/>
      <c r="G926" s="15"/>
      <c r="H926" s="15"/>
      <c r="I926" s="15"/>
    </row>
    <row r="927" spans="1:9" ht="18" customHeight="1">
      <c r="A927" s="15"/>
      <c r="B927" s="15"/>
      <c r="C927" s="15"/>
      <c r="D927" s="15"/>
      <c r="E927" s="15"/>
      <c r="F927" s="15"/>
      <c r="G927" s="15"/>
      <c r="H927" s="15"/>
      <c r="I927" s="15"/>
    </row>
    <row r="928" spans="1:9" ht="18" customHeight="1">
      <c r="A928" s="15"/>
      <c r="B928" s="15"/>
      <c r="C928" s="15"/>
      <c r="D928" s="15"/>
      <c r="E928" s="15"/>
      <c r="F928" s="15"/>
      <c r="G928" s="15"/>
      <c r="H928" s="15"/>
      <c r="I928" s="15"/>
    </row>
    <row r="929" spans="1:9" ht="18" customHeight="1">
      <c r="A929" s="15"/>
      <c r="B929" s="15"/>
      <c r="C929" s="15"/>
      <c r="D929" s="15"/>
      <c r="E929" s="15"/>
      <c r="F929" s="15"/>
      <c r="G929" s="15"/>
      <c r="H929" s="15"/>
      <c r="I929" s="15"/>
    </row>
    <row r="930" spans="1:9" ht="18" customHeight="1">
      <c r="A930" s="15"/>
      <c r="B930" s="15"/>
      <c r="C930" s="15"/>
      <c r="D930" s="15"/>
      <c r="E930" s="15"/>
      <c r="F930" s="15"/>
      <c r="G930" s="15"/>
      <c r="H930" s="15"/>
      <c r="I930" s="15"/>
    </row>
    <row r="931" spans="1:9" ht="18" customHeight="1">
      <c r="A931" s="15"/>
      <c r="B931" s="15"/>
      <c r="C931" s="15"/>
      <c r="D931" s="15"/>
      <c r="E931" s="15"/>
      <c r="F931" s="15"/>
      <c r="G931" s="15"/>
      <c r="H931" s="15"/>
      <c r="I931" s="15"/>
    </row>
    <row r="932" spans="1:9" ht="18" customHeight="1">
      <c r="A932" s="15"/>
      <c r="B932" s="15"/>
      <c r="C932" s="15"/>
      <c r="D932" s="15"/>
      <c r="E932" s="15"/>
      <c r="F932" s="15"/>
      <c r="G932" s="15"/>
      <c r="H932" s="15"/>
      <c r="I932" s="15"/>
    </row>
    <row r="933" spans="1:9" ht="18" customHeight="1">
      <c r="A933" s="15"/>
      <c r="B933" s="15"/>
      <c r="C933" s="15"/>
      <c r="D933" s="15"/>
      <c r="E933" s="15"/>
      <c r="F933" s="15"/>
      <c r="G933" s="15"/>
      <c r="H933" s="15"/>
      <c r="I933" s="15"/>
    </row>
    <row r="934" spans="1:9" ht="18" customHeight="1">
      <c r="A934" s="15"/>
      <c r="B934" s="15"/>
      <c r="C934" s="15"/>
      <c r="D934" s="15"/>
      <c r="E934" s="15"/>
      <c r="F934" s="15"/>
      <c r="G934" s="15"/>
      <c r="H934" s="15"/>
      <c r="I934" s="15"/>
    </row>
    <row r="935" spans="1:9" ht="18" customHeight="1">
      <c r="A935" s="15"/>
      <c r="B935" s="15"/>
      <c r="C935" s="15"/>
      <c r="D935" s="15"/>
      <c r="E935" s="15"/>
      <c r="F935" s="15"/>
      <c r="G935" s="15"/>
      <c r="H935" s="15"/>
      <c r="I935" s="15"/>
    </row>
    <row r="936" spans="1:9" ht="18" customHeight="1">
      <c r="A936" s="15"/>
      <c r="B936" s="15"/>
      <c r="C936" s="15"/>
      <c r="D936" s="15"/>
      <c r="E936" s="15"/>
      <c r="F936" s="15"/>
      <c r="G936" s="15"/>
      <c r="H936" s="15"/>
      <c r="I936" s="15"/>
    </row>
    <row r="937" spans="1:9" ht="18" customHeight="1">
      <c r="A937" s="15"/>
      <c r="B937" s="15"/>
      <c r="C937" s="15"/>
      <c r="D937" s="15"/>
      <c r="E937" s="15"/>
      <c r="F937" s="15"/>
      <c r="G937" s="15"/>
      <c r="H937" s="15"/>
      <c r="I937" s="15"/>
    </row>
    <row r="938" spans="1:9" ht="18" customHeight="1">
      <c r="A938" s="15"/>
      <c r="B938" s="15"/>
      <c r="C938" s="15"/>
      <c r="D938" s="15"/>
      <c r="E938" s="15"/>
      <c r="F938" s="15"/>
      <c r="G938" s="15"/>
      <c r="H938" s="15"/>
      <c r="I938" s="15"/>
    </row>
    <row r="939" spans="1:9" ht="18" customHeight="1">
      <c r="A939" s="15"/>
      <c r="B939" s="15"/>
      <c r="C939" s="15"/>
      <c r="D939" s="15"/>
      <c r="E939" s="15"/>
      <c r="F939" s="15"/>
      <c r="G939" s="15"/>
      <c r="H939" s="15"/>
      <c r="I939" s="15"/>
    </row>
    <row r="940" spans="1:9" ht="18" customHeight="1">
      <c r="A940" s="15"/>
      <c r="B940" s="15"/>
      <c r="C940" s="15"/>
      <c r="D940" s="15"/>
      <c r="E940" s="15"/>
      <c r="F940" s="15"/>
      <c r="G940" s="15"/>
      <c r="H940" s="15"/>
      <c r="I940" s="15"/>
    </row>
    <row r="941" spans="1:9" ht="18" customHeight="1">
      <c r="A941" s="15"/>
      <c r="B941" s="15"/>
      <c r="C941" s="15"/>
      <c r="D941" s="15"/>
      <c r="E941" s="15"/>
      <c r="F941" s="15"/>
      <c r="G941" s="15"/>
      <c r="H941" s="15"/>
      <c r="I941" s="15"/>
    </row>
    <row r="942" spans="1:9" ht="18" customHeight="1">
      <c r="A942" s="15"/>
      <c r="B942" s="15"/>
      <c r="C942" s="15"/>
      <c r="D942" s="15"/>
      <c r="E942" s="15"/>
      <c r="F942" s="15"/>
      <c r="G942" s="15"/>
      <c r="H942" s="15"/>
      <c r="I942" s="15"/>
    </row>
    <row r="943" spans="1:9" ht="18" customHeight="1">
      <c r="A943" s="15"/>
      <c r="B943" s="15"/>
      <c r="C943" s="15"/>
      <c r="D943" s="15"/>
      <c r="E943" s="15"/>
      <c r="F943" s="15"/>
      <c r="G943" s="15"/>
      <c r="H943" s="15"/>
      <c r="I943" s="15"/>
    </row>
    <row r="944" spans="1:9" ht="18" customHeight="1">
      <c r="A944" s="15"/>
      <c r="B944" s="15"/>
      <c r="C944" s="15"/>
      <c r="D944" s="15"/>
      <c r="E944" s="15"/>
      <c r="F944" s="15"/>
      <c r="G944" s="15"/>
      <c r="H944" s="15"/>
      <c r="I944" s="15"/>
    </row>
    <row r="945" spans="1:9" ht="18" customHeight="1">
      <c r="A945" s="15"/>
      <c r="B945" s="15"/>
      <c r="C945" s="15"/>
      <c r="D945" s="15"/>
      <c r="E945" s="15"/>
      <c r="F945" s="15"/>
      <c r="G945" s="15"/>
      <c r="H945" s="15"/>
      <c r="I945" s="15"/>
    </row>
    <row r="946" spans="1:9" ht="18" customHeight="1">
      <c r="A946" s="15"/>
      <c r="B946" s="15"/>
      <c r="C946" s="15"/>
      <c r="D946" s="15"/>
      <c r="E946" s="15"/>
      <c r="F946" s="15"/>
      <c r="G946" s="15"/>
      <c r="H946" s="15"/>
      <c r="I946" s="15"/>
    </row>
    <row r="947" spans="1:9" ht="18" customHeight="1">
      <c r="A947" s="15"/>
      <c r="B947" s="15"/>
      <c r="C947" s="15"/>
      <c r="D947" s="15"/>
      <c r="E947" s="15"/>
      <c r="F947" s="15"/>
      <c r="G947" s="15"/>
      <c r="H947" s="15"/>
      <c r="I947" s="15"/>
    </row>
    <row r="948" spans="1:9" ht="18" customHeight="1">
      <c r="A948" s="15"/>
      <c r="B948" s="15"/>
      <c r="C948" s="15"/>
      <c r="D948" s="15"/>
      <c r="E948" s="15"/>
      <c r="F948" s="15"/>
      <c r="G948" s="15"/>
      <c r="H948" s="15"/>
      <c r="I948" s="15"/>
    </row>
    <row r="949" spans="1:9" ht="18" customHeight="1">
      <c r="A949" s="15"/>
      <c r="B949" s="15"/>
      <c r="C949" s="15"/>
      <c r="D949" s="15"/>
      <c r="E949" s="15"/>
      <c r="F949" s="15"/>
      <c r="G949" s="15"/>
      <c r="H949" s="15"/>
      <c r="I949" s="15"/>
    </row>
    <row r="950" spans="1:9" ht="18" customHeight="1">
      <c r="A950" s="15"/>
      <c r="B950" s="15"/>
      <c r="C950" s="15"/>
      <c r="D950" s="15"/>
      <c r="E950" s="15"/>
      <c r="F950" s="15"/>
      <c r="G950" s="15"/>
      <c r="H950" s="15"/>
      <c r="I950" s="15"/>
    </row>
    <row r="951" spans="1:9" ht="18" customHeight="1">
      <c r="A951" s="15"/>
      <c r="B951" s="15"/>
      <c r="C951" s="15"/>
      <c r="D951" s="15"/>
      <c r="E951" s="15"/>
      <c r="F951" s="15"/>
      <c r="G951" s="15"/>
      <c r="H951" s="15"/>
      <c r="I951" s="15"/>
    </row>
    <row r="952" spans="1:9" ht="18" customHeight="1">
      <c r="A952" s="15"/>
      <c r="B952" s="15"/>
      <c r="C952" s="15"/>
      <c r="D952" s="15"/>
      <c r="E952" s="15"/>
      <c r="F952" s="15"/>
      <c r="G952" s="15"/>
      <c r="H952" s="15"/>
      <c r="I952" s="15"/>
    </row>
    <row r="953" spans="1:9" ht="18" customHeight="1">
      <c r="A953" s="15"/>
      <c r="B953" s="15"/>
      <c r="C953" s="15"/>
      <c r="D953" s="15"/>
      <c r="E953" s="15"/>
      <c r="F953" s="15"/>
      <c r="G953" s="15"/>
      <c r="H953" s="15"/>
      <c r="I953" s="15"/>
    </row>
    <row r="954" spans="1:9" ht="18" customHeight="1">
      <c r="A954" s="15"/>
      <c r="B954" s="15"/>
      <c r="C954" s="15"/>
      <c r="D954" s="15"/>
      <c r="E954" s="15"/>
      <c r="F954" s="15"/>
      <c r="G954" s="15"/>
      <c r="H954" s="15"/>
      <c r="I954" s="15"/>
    </row>
    <row r="955" spans="1:9" ht="18" customHeight="1">
      <c r="A955" s="15"/>
      <c r="B955" s="15"/>
      <c r="C955" s="15"/>
      <c r="D955" s="15"/>
      <c r="E955" s="15"/>
      <c r="F955" s="15"/>
      <c r="G955" s="15"/>
      <c r="H955" s="15"/>
      <c r="I955" s="15"/>
    </row>
    <row r="956" spans="1:9" ht="18" customHeight="1">
      <c r="A956" s="15"/>
      <c r="B956" s="15"/>
      <c r="C956" s="15"/>
      <c r="D956" s="15"/>
      <c r="E956" s="15"/>
      <c r="F956" s="15"/>
      <c r="G956" s="15"/>
      <c r="H956" s="15"/>
      <c r="I956" s="15"/>
    </row>
    <row r="957" spans="1:9" ht="18" customHeight="1">
      <c r="A957" s="15"/>
      <c r="B957" s="15"/>
      <c r="C957" s="15"/>
      <c r="D957" s="15"/>
      <c r="E957" s="15"/>
      <c r="F957" s="15"/>
      <c r="G957" s="15"/>
      <c r="H957" s="15"/>
      <c r="I957" s="15"/>
    </row>
    <row r="958" spans="1:9" ht="18" customHeight="1">
      <c r="A958" s="15"/>
      <c r="B958" s="15"/>
      <c r="C958" s="15"/>
      <c r="D958" s="15"/>
      <c r="E958" s="15"/>
      <c r="F958" s="15"/>
      <c r="G958" s="15"/>
      <c r="H958" s="15"/>
      <c r="I958" s="15"/>
    </row>
    <row r="959" spans="1:9" ht="18" customHeight="1">
      <c r="A959" s="15"/>
      <c r="B959" s="15"/>
      <c r="C959" s="15"/>
      <c r="D959" s="15"/>
      <c r="E959" s="15"/>
      <c r="F959" s="15"/>
      <c r="G959" s="15"/>
      <c r="H959" s="15"/>
      <c r="I959" s="15"/>
    </row>
    <row r="960" spans="1:9" ht="18" customHeight="1">
      <c r="A960" s="15"/>
      <c r="B960" s="15"/>
      <c r="C960" s="15"/>
      <c r="D960" s="15"/>
      <c r="E960" s="15"/>
      <c r="F960" s="15"/>
      <c r="G960" s="15"/>
      <c r="H960" s="15"/>
      <c r="I960" s="15"/>
    </row>
    <row r="961" spans="1:9" ht="18" customHeight="1">
      <c r="A961" s="15"/>
      <c r="B961" s="15"/>
      <c r="C961" s="15"/>
      <c r="D961" s="15"/>
      <c r="E961" s="15"/>
      <c r="F961" s="15"/>
      <c r="G961" s="15"/>
      <c r="H961" s="15"/>
      <c r="I961" s="15"/>
    </row>
    <row r="962" spans="1:9" ht="18" customHeight="1">
      <c r="A962" s="15"/>
      <c r="B962" s="15"/>
      <c r="C962" s="15"/>
      <c r="D962" s="15"/>
      <c r="E962" s="15"/>
      <c r="F962" s="15"/>
      <c r="G962" s="15"/>
      <c r="H962" s="15"/>
      <c r="I962" s="15"/>
    </row>
    <row r="963" spans="1:9" ht="18" customHeight="1">
      <c r="A963" s="15"/>
      <c r="B963" s="15"/>
      <c r="C963" s="15"/>
      <c r="D963" s="15"/>
      <c r="E963" s="15"/>
      <c r="F963" s="15"/>
      <c r="G963" s="15"/>
      <c r="H963" s="15"/>
      <c r="I963" s="15"/>
    </row>
    <row r="964" spans="1:9" ht="18" customHeight="1">
      <c r="A964" s="15"/>
      <c r="B964" s="15"/>
      <c r="C964" s="15"/>
      <c r="D964" s="15"/>
      <c r="E964" s="15"/>
      <c r="F964" s="15"/>
      <c r="G964" s="15"/>
      <c r="H964" s="15"/>
      <c r="I964" s="15"/>
    </row>
    <row r="965" spans="1:9" ht="18" customHeight="1">
      <c r="A965" s="15"/>
      <c r="B965" s="15"/>
      <c r="C965" s="15"/>
      <c r="D965" s="15"/>
      <c r="E965" s="15"/>
      <c r="F965" s="15"/>
      <c r="G965" s="15"/>
      <c r="H965" s="15"/>
      <c r="I965" s="15"/>
    </row>
    <row r="966" spans="1:9" ht="18" customHeight="1">
      <c r="A966" s="15"/>
      <c r="B966" s="15"/>
      <c r="C966" s="15"/>
      <c r="D966" s="15"/>
      <c r="E966" s="15"/>
      <c r="F966" s="15"/>
      <c r="G966" s="15"/>
      <c r="H966" s="15"/>
      <c r="I966" s="15"/>
    </row>
    <row r="967" spans="1:9" ht="18" customHeight="1">
      <c r="A967" s="15"/>
      <c r="B967" s="15"/>
      <c r="C967" s="15"/>
      <c r="D967" s="15"/>
      <c r="E967" s="15"/>
      <c r="F967" s="15"/>
      <c r="G967" s="15"/>
      <c r="H967" s="15"/>
      <c r="I967" s="15"/>
    </row>
    <row r="968" spans="1:9" ht="18" customHeight="1">
      <c r="A968" s="15"/>
      <c r="B968" s="15"/>
      <c r="C968" s="15"/>
      <c r="D968" s="15"/>
      <c r="E968" s="15"/>
      <c r="F968" s="15"/>
      <c r="G968" s="15"/>
      <c r="H968" s="15"/>
      <c r="I968" s="15"/>
    </row>
    <row r="969" spans="1:9" ht="18" customHeight="1">
      <c r="A969" s="15"/>
      <c r="B969" s="15"/>
      <c r="C969" s="15"/>
      <c r="D969" s="15"/>
      <c r="E969" s="15"/>
      <c r="F969" s="15"/>
      <c r="G969" s="15"/>
      <c r="H969" s="15"/>
      <c r="I969" s="15"/>
    </row>
    <row r="970" spans="1:9" ht="18" customHeight="1">
      <c r="A970" s="15"/>
      <c r="B970" s="15"/>
      <c r="C970" s="15"/>
      <c r="D970" s="15"/>
      <c r="E970" s="15"/>
      <c r="F970" s="15"/>
      <c r="G970" s="15"/>
      <c r="H970" s="15"/>
      <c r="I970" s="15"/>
    </row>
    <row r="971" spans="1:9" ht="18" customHeight="1">
      <c r="A971" s="15"/>
      <c r="B971" s="15"/>
      <c r="C971" s="15"/>
      <c r="D971" s="15"/>
      <c r="E971" s="15"/>
      <c r="F971" s="15"/>
      <c r="G971" s="15"/>
      <c r="H971" s="15"/>
      <c r="I971" s="15"/>
    </row>
    <row r="972" spans="1:9" ht="18" customHeight="1">
      <c r="A972" s="15"/>
      <c r="B972" s="15"/>
      <c r="C972" s="15"/>
      <c r="D972" s="15"/>
      <c r="E972" s="15"/>
      <c r="F972" s="15"/>
      <c r="G972" s="15"/>
      <c r="H972" s="15"/>
      <c r="I972" s="15"/>
    </row>
    <row r="973" spans="1:9" ht="18" customHeight="1">
      <c r="A973" s="15"/>
      <c r="B973" s="15"/>
      <c r="C973" s="15"/>
      <c r="D973" s="15"/>
      <c r="E973" s="15"/>
      <c r="F973" s="15"/>
      <c r="G973" s="15"/>
      <c r="H973" s="15"/>
      <c r="I973" s="15"/>
    </row>
    <row r="974" spans="1:9" ht="18" customHeight="1">
      <c r="A974" s="15"/>
      <c r="B974" s="15"/>
      <c r="C974" s="15"/>
      <c r="D974" s="15"/>
      <c r="E974" s="15"/>
      <c r="F974" s="15"/>
      <c r="G974" s="15"/>
      <c r="H974" s="15"/>
      <c r="I974" s="15"/>
    </row>
    <row r="975" spans="1:9" ht="18" customHeight="1">
      <c r="A975" s="15"/>
      <c r="B975" s="15"/>
      <c r="C975" s="15"/>
      <c r="D975" s="15"/>
      <c r="E975" s="15"/>
      <c r="F975" s="15"/>
      <c r="G975" s="15"/>
      <c r="H975" s="15"/>
      <c r="I975" s="15"/>
    </row>
    <row r="976" spans="1:9" ht="18" customHeight="1">
      <c r="A976" s="15"/>
      <c r="B976" s="15"/>
      <c r="C976" s="15"/>
      <c r="D976" s="15"/>
      <c r="E976" s="15"/>
      <c r="F976" s="15"/>
      <c r="G976" s="15"/>
      <c r="H976" s="15"/>
      <c r="I976" s="15"/>
    </row>
    <row r="977" spans="1:9" ht="18" customHeight="1">
      <c r="A977" s="15"/>
      <c r="B977" s="15"/>
      <c r="C977" s="15"/>
      <c r="D977" s="15"/>
      <c r="E977" s="15"/>
      <c r="F977" s="15"/>
      <c r="G977" s="15"/>
      <c r="H977" s="15"/>
      <c r="I977" s="15"/>
    </row>
    <row r="978" spans="1:9" ht="18" customHeight="1">
      <c r="A978" s="15"/>
      <c r="B978" s="15"/>
      <c r="C978" s="15"/>
      <c r="D978" s="15"/>
      <c r="E978" s="15"/>
      <c r="F978" s="15"/>
      <c r="G978" s="15"/>
      <c r="H978" s="15"/>
      <c r="I978" s="15"/>
    </row>
    <row r="979" spans="1:9" ht="18" customHeight="1">
      <c r="A979" s="15"/>
      <c r="B979" s="15"/>
      <c r="C979" s="15"/>
      <c r="D979" s="15"/>
      <c r="E979" s="15"/>
      <c r="F979" s="15"/>
      <c r="G979" s="15"/>
      <c r="H979" s="15"/>
      <c r="I979" s="15"/>
    </row>
    <row r="980" spans="1:9" ht="18" customHeight="1">
      <c r="A980" s="15"/>
      <c r="B980" s="15"/>
      <c r="C980" s="15"/>
      <c r="D980" s="15"/>
      <c r="E980" s="15"/>
      <c r="F980" s="15"/>
      <c r="G980" s="15"/>
      <c r="H980" s="15"/>
      <c r="I980" s="15"/>
    </row>
    <row r="981" spans="1:9" ht="18" customHeight="1">
      <c r="A981" s="15"/>
      <c r="B981" s="15"/>
      <c r="C981" s="15"/>
      <c r="D981" s="15"/>
      <c r="E981" s="15"/>
      <c r="F981" s="15"/>
      <c r="G981" s="15"/>
      <c r="H981" s="15"/>
      <c r="I981" s="15"/>
    </row>
    <row r="982" spans="1:9" ht="18" customHeight="1">
      <c r="A982" s="15"/>
      <c r="B982" s="15"/>
      <c r="C982" s="15"/>
      <c r="D982" s="15"/>
      <c r="E982" s="15"/>
      <c r="F982" s="15"/>
      <c r="G982" s="15"/>
      <c r="H982" s="15"/>
      <c r="I982" s="15"/>
    </row>
    <row r="983" spans="1:9" ht="18" customHeight="1">
      <c r="A983" s="15"/>
      <c r="B983" s="15"/>
      <c r="C983" s="15"/>
      <c r="D983" s="15"/>
      <c r="E983" s="15"/>
      <c r="F983" s="15"/>
      <c r="G983" s="15"/>
      <c r="H983" s="15"/>
      <c r="I983" s="15"/>
    </row>
    <row r="984" spans="1:9" ht="18" customHeight="1">
      <c r="A984" s="15"/>
      <c r="B984" s="15"/>
      <c r="C984" s="15"/>
      <c r="D984" s="15"/>
      <c r="E984" s="15"/>
      <c r="F984" s="15"/>
      <c r="G984" s="15"/>
      <c r="H984" s="15"/>
      <c r="I984" s="15"/>
    </row>
    <row r="985" spans="1:9" ht="18" customHeight="1">
      <c r="A985" s="15"/>
      <c r="B985" s="15"/>
      <c r="C985" s="15"/>
      <c r="D985" s="15"/>
      <c r="E985" s="15"/>
      <c r="F985" s="15"/>
      <c r="G985" s="15"/>
      <c r="H985" s="15"/>
      <c r="I985" s="15"/>
    </row>
    <row r="986" spans="1:9" ht="18" customHeight="1">
      <c r="A986" s="15"/>
      <c r="B986" s="15"/>
      <c r="C986" s="15"/>
      <c r="D986" s="15"/>
      <c r="E986" s="15"/>
      <c r="F986" s="15"/>
      <c r="G986" s="15"/>
      <c r="H986" s="15"/>
      <c r="I986" s="15"/>
    </row>
    <row r="987" spans="1:9" ht="18" customHeight="1">
      <c r="A987" s="15"/>
      <c r="B987" s="15"/>
      <c r="C987" s="15"/>
      <c r="D987" s="15"/>
      <c r="E987" s="15"/>
      <c r="F987" s="15"/>
      <c r="G987" s="15"/>
      <c r="H987" s="15"/>
      <c r="I987" s="15"/>
    </row>
    <row r="988" spans="1:9" ht="18" customHeight="1">
      <c r="A988" s="15"/>
      <c r="B988" s="15"/>
      <c r="C988" s="15"/>
      <c r="D988" s="15"/>
      <c r="E988" s="15"/>
      <c r="F988" s="15"/>
      <c r="G988" s="15"/>
      <c r="H988" s="15"/>
      <c r="I988" s="15"/>
    </row>
    <row r="989" spans="1:9" ht="18" customHeight="1">
      <c r="A989" s="15"/>
      <c r="B989" s="15"/>
      <c r="C989" s="15"/>
      <c r="D989" s="15"/>
      <c r="E989" s="15"/>
      <c r="F989" s="15"/>
      <c r="G989" s="15"/>
      <c r="H989" s="15"/>
      <c r="I989" s="15"/>
    </row>
    <row r="990" spans="1:9" ht="18" customHeight="1">
      <c r="A990" s="15"/>
      <c r="B990" s="15"/>
      <c r="C990" s="15"/>
      <c r="D990" s="15"/>
      <c r="E990" s="15"/>
      <c r="F990" s="15"/>
      <c r="G990" s="15"/>
      <c r="H990" s="15"/>
      <c r="I990" s="15"/>
    </row>
    <row r="991" spans="1:9" ht="18" customHeight="1">
      <c r="A991" s="15"/>
      <c r="B991" s="15"/>
      <c r="C991" s="15"/>
      <c r="D991" s="15"/>
      <c r="E991" s="15"/>
      <c r="F991" s="15"/>
      <c r="G991" s="15"/>
      <c r="H991" s="15"/>
      <c r="I991" s="15"/>
    </row>
    <row r="992" spans="1:9" ht="18" customHeight="1">
      <c r="A992" s="15"/>
      <c r="B992" s="15"/>
      <c r="C992" s="15"/>
      <c r="D992" s="15"/>
      <c r="E992" s="15"/>
      <c r="F992" s="15"/>
      <c r="G992" s="15"/>
      <c r="H992" s="15"/>
      <c r="I992" s="15"/>
    </row>
    <row r="993" spans="1:9" ht="18" customHeight="1">
      <c r="A993" s="15"/>
      <c r="B993" s="15"/>
      <c r="C993" s="15"/>
      <c r="D993" s="15"/>
      <c r="E993" s="15"/>
      <c r="F993" s="15"/>
      <c r="G993" s="15"/>
      <c r="H993" s="15"/>
      <c r="I993" s="15"/>
    </row>
    <row r="994" spans="1:9" ht="18" customHeight="1">
      <c r="A994" s="15"/>
      <c r="B994" s="15"/>
      <c r="C994" s="15"/>
      <c r="D994" s="15"/>
      <c r="E994" s="15"/>
      <c r="F994" s="15"/>
      <c r="G994" s="15"/>
      <c r="H994" s="15"/>
      <c r="I994" s="15"/>
    </row>
    <row r="995" spans="1:9" ht="18" customHeight="1">
      <c r="A995" s="15"/>
      <c r="B995" s="15"/>
      <c r="C995" s="15"/>
      <c r="D995" s="15"/>
      <c r="E995" s="15"/>
      <c r="F995" s="15"/>
      <c r="G995" s="15"/>
      <c r="H995" s="15"/>
      <c r="I995" s="15"/>
    </row>
    <row r="996" spans="1:9" ht="18" customHeight="1">
      <c r="A996" s="15"/>
      <c r="B996" s="15"/>
      <c r="C996" s="15"/>
      <c r="D996" s="15"/>
      <c r="E996" s="15"/>
      <c r="F996" s="15"/>
      <c r="G996" s="15"/>
      <c r="H996" s="15"/>
      <c r="I996" s="15"/>
    </row>
    <row r="997" spans="1:9" ht="18" customHeight="1">
      <c r="A997" s="15"/>
      <c r="B997" s="15"/>
      <c r="C997" s="15"/>
      <c r="D997" s="15"/>
      <c r="E997" s="15"/>
      <c r="F997" s="15"/>
      <c r="G997" s="15"/>
      <c r="H997" s="15"/>
      <c r="I997" s="15"/>
    </row>
    <row r="998" spans="1:9" ht="18" customHeight="1">
      <c r="A998" s="15"/>
      <c r="B998" s="15"/>
      <c r="C998" s="15"/>
      <c r="D998" s="15"/>
      <c r="E998" s="15"/>
      <c r="F998" s="15"/>
      <c r="G998" s="15"/>
      <c r="H998" s="15"/>
      <c r="I998" s="15"/>
    </row>
    <row r="999" spans="1:9" ht="18" customHeight="1">
      <c r="A999" s="15"/>
      <c r="B999" s="15"/>
      <c r="C999" s="15"/>
      <c r="D999" s="15"/>
      <c r="E999" s="15"/>
      <c r="F999" s="15"/>
      <c r="G999" s="15"/>
      <c r="H999" s="15"/>
      <c r="I999" s="15"/>
    </row>
    <row r="1000" spans="1:9" ht="18" customHeight="1">
      <c r="A1000" s="15"/>
      <c r="B1000" s="15"/>
      <c r="C1000" s="15"/>
      <c r="D1000" s="15"/>
      <c r="E1000" s="15"/>
      <c r="F1000" s="15"/>
      <c r="G1000" s="15"/>
      <c r="H1000" s="15"/>
      <c r="I1000" s="15"/>
    </row>
    <row r="1001" spans="1:9" ht="18" customHeight="1">
      <c r="A1001" s="15"/>
      <c r="B1001" s="15"/>
      <c r="C1001" s="15"/>
      <c r="D1001" s="15"/>
      <c r="E1001" s="15"/>
      <c r="F1001" s="15"/>
      <c r="G1001" s="15"/>
      <c r="H1001" s="15"/>
      <c r="I1001" s="15"/>
    </row>
    <row r="1002" spans="1:9" ht="18" customHeight="1">
      <c r="C1002" s="15"/>
    </row>
    <row r="1003" spans="1:9" ht="18" customHeight="1">
      <c r="C1003" s="15"/>
    </row>
    <row r="1004" spans="1:9" ht="18" customHeight="1">
      <c r="C1004" s="15"/>
    </row>
    <row r="1005" spans="1:9" ht="18" customHeight="1">
      <c r="C1005" s="15"/>
    </row>
  </sheetData>
  <mergeCells count="19">
    <mergeCell ref="B23:B26"/>
    <mergeCell ref="A1:A4"/>
    <mergeCell ref="B1:B4"/>
    <mergeCell ref="C1:C4"/>
    <mergeCell ref="D1:I1"/>
    <mergeCell ref="D2:G3"/>
    <mergeCell ref="H2:I3"/>
    <mergeCell ref="B5:B6"/>
    <mergeCell ref="B7:B9"/>
    <mergeCell ref="B10:B12"/>
    <mergeCell ref="B16:B18"/>
    <mergeCell ref="B20:B21"/>
    <mergeCell ref="B60:B62"/>
    <mergeCell ref="B27:B28"/>
    <mergeCell ref="B29:B31"/>
    <mergeCell ref="B32:B33"/>
    <mergeCell ref="B35:B37"/>
    <mergeCell ref="B40:B41"/>
    <mergeCell ref="B50:B52"/>
  </mergeCells>
  <conditionalFormatting sqref="J3">
    <cfRule type="expression" dxfId="22" priority="15">
      <formula>$J$3=#REF!</formula>
    </cfRule>
    <cfRule type="expression" dxfId="21" priority="16">
      <formula>$J$3=#REF!</formula>
    </cfRule>
    <cfRule type="expression" dxfId="20" priority="17">
      <formula>$J$3&lt;&gt;#REF!</formula>
    </cfRule>
  </conditionalFormatting>
  <conditionalFormatting sqref="F5:F67">
    <cfRule type="duplicateValues" dxfId="19"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1005"/>
  <sheetViews>
    <sheetView zoomScale="70" zoomScaleNormal="70" workbookViewId="0">
      <selection activeCell="K7" sqref="K7:K52"/>
    </sheetView>
  </sheetViews>
  <sheetFormatPr defaultColWidth="14.42578125" defaultRowHeight="15" customHeight="1"/>
  <cols>
    <col min="1" max="1" width="6.85546875" style="16" customWidth="1"/>
    <col min="2" max="2" width="18.85546875" style="16" customWidth="1"/>
    <col min="3" max="3" width="80.7109375" style="16" customWidth="1"/>
    <col min="4" max="4" width="14.7109375" style="16" customWidth="1"/>
    <col min="5" max="5" width="16.42578125" style="16" customWidth="1"/>
    <col min="6" max="6" width="22.85546875" style="16" bestFit="1" customWidth="1"/>
    <col min="7" max="7" width="22.85546875" style="16" customWidth="1"/>
    <col min="8" max="8" width="21.85546875" style="16" bestFit="1" customWidth="1"/>
    <col min="9" max="9" width="18.5703125" style="16" customWidth="1"/>
    <col min="10" max="10" width="17.85546875" style="16" customWidth="1"/>
    <col min="11" max="11" width="12.42578125" style="185" bestFit="1" customWidth="1"/>
    <col min="12" max="12" width="17.140625" style="16" bestFit="1" customWidth="1"/>
    <col min="13" max="13" width="15" style="16" bestFit="1" customWidth="1"/>
    <col min="14" max="14" width="8.7109375" style="16" customWidth="1"/>
    <col min="15" max="15" width="38.140625" bestFit="1" customWidth="1"/>
    <col min="16" max="16" width="23" bestFit="1" customWidth="1"/>
    <col min="17" max="20" width="9.140625" style="139"/>
    <col min="21" max="26" width="14.42578125" style="139"/>
    <col min="27" max="16384" width="14.42578125" style="16"/>
  </cols>
  <sheetData>
    <row r="1" spans="1:16" ht="15.75" customHeight="1">
      <c r="A1" s="432" t="s">
        <v>0</v>
      </c>
      <c r="B1" s="432" t="s">
        <v>1</v>
      </c>
      <c r="C1" s="432" t="s">
        <v>2</v>
      </c>
      <c r="D1" s="480" t="s">
        <v>170</v>
      </c>
      <c r="E1" s="458"/>
      <c r="F1" s="458"/>
      <c r="G1" s="458"/>
      <c r="H1" s="457"/>
      <c r="I1" s="457"/>
      <c r="J1" s="18"/>
      <c r="K1" s="184"/>
      <c r="L1" s="18"/>
      <c r="M1" s="18"/>
      <c r="N1" s="18"/>
    </row>
    <row r="2" spans="1:16" ht="15.75" customHeight="1">
      <c r="A2" s="433"/>
      <c r="B2" s="433"/>
      <c r="C2" s="494"/>
      <c r="D2" s="444" t="s">
        <v>171</v>
      </c>
      <c r="E2" s="444"/>
      <c r="F2" s="444"/>
      <c r="G2" s="444"/>
      <c r="H2" s="487" t="s">
        <v>172</v>
      </c>
      <c r="I2" s="488"/>
      <c r="J2" s="52">
        <f>SUBTOTAL(9,F5:F67)</f>
        <v>15478500</v>
      </c>
      <c r="K2" s="184"/>
      <c r="L2" s="18"/>
      <c r="M2" s="18"/>
      <c r="N2" s="18"/>
    </row>
    <row r="3" spans="1:16" ht="15.75" customHeight="1">
      <c r="A3" s="433"/>
      <c r="B3" s="433"/>
      <c r="C3" s="494"/>
      <c r="D3" s="444"/>
      <c r="E3" s="444"/>
      <c r="F3" s="444"/>
      <c r="G3" s="444"/>
      <c r="H3" s="489"/>
      <c r="I3" s="490"/>
      <c r="J3" s="18"/>
      <c r="K3" s="184"/>
      <c r="L3" s="18"/>
      <c r="M3" s="18"/>
      <c r="N3" s="18"/>
      <c r="O3" s="27" t="s">
        <v>165</v>
      </c>
      <c r="P3" t="s">
        <v>560</v>
      </c>
    </row>
    <row r="4" spans="1:16" ht="15.75" customHeight="1">
      <c r="A4" s="434"/>
      <c r="B4" s="434"/>
      <c r="C4" s="433"/>
      <c r="D4" s="35" t="s">
        <v>173</v>
      </c>
      <c r="E4" s="35" t="s">
        <v>174</v>
      </c>
      <c r="F4" s="35" t="s">
        <v>175</v>
      </c>
      <c r="G4" s="35"/>
      <c r="H4" s="17" t="s">
        <v>176</v>
      </c>
      <c r="I4" s="17" t="s">
        <v>177</v>
      </c>
      <c r="J4" s="18"/>
      <c r="K4" s="184"/>
      <c r="L4" s="18"/>
      <c r="M4" s="53" t="s">
        <v>197</v>
      </c>
      <c r="N4" s="18"/>
      <c r="O4" s="28" t="s">
        <v>196</v>
      </c>
      <c r="P4" s="29">
        <v>1885500</v>
      </c>
    </row>
    <row r="5" spans="1:16" ht="15.75" customHeight="1">
      <c r="A5" s="6">
        <v>1</v>
      </c>
      <c r="B5" s="493" t="s">
        <v>6</v>
      </c>
      <c r="C5" s="26" t="s">
        <v>100</v>
      </c>
      <c r="D5" s="14" t="str">
        <f>IFERROR(VLOOKUP(C5,#REF!,2,FALSE),"")</f>
        <v/>
      </c>
      <c r="E5" s="14" t="str">
        <f>IFERROR(VLOOKUP(C5,#REF!,4,FALSE),"")</f>
        <v/>
      </c>
      <c r="F5" s="14" t="str">
        <f>IFERROR(VLOOKUP(C5,$O$4:$P$13,2,FALSE),"")</f>
        <v/>
      </c>
      <c r="G5" s="14"/>
      <c r="H5" s="14" t="str">
        <f>IFERROR(VLOOKUP(C5,#REF!,3,FALSE),"")</f>
        <v/>
      </c>
      <c r="I5" s="20" t="str">
        <f>IFERROR(VLOOKUP(C5,#REF!,5,FALSE),"")</f>
        <v/>
      </c>
      <c r="J5" s="18"/>
      <c r="K5" s="184"/>
      <c r="L5" s="18"/>
      <c r="M5" s="18"/>
      <c r="N5" s="18"/>
      <c r="O5" s="28" t="s">
        <v>144</v>
      </c>
      <c r="P5" s="29">
        <v>4383000</v>
      </c>
    </row>
    <row r="6" spans="1:16" ht="15.75" customHeight="1">
      <c r="A6" s="6">
        <f t="shared" ref="A6:A67" si="0">A5+1</f>
        <v>2</v>
      </c>
      <c r="B6" s="460"/>
      <c r="C6" s="22" t="s">
        <v>101</v>
      </c>
      <c r="D6" s="14" t="str">
        <f>IFERROR(VLOOKUP(C6,#REF!,2,FALSE),"")</f>
        <v/>
      </c>
      <c r="E6" s="14" t="str">
        <f>IFERROR(VLOOKUP(C6,#REF!,4,FALSE),"")</f>
        <v/>
      </c>
      <c r="F6" s="14" t="str">
        <f t="shared" ref="F6:F67" si="1">IFERROR(VLOOKUP(C6,$O$4:$P$13,2,FALSE),"")</f>
        <v/>
      </c>
      <c r="G6" s="14"/>
      <c r="H6" s="14" t="str">
        <f>IFERROR(VLOOKUP(C6,#REF!,3,FALSE),"")</f>
        <v/>
      </c>
      <c r="I6" s="20" t="str">
        <f>IFERROR(VLOOKUP(C6,#REF!,5,FALSE),"")</f>
        <v/>
      </c>
      <c r="J6" s="18"/>
      <c r="K6" s="184"/>
      <c r="L6" s="18"/>
      <c r="M6" s="18"/>
      <c r="N6" s="18"/>
      <c r="O6" s="28" t="s">
        <v>190</v>
      </c>
      <c r="P6" s="29">
        <v>366750</v>
      </c>
    </row>
    <row r="7" spans="1:16" ht="15.75" customHeight="1">
      <c r="A7" s="6">
        <f t="shared" si="0"/>
        <v>3</v>
      </c>
      <c r="B7" s="493" t="s">
        <v>9</v>
      </c>
      <c r="C7" s="54" t="s">
        <v>102</v>
      </c>
      <c r="D7" s="55" t="str">
        <f>IFERROR(VLOOKUP(C7,#REF!,2,FALSE),"")</f>
        <v/>
      </c>
      <c r="E7" s="55" t="str">
        <f>IFERROR(VLOOKUP(C7,#REF!,4,FALSE),"")</f>
        <v/>
      </c>
      <c r="F7" s="14">
        <f t="shared" si="1"/>
        <v>285750</v>
      </c>
      <c r="G7" s="14"/>
      <c r="H7" s="14" t="str">
        <f>IFERROR(VLOOKUP(C7,#REF!,3,FALSE),"")</f>
        <v/>
      </c>
      <c r="I7" s="56" t="str">
        <f>IFERROR(VLOOKUP(C7,#REF!,5,FALSE),"")</f>
        <v/>
      </c>
      <c r="J7" s="153" t="s">
        <v>868</v>
      </c>
      <c r="K7" s="184">
        <v>45947</v>
      </c>
      <c r="L7" s="18"/>
      <c r="M7" s="18"/>
      <c r="N7" s="18"/>
      <c r="O7" s="28" t="s">
        <v>192</v>
      </c>
      <c r="P7" s="29">
        <v>242250</v>
      </c>
    </row>
    <row r="8" spans="1:16" ht="15.75" customHeight="1">
      <c r="A8" s="6">
        <f t="shared" si="0"/>
        <v>4</v>
      </c>
      <c r="B8" s="494"/>
      <c r="C8" s="22" t="s">
        <v>103</v>
      </c>
      <c r="D8" s="14" t="str">
        <f>IFERROR(VLOOKUP(C8,#REF!,2,FALSE),"")</f>
        <v/>
      </c>
      <c r="E8" s="14" t="str">
        <f>IFERROR(VLOOKUP(C8,#REF!,4,FALSE),"")</f>
        <v/>
      </c>
      <c r="F8" s="14" t="str">
        <f t="shared" si="1"/>
        <v/>
      </c>
      <c r="G8" s="14"/>
      <c r="H8" s="14" t="str">
        <f>IFERROR(VLOOKUP(C8,#REF!,3,FALSE),"")</f>
        <v/>
      </c>
      <c r="I8" s="20" t="str">
        <f>IFERROR(VLOOKUP(C8,#REF!,5,FALSE),"")</f>
        <v/>
      </c>
      <c r="J8" s="153" t="s">
        <v>868</v>
      </c>
      <c r="K8" s="184">
        <v>45947</v>
      </c>
      <c r="L8" s="18"/>
      <c r="M8" s="18"/>
      <c r="N8" s="18"/>
      <c r="O8" s="28" t="s">
        <v>189</v>
      </c>
      <c r="P8" s="29">
        <v>283500</v>
      </c>
    </row>
    <row r="9" spans="1:16" ht="15.75" customHeight="1">
      <c r="A9" s="6">
        <f t="shared" si="0"/>
        <v>5</v>
      </c>
      <c r="B9" s="460"/>
      <c r="C9" s="22" t="s">
        <v>104</v>
      </c>
      <c r="D9" s="14" t="str">
        <f>IFERROR(VLOOKUP(C9,#REF!,2,FALSE),"")</f>
        <v/>
      </c>
      <c r="E9" s="14" t="str">
        <f>IFERROR(VLOOKUP(C9,#REF!,4,FALSE),"")</f>
        <v/>
      </c>
      <c r="F9" s="14" t="str">
        <f t="shared" si="1"/>
        <v/>
      </c>
      <c r="G9" s="14"/>
      <c r="H9" s="14" t="str">
        <f>IFERROR(VLOOKUP(C9,#REF!,3,FALSE),"")</f>
        <v/>
      </c>
      <c r="I9" s="20" t="str">
        <f>IFERROR(VLOOKUP(C9,#REF!,5,FALSE),"")</f>
        <v/>
      </c>
      <c r="J9" s="153" t="s">
        <v>868</v>
      </c>
      <c r="K9" s="184">
        <v>45947</v>
      </c>
      <c r="L9" s="18"/>
      <c r="M9" s="18"/>
      <c r="N9" s="18"/>
      <c r="O9" s="28" t="s">
        <v>191</v>
      </c>
      <c r="P9" s="29">
        <v>912000</v>
      </c>
    </row>
    <row r="10" spans="1:16" ht="15.75" customHeight="1">
      <c r="A10" s="6">
        <f t="shared" si="0"/>
        <v>6</v>
      </c>
      <c r="B10" s="493" t="s">
        <v>13</v>
      </c>
      <c r="C10" s="22" t="s">
        <v>105</v>
      </c>
      <c r="D10" s="14" t="str">
        <f>IFERROR(VLOOKUP(C10,#REF!,2,FALSE),"")</f>
        <v/>
      </c>
      <c r="E10" s="14" t="str">
        <f>IFERROR(VLOOKUP(C10,#REF!,4,FALSE),"")</f>
        <v/>
      </c>
      <c r="F10" s="14" t="str">
        <f t="shared" si="1"/>
        <v/>
      </c>
      <c r="G10" s="14"/>
      <c r="H10" s="14" t="str">
        <f>IFERROR(VLOOKUP(C10,#REF!,3,FALSE),"")</f>
        <v/>
      </c>
      <c r="I10" s="20" t="str">
        <f>IFERROR(VLOOKUP(C10,#REF!,5,FALSE),"")</f>
        <v/>
      </c>
      <c r="J10" s="153" t="s">
        <v>868</v>
      </c>
      <c r="K10" s="184">
        <v>45947</v>
      </c>
      <c r="L10" s="18"/>
      <c r="M10" s="18"/>
      <c r="N10" s="18"/>
      <c r="O10" s="28" t="s">
        <v>194</v>
      </c>
      <c r="P10" s="29">
        <v>2858250</v>
      </c>
    </row>
    <row r="11" spans="1:16" ht="15.75" customHeight="1">
      <c r="A11" s="6">
        <f t="shared" si="0"/>
        <v>7</v>
      </c>
      <c r="B11" s="494"/>
      <c r="C11" s="26" t="s">
        <v>106</v>
      </c>
      <c r="D11" s="14" t="str">
        <f>IFERROR(VLOOKUP(C11,#REF!,2,FALSE),"")</f>
        <v/>
      </c>
      <c r="E11" s="14" t="str">
        <f>IFERROR(VLOOKUP(C11,#REF!,4,FALSE),"")</f>
        <v/>
      </c>
      <c r="F11" s="14" t="str">
        <f t="shared" si="1"/>
        <v/>
      </c>
      <c r="G11" s="14"/>
      <c r="H11" s="14" t="str">
        <f>IFERROR(VLOOKUP(C11,#REF!,3,FALSE),"")</f>
        <v/>
      </c>
      <c r="I11" s="20" t="str">
        <f>IFERROR(VLOOKUP(C11,#REF!,5,FALSE),"")</f>
        <v/>
      </c>
      <c r="J11" s="153" t="s">
        <v>868</v>
      </c>
      <c r="K11" s="184">
        <v>45947</v>
      </c>
      <c r="L11" s="18"/>
      <c r="M11" s="18"/>
      <c r="N11" s="18"/>
      <c r="O11" s="28" t="s">
        <v>195</v>
      </c>
      <c r="P11" s="29">
        <v>2433750</v>
      </c>
    </row>
    <row r="12" spans="1:16" ht="15.75" customHeight="1">
      <c r="A12" s="6">
        <f t="shared" si="0"/>
        <v>8</v>
      </c>
      <c r="B12" s="460"/>
      <c r="C12" s="22" t="s">
        <v>107</v>
      </c>
      <c r="D12" s="14" t="str">
        <f>IFERROR(VLOOKUP(C12,#REF!,2,FALSE),"")</f>
        <v/>
      </c>
      <c r="E12" s="14" t="str">
        <f>IFERROR(VLOOKUP(C12,#REF!,4,FALSE),"")</f>
        <v/>
      </c>
      <c r="F12" s="14" t="str">
        <f t="shared" si="1"/>
        <v/>
      </c>
      <c r="G12" s="14"/>
      <c r="H12" s="14" t="str">
        <f>IFERROR(VLOOKUP(C12,#REF!,3,FALSE),"")</f>
        <v/>
      </c>
      <c r="I12" s="20" t="str">
        <f>IFERROR(VLOOKUP(C12,#REF!,5,FALSE),"")</f>
        <v/>
      </c>
      <c r="J12" s="153" t="s">
        <v>868</v>
      </c>
      <c r="K12" s="184">
        <v>45947</v>
      </c>
      <c r="L12" s="18"/>
      <c r="M12" s="18"/>
      <c r="N12" s="18"/>
      <c r="O12" s="28" t="s">
        <v>193</v>
      </c>
      <c r="P12" s="29">
        <v>1827750</v>
      </c>
    </row>
    <row r="13" spans="1:16" ht="15.75" customHeight="1">
      <c r="A13" s="6">
        <f t="shared" si="0"/>
        <v>9</v>
      </c>
      <c r="B13" s="46" t="s">
        <v>17</v>
      </c>
      <c r="C13" s="22" t="s">
        <v>108</v>
      </c>
      <c r="D13" s="14" t="str">
        <f>IFERROR(VLOOKUP(C13,#REF!,2,FALSE),"")</f>
        <v/>
      </c>
      <c r="E13" s="14" t="str">
        <f>IFERROR(VLOOKUP(C13,#REF!,4,FALSE),"")</f>
        <v/>
      </c>
      <c r="F13" s="14" t="str">
        <f t="shared" si="1"/>
        <v/>
      </c>
      <c r="G13" s="14"/>
      <c r="H13" s="14" t="str">
        <f>IFERROR(VLOOKUP(C13,#REF!,3,FALSE),"")</f>
        <v/>
      </c>
      <c r="I13" s="20" t="str">
        <f>IFERROR(VLOOKUP(C13,#REF!,5,FALSE),"")</f>
        <v/>
      </c>
      <c r="J13" s="153" t="s">
        <v>868</v>
      </c>
      <c r="K13" s="184">
        <v>45947</v>
      </c>
      <c r="L13" s="18"/>
      <c r="M13" s="18"/>
      <c r="N13" s="18"/>
      <c r="O13" s="28" t="s">
        <v>102</v>
      </c>
      <c r="P13" s="29">
        <v>285750</v>
      </c>
    </row>
    <row r="14" spans="1:16" ht="15.75" customHeight="1">
      <c r="A14" s="6">
        <f t="shared" si="0"/>
        <v>10</v>
      </c>
      <c r="B14" s="46" t="s">
        <v>19</v>
      </c>
      <c r="C14" s="54" t="s">
        <v>189</v>
      </c>
      <c r="D14" s="55" t="str">
        <f>IFERROR(VLOOKUP(C14,#REF!,2,FALSE),"")</f>
        <v/>
      </c>
      <c r="E14" s="55" t="str">
        <f>IFERROR(VLOOKUP(C14,#REF!,4,FALSE),"")</f>
        <v/>
      </c>
      <c r="F14" s="14">
        <f t="shared" si="1"/>
        <v>283500</v>
      </c>
      <c r="G14" s="14"/>
      <c r="H14" s="14" t="str">
        <f>IFERROR(VLOOKUP(C14,#REF!,3,FALSE),"")</f>
        <v/>
      </c>
      <c r="I14" s="56" t="str">
        <f>IFERROR(VLOOKUP(C14,#REF!,5,FALSE),"")</f>
        <v/>
      </c>
      <c r="J14" s="153" t="s">
        <v>868</v>
      </c>
      <c r="K14" s="184">
        <v>45947</v>
      </c>
      <c r="L14" s="18"/>
      <c r="M14" s="18"/>
      <c r="N14" s="18"/>
      <c r="O14" s="28" t="s">
        <v>169</v>
      </c>
      <c r="P14" s="29">
        <v>15478500</v>
      </c>
    </row>
    <row r="15" spans="1:16" ht="15.75" customHeight="1">
      <c r="A15" s="6">
        <f t="shared" si="0"/>
        <v>11</v>
      </c>
      <c r="B15" s="46" t="s">
        <v>21</v>
      </c>
      <c r="C15" s="54" t="s">
        <v>190</v>
      </c>
      <c r="D15" s="55" t="str">
        <f>IFERROR(VLOOKUP(C15,#REF!,2,FALSE),"")</f>
        <v/>
      </c>
      <c r="E15" s="55" t="str">
        <f>IFERROR(VLOOKUP(C15,#REF!,4,FALSE),"")</f>
        <v/>
      </c>
      <c r="F15" s="14">
        <f t="shared" si="1"/>
        <v>366750</v>
      </c>
      <c r="G15" s="14"/>
      <c r="H15" s="14" t="str">
        <f>IFERROR(VLOOKUP(C15,#REF!,3,FALSE),"")</f>
        <v/>
      </c>
      <c r="I15" s="56" t="str">
        <f>IFERROR(VLOOKUP(C15,#REF!,5,FALSE),"")</f>
        <v/>
      </c>
      <c r="J15" s="153" t="s">
        <v>868</v>
      </c>
      <c r="K15" s="184">
        <v>45947</v>
      </c>
      <c r="L15" s="18"/>
      <c r="M15" s="18"/>
      <c r="N15" s="18"/>
    </row>
    <row r="16" spans="1:16" ht="15.75" customHeight="1">
      <c r="A16" s="6">
        <f t="shared" si="0"/>
        <v>12</v>
      </c>
      <c r="B16" s="493" t="s">
        <v>23</v>
      </c>
      <c r="C16" s="22" t="s">
        <v>111</v>
      </c>
      <c r="D16" s="14" t="str">
        <f>IFERROR(VLOOKUP(C16,#REF!,2,FALSE),"")</f>
        <v/>
      </c>
      <c r="E16" s="14" t="str">
        <f>IFERROR(VLOOKUP(C16,#REF!,4,FALSE),"")</f>
        <v/>
      </c>
      <c r="F16" s="14" t="str">
        <f t="shared" si="1"/>
        <v/>
      </c>
      <c r="G16" s="14"/>
      <c r="H16" s="14" t="str">
        <f>IFERROR(VLOOKUP(C16,#REF!,3,FALSE),"")</f>
        <v/>
      </c>
      <c r="I16" s="20" t="str">
        <f>IFERROR(VLOOKUP(C16,#REF!,5,FALSE),"")</f>
        <v/>
      </c>
      <c r="J16" s="153" t="s">
        <v>868</v>
      </c>
      <c r="K16" s="184">
        <v>45947</v>
      </c>
      <c r="L16" s="18"/>
      <c r="M16" s="18"/>
      <c r="N16" s="18"/>
    </row>
    <row r="17" spans="1:26" ht="15.75" customHeight="1">
      <c r="A17" s="6">
        <f t="shared" si="0"/>
        <v>13</v>
      </c>
      <c r="B17" s="494"/>
      <c r="C17" s="22" t="s">
        <v>112</v>
      </c>
      <c r="D17" s="14" t="str">
        <f>IFERROR(VLOOKUP(C17,#REF!,2,FALSE),"")</f>
        <v/>
      </c>
      <c r="E17" s="14" t="str">
        <f>IFERROR(VLOOKUP(C17,#REF!,4,FALSE),"")</f>
        <v/>
      </c>
      <c r="F17" s="14" t="str">
        <f t="shared" si="1"/>
        <v/>
      </c>
      <c r="G17" s="14"/>
      <c r="H17" s="14" t="str">
        <f>IFERROR(VLOOKUP(C17,#REF!,3,FALSE),"")</f>
        <v/>
      </c>
      <c r="I17" s="20" t="str">
        <f>IFERROR(VLOOKUP(C17,#REF!,5,FALSE),"")</f>
        <v/>
      </c>
      <c r="J17" s="153" t="s">
        <v>868</v>
      </c>
      <c r="K17" s="184">
        <v>45947</v>
      </c>
      <c r="L17" s="18"/>
      <c r="M17" s="18"/>
      <c r="N17" s="18"/>
    </row>
    <row r="18" spans="1:26" ht="15.75" customHeight="1">
      <c r="A18" s="6">
        <f t="shared" si="0"/>
        <v>14</v>
      </c>
      <c r="B18" s="460"/>
      <c r="C18" s="22" t="s">
        <v>113</v>
      </c>
      <c r="D18" s="14" t="str">
        <f>IFERROR(VLOOKUP(C18,#REF!,2,FALSE),"")</f>
        <v/>
      </c>
      <c r="E18" s="14" t="str">
        <f>IFERROR(VLOOKUP(C18,#REF!,4,FALSE),"")</f>
        <v/>
      </c>
      <c r="F18" s="14" t="str">
        <f t="shared" si="1"/>
        <v/>
      </c>
      <c r="G18" s="14"/>
      <c r="H18" s="14" t="str">
        <f>IFERROR(VLOOKUP(C18,#REF!,3,FALSE),"")</f>
        <v/>
      </c>
      <c r="I18" s="20" t="str">
        <f>IFERROR(VLOOKUP(C18,#REF!,5,FALSE),"")</f>
        <v/>
      </c>
      <c r="J18" s="153" t="s">
        <v>868</v>
      </c>
      <c r="K18" s="184">
        <v>45947</v>
      </c>
      <c r="L18" s="18"/>
      <c r="M18" s="18"/>
      <c r="N18" s="18"/>
    </row>
    <row r="19" spans="1:26" ht="15.75" customHeight="1">
      <c r="A19" s="6">
        <f t="shared" si="0"/>
        <v>15</v>
      </c>
      <c r="B19" s="46" t="s">
        <v>27</v>
      </c>
      <c r="C19" s="54" t="s">
        <v>191</v>
      </c>
      <c r="D19" s="55" t="str">
        <f>IFERROR(VLOOKUP(C19,#REF!,2,FALSE),"")</f>
        <v/>
      </c>
      <c r="E19" s="55" t="str">
        <f>IFERROR(VLOOKUP(C19,#REF!,4,FALSE),"")</f>
        <v/>
      </c>
      <c r="F19" s="14">
        <f t="shared" si="1"/>
        <v>912000</v>
      </c>
      <c r="G19" s="14"/>
      <c r="H19" s="14" t="str">
        <f>IFERROR(VLOOKUP(C19,#REF!,3,FALSE),"")</f>
        <v/>
      </c>
      <c r="I19" s="56" t="str">
        <f>IFERROR(VLOOKUP(C19,#REF!,5,FALSE),"")</f>
        <v/>
      </c>
      <c r="J19" s="153" t="s">
        <v>868</v>
      </c>
      <c r="K19" s="184">
        <v>45947</v>
      </c>
      <c r="L19" s="18"/>
      <c r="M19" s="18"/>
      <c r="N19" s="18"/>
    </row>
    <row r="20" spans="1:26" s="21" customFormat="1" ht="15.75" customHeight="1">
      <c r="A20" s="6">
        <f t="shared" si="0"/>
        <v>16</v>
      </c>
      <c r="B20" s="493" t="s">
        <v>29</v>
      </c>
      <c r="C20" s="22" t="s">
        <v>115</v>
      </c>
      <c r="D20" s="14" t="str">
        <f>IFERROR(VLOOKUP(C20,#REF!,2,FALSE),"")</f>
        <v/>
      </c>
      <c r="E20" s="14" t="str">
        <f>IFERROR(VLOOKUP(C20,#REF!,4,FALSE),"")</f>
        <v/>
      </c>
      <c r="F20" s="14" t="str">
        <f t="shared" si="1"/>
        <v/>
      </c>
      <c r="G20" s="14"/>
      <c r="H20" s="14" t="str">
        <f>IFERROR(VLOOKUP(C20,#REF!,3,FALSE),"")</f>
        <v/>
      </c>
      <c r="I20" s="20" t="str">
        <f>IFERROR(VLOOKUP(C20,#REF!,5,FALSE),"")</f>
        <v/>
      </c>
      <c r="J20" s="153" t="s">
        <v>868</v>
      </c>
      <c r="K20" s="184">
        <v>45947</v>
      </c>
      <c r="O20"/>
      <c r="P20"/>
      <c r="Q20" s="139"/>
      <c r="R20" s="139"/>
      <c r="S20" s="139"/>
      <c r="T20" s="139"/>
      <c r="U20" s="139"/>
      <c r="V20" s="139"/>
      <c r="W20" s="139"/>
      <c r="X20" s="139"/>
      <c r="Y20" s="139"/>
      <c r="Z20" s="139"/>
    </row>
    <row r="21" spans="1:26" ht="15.75" customHeight="1">
      <c r="A21" s="6">
        <f t="shared" si="0"/>
        <v>17</v>
      </c>
      <c r="B21" s="496"/>
      <c r="C21" s="22" t="s">
        <v>116</v>
      </c>
      <c r="D21" s="14" t="str">
        <f>IFERROR(VLOOKUP(C21,#REF!,2,FALSE),"")</f>
        <v/>
      </c>
      <c r="E21" s="14" t="str">
        <f>IFERROR(VLOOKUP(C21,#REF!,4,FALSE),"")</f>
        <v/>
      </c>
      <c r="F21" s="14" t="str">
        <f t="shared" si="1"/>
        <v/>
      </c>
      <c r="G21" s="14"/>
      <c r="H21" s="14" t="str">
        <f>IFERROR(VLOOKUP(C21,#REF!,3,FALSE),"")</f>
        <v/>
      </c>
      <c r="I21" s="20" t="str">
        <f>IFERROR(VLOOKUP(C21,#REF!,5,FALSE),"")</f>
        <v/>
      </c>
      <c r="J21" s="153" t="s">
        <v>868</v>
      </c>
      <c r="K21" s="184">
        <v>45947</v>
      </c>
      <c r="L21" s="18"/>
      <c r="M21" s="18"/>
      <c r="N21" s="18"/>
    </row>
    <row r="22" spans="1:26" ht="15.75" customHeight="1">
      <c r="A22" s="6">
        <f t="shared" si="0"/>
        <v>18</v>
      </c>
      <c r="B22" s="46" t="s">
        <v>31</v>
      </c>
      <c r="C22" s="22" t="s">
        <v>117</v>
      </c>
      <c r="D22" s="14" t="str">
        <f>IFERROR(VLOOKUP(C22,#REF!,2,FALSE),"")</f>
        <v/>
      </c>
      <c r="E22" s="14" t="str">
        <f>IFERROR(VLOOKUP(C22,#REF!,4,FALSE),"")</f>
        <v/>
      </c>
      <c r="F22" s="14" t="str">
        <f t="shared" si="1"/>
        <v/>
      </c>
      <c r="G22" s="14"/>
      <c r="H22" s="14" t="str">
        <f>IFERROR(VLOOKUP(C22,#REF!,3,FALSE),"")</f>
        <v/>
      </c>
      <c r="I22" s="20" t="str">
        <f>IFERROR(VLOOKUP(C22,#REF!,5,FALSE),"")</f>
        <v/>
      </c>
      <c r="J22" s="153" t="s">
        <v>868</v>
      </c>
      <c r="K22" s="184">
        <v>45947</v>
      </c>
      <c r="L22" s="18"/>
      <c r="M22" s="18"/>
      <c r="N22" s="18"/>
    </row>
    <row r="23" spans="1:26" s="21" customFormat="1" ht="15.75" customHeight="1">
      <c r="A23" s="6">
        <f>A22+1</f>
        <v>19</v>
      </c>
      <c r="B23" s="493" t="s">
        <v>33</v>
      </c>
      <c r="C23" s="54" t="s">
        <v>192</v>
      </c>
      <c r="D23" s="55" t="str">
        <f>IFERROR(VLOOKUP(C23,#REF!,2,FALSE),"")</f>
        <v/>
      </c>
      <c r="E23" s="55" t="str">
        <f>IFERROR(VLOOKUP(C23,#REF!,4,FALSE),"")</f>
        <v/>
      </c>
      <c r="F23" s="14">
        <f t="shared" si="1"/>
        <v>242250</v>
      </c>
      <c r="G23" s="14"/>
      <c r="H23" s="14" t="str">
        <f>IFERROR(VLOOKUP(C23,#REF!,3,FALSE),"")</f>
        <v/>
      </c>
      <c r="I23" s="56" t="str">
        <f>IFERROR(VLOOKUP(C23,#REF!,5,FALSE),"")</f>
        <v/>
      </c>
      <c r="J23" s="153" t="s">
        <v>868</v>
      </c>
      <c r="K23" s="184">
        <v>45947</v>
      </c>
      <c r="O23"/>
      <c r="P23"/>
      <c r="Q23" s="139"/>
      <c r="R23" s="139"/>
      <c r="S23" s="139"/>
      <c r="T23" s="139"/>
      <c r="U23" s="139"/>
      <c r="V23" s="139"/>
      <c r="W23" s="139"/>
      <c r="X23" s="139"/>
      <c r="Y23" s="139"/>
      <c r="Z23" s="139"/>
    </row>
    <row r="24" spans="1:26" ht="15.75" customHeight="1">
      <c r="A24" s="6">
        <f t="shared" si="0"/>
        <v>20</v>
      </c>
      <c r="B24" s="495"/>
      <c r="C24" s="26" t="s">
        <v>119</v>
      </c>
      <c r="D24" s="14" t="str">
        <f>IFERROR(VLOOKUP(C24,#REF!,2,FALSE),"")</f>
        <v/>
      </c>
      <c r="E24" s="14" t="str">
        <f>IFERROR(VLOOKUP(C24,#REF!,4,FALSE),"")</f>
        <v/>
      </c>
      <c r="F24" s="14" t="str">
        <f t="shared" si="1"/>
        <v/>
      </c>
      <c r="G24" s="14"/>
      <c r="H24" s="14" t="str">
        <f>IFERROR(VLOOKUP(C24,#REF!,3,FALSE),"")</f>
        <v/>
      </c>
      <c r="I24" s="20" t="str">
        <f>IFERROR(VLOOKUP(C24,#REF!,5,FALSE),"")</f>
        <v/>
      </c>
      <c r="J24" s="153" t="s">
        <v>868</v>
      </c>
      <c r="K24" s="184">
        <v>45947</v>
      </c>
      <c r="L24" s="18"/>
      <c r="M24" s="18"/>
      <c r="N24" s="18"/>
    </row>
    <row r="25" spans="1:26" ht="15.75" customHeight="1">
      <c r="A25" s="6">
        <f t="shared" si="0"/>
        <v>21</v>
      </c>
      <c r="B25" s="495"/>
      <c r="C25" s="26" t="s">
        <v>120</v>
      </c>
      <c r="D25" s="14" t="str">
        <f>IFERROR(VLOOKUP(C25,#REF!,2,FALSE),"")</f>
        <v/>
      </c>
      <c r="E25" s="14" t="str">
        <f>IFERROR(VLOOKUP(C25,#REF!,4,FALSE),"")</f>
        <v/>
      </c>
      <c r="F25" s="14" t="str">
        <f t="shared" si="1"/>
        <v/>
      </c>
      <c r="G25" s="14"/>
      <c r="H25" s="14" t="str">
        <f>IFERROR(VLOOKUP(C25,#REF!,3,FALSE),"")</f>
        <v/>
      </c>
      <c r="I25" s="20" t="str">
        <f>IFERROR(VLOOKUP(C25,#REF!,5,FALSE),"")</f>
        <v/>
      </c>
      <c r="J25" s="153" t="s">
        <v>868</v>
      </c>
      <c r="K25" s="184">
        <v>45947</v>
      </c>
      <c r="L25" s="18"/>
      <c r="M25" s="18"/>
      <c r="N25" s="18"/>
    </row>
    <row r="26" spans="1:26" ht="15.75" customHeight="1">
      <c r="A26" s="6">
        <f t="shared" si="0"/>
        <v>22</v>
      </c>
      <c r="B26" s="496"/>
      <c r="C26" s="22" t="s">
        <v>121</v>
      </c>
      <c r="D26" s="14" t="str">
        <f>IFERROR(VLOOKUP(C26,#REF!,2,FALSE),"")</f>
        <v/>
      </c>
      <c r="E26" s="14" t="str">
        <f>IFERROR(VLOOKUP(C26,#REF!,4,FALSE),"")</f>
        <v/>
      </c>
      <c r="F26" s="14" t="str">
        <f t="shared" si="1"/>
        <v/>
      </c>
      <c r="G26" s="14"/>
      <c r="H26" s="14" t="str">
        <f>IFERROR(VLOOKUP(C26,#REF!,3,FALSE),"")</f>
        <v/>
      </c>
      <c r="I26" s="20" t="str">
        <f>IFERROR(VLOOKUP(C26,#REF!,5,FALSE),"")</f>
        <v/>
      </c>
      <c r="J26" s="153" t="s">
        <v>868</v>
      </c>
      <c r="K26" s="184">
        <v>45947</v>
      </c>
      <c r="L26" s="18"/>
      <c r="M26" s="18"/>
      <c r="N26" s="18"/>
    </row>
    <row r="27" spans="1:26" ht="15.75" customHeight="1">
      <c r="A27" s="6">
        <f t="shared" si="0"/>
        <v>23</v>
      </c>
      <c r="B27" s="493" t="s">
        <v>37</v>
      </c>
      <c r="C27" s="22" t="s">
        <v>122</v>
      </c>
      <c r="D27" s="14" t="str">
        <f>IFERROR(VLOOKUP(C27,#REF!,2,FALSE),"")</f>
        <v/>
      </c>
      <c r="E27" s="14" t="str">
        <f>IFERROR(VLOOKUP(C27,#REF!,4,FALSE),"")</f>
        <v/>
      </c>
      <c r="F27" s="14" t="str">
        <f t="shared" si="1"/>
        <v/>
      </c>
      <c r="G27" s="14"/>
      <c r="H27" s="14" t="str">
        <f>IFERROR(VLOOKUP(C27,#REF!,3,FALSE),"")</f>
        <v/>
      </c>
      <c r="I27" s="20" t="str">
        <f>IFERROR(VLOOKUP(C27,#REF!,5,FALSE),"")</f>
        <v/>
      </c>
      <c r="J27" s="153" t="s">
        <v>868</v>
      </c>
      <c r="K27" s="184">
        <v>45947</v>
      </c>
      <c r="L27" s="18"/>
      <c r="M27" s="18"/>
      <c r="N27" s="18"/>
    </row>
    <row r="28" spans="1:26" ht="15.75" customHeight="1">
      <c r="A28" s="6">
        <f t="shared" si="0"/>
        <v>24</v>
      </c>
      <c r="B28" s="460"/>
      <c r="C28" s="22" t="s">
        <v>123</v>
      </c>
      <c r="D28" s="14" t="str">
        <f>IFERROR(VLOOKUP(C28,#REF!,2,FALSE),"")</f>
        <v/>
      </c>
      <c r="E28" s="14" t="str">
        <f>IFERROR(VLOOKUP(C28,#REF!,4,FALSE),"")</f>
        <v/>
      </c>
      <c r="F28" s="14" t="str">
        <f t="shared" si="1"/>
        <v/>
      </c>
      <c r="G28" s="14"/>
      <c r="H28" s="14" t="str">
        <f>IFERROR(VLOOKUP(C28,#REF!,3,FALSE),"")</f>
        <v/>
      </c>
      <c r="I28" s="20" t="str">
        <f>IFERROR(VLOOKUP(C28,#REF!,5,FALSE),"")</f>
        <v/>
      </c>
      <c r="J28" s="153" t="s">
        <v>868</v>
      </c>
      <c r="K28" s="184">
        <v>45947</v>
      </c>
      <c r="L28" s="18"/>
      <c r="M28" s="18"/>
      <c r="N28" s="18"/>
    </row>
    <row r="29" spans="1:26" ht="15.75" customHeight="1">
      <c r="A29" s="6">
        <f t="shared" si="0"/>
        <v>25</v>
      </c>
      <c r="B29" s="493" t="s">
        <v>40</v>
      </c>
      <c r="C29" s="22" t="s">
        <v>124</v>
      </c>
      <c r="D29" s="14" t="str">
        <f>IFERROR(VLOOKUP(C29,#REF!,2,FALSE),"")</f>
        <v/>
      </c>
      <c r="E29" s="14" t="str">
        <f>IFERROR(VLOOKUP(C29,#REF!,4,FALSE),"")</f>
        <v/>
      </c>
      <c r="F29" s="14" t="str">
        <f t="shared" si="1"/>
        <v/>
      </c>
      <c r="G29" s="14"/>
      <c r="H29" s="14" t="str">
        <f>IFERROR(VLOOKUP(C29,#REF!,3,FALSE),"")</f>
        <v/>
      </c>
      <c r="I29" s="20" t="str">
        <f>IFERROR(VLOOKUP(C29,#REF!,5,FALSE),"")</f>
        <v/>
      </c>
      <c r="J29" s="153" t="s">
        <v>868</v>
      </c>
      <c r="K29" s="184">
        <v>45947</v>
      </c>
      <c r="L29" s="18"/>
      <c r="M29" s="18"/>
      <c r="N29" s="18"/>
    </row>
    <row r="30" spans="1:26" ht="15.75" customHeight="1">
      <c r="A30" s="6">
        <f t="shared" si="0"/>
        <v>26</v>
      </c>
      <c r="B30" s="494"/>
      <c r="C30" s="22" t="s">
        <v>125</v>
      </c>
      <c r="D30" s="14" t="str">
        <f>IFERROR(VLOOKUP(C30,#REF!,2,FALSE),"")</f>
        <v/>
      </c>
      <c r="E30" s="14" t="str">
        <f>IFERROR(VLOOKUP(C30,#REF!,4,FALSE),"")</f>
        <v/>
      </c>
      <c r="F30" s="14" t="str">
        <f t="shared" si="1"/>
        <v/>
      </c>
      <c r="G30" s="14"/>
      <c r="H30" s="14" t="str">
        <f>IFERROR(VLOOKUP(C30,#REF!,3,FALSE),"")</f>
        <v/>
      </c>
      <c r="I30" s="20" t="str">
        <f>IFERROR(VLOOKUP(C30,#REF!,5,FALSE),"")</f>
        <v/>
      </c>
      <c r="J30" s="153" t="s">
        <v>868</v>
      </c>
      <c r="K30" s="184">
        <v>45947</v>
      </c>
      <c r="L30" s="18"/>
      <c r="M30" s="18"/>
      <c r="N30" s="18"/>
    </row>
    <row r="31" spans="1:26" ht="15.75" customHeight="1">
      <c r="A31" s="6">
        <f t="shared" si="0"/>
        <v>27</v>
      </c>
      <c r="B31" s="460"/>
      <c r="C31" s="22" t="s">
        <v>126</v>
      </c>
      <c r="D31" s="14" t="str">
        <f>IFERROR(VLOOKUP(C31,#REF!,2,FALSE),"")</f>
        <v/>
      </c>
      <c r="E31" s="14" t="str">
        <f>IFERROR(VLOOKUP(C31,#REF!,4,FALSE),"")</f>
        <v/>
      </c>
      <c r="F31" s="14" t="str">
        <f t="shared" si="1"/>
        <v/>
      </c>
      <c r="G31" s="14"/>
      <c r="H31" s="14" t="str">
        <f>IFERROR(VLOOKUP(C31,#REF!,3,FALSE),"")</f>
        <v/>
      </c>
      <c r="I31" s="20" t="str">
        <f>IFERROR(VLOOKUP(C31,#REF!,5,FALSE),"")</f>
        <v/>
      </c>
      <c r="J31" s="153" t="s">
        <v>868</v>
      </c>
      <c r="K31" s="184">
        <v>45947</v>
      </c>
      <c r="L31" s="18"/>
      <c r="M31" s="18"/>
      <c r="N31" s="18"/>
    </row>
    <row r="32" spans="1:26" ht="15.75" customHeight="1">
      <c r="A32" s="6">
        <f t="shared" si="0"/>
        <v>28</v>
      </c>
      <c r="B32" s="491" t="s">
        <v>44</v>
      </c>
      <c r="C32" s="22" t="s">
        <v>127</v>
      </c>
      <c r="D32" s="14" t="str">
        <f>IFERROR(VLOOKUP(C32,#REF!,2,FALSE),"")</f>
        <v/>
      </c>
      <c r="E32" s="14" t="str">
        <f>IFERROR(VLOOKUP(C32,#REF!,4,FALSE),"")</f>
        <v/>
      </c>
      <c r="F32" s="14" t="str">
        <f t="shared" si="1"/>
        <v/>
      </c>
      <c r="G32" s="14"/>
      <c r="H32" s="14" t="str">
        <f>IFERROR(VLOOKUP(C32,#REF!,3,FALSE),"")</f>
        <v/>
      </c>
      <c r="I32" s="20" t="str">
        <f>IFERROR(VLOOKUP(C32,#REF!,5,FALSE),"")</f>
        <v/>
      </c>
      <c r="J32" s="153" t="s">
        <v>868</v>
      </c>
      <c r="K32" s="184">
        <v>45947</v>
      </c>
      <c r="L32" s="18"/>
      <c r="M32" s="18"/>
      <c r="N32" s="18"/>
    </row>
    <row r="33" spans="1:14" ht="15.75" customHeight="1">
      <c r="A33" s="6">
        <f t="shared" si="0"/>
        <v>29</v>
      </c>
      <c r="B33" s="461"/>
      <c r="C33" s="22" t="s">
        <v>128</v>
      </c>
      <c r="D33" s="14" t="str">
        <f>IFERROR(VLOOKUP(C33,#REF!,2,FALSE),"")</f>
        <v/>
      </c>
      <c r="E33" s="14" t="str">
        <f>IFERROR(VLOOKUP(C33,#REF!,4,FALSE),"")</f>
        <v/>
      </c>
      <c r="F33" s="14" t="str">
        <f t="shared" si="1"/>
        <v/>
      </c>
      <c r="G33" s="14"/>
      <c r="H33" s="14" t="str">
        <f>IFERROR(VLOOKUP(C33,#REF!,3,FALSE),"")</f>
        <v/>
      </c>
      <c r="I33" s="20" t="str">
        <f>IFERROR(VLOOKUP(C33,#REF!,5,FALSE),"")</f>
        <v/>
      </c>
      <c r="J33" s="153" t="s">
        <v>868</v>
      </c>
      <c r="K33" s="184">
        <v>45947</v>
      </c>
      <c r="L33" s="18"/>
      <c r="M33" s="18"/>
      <c r="N33" s="18"/>
    </row>
    <row r="34" spans="1:14" ht="15.75" customHeight="1">
      <c r="A34" s="6">
        <f t="shared" si="0"/>
        <v>30</v>
      </c>
      <c r="B34" s="49" t="s">
        <v>47</v>
      </c>
      <c r="C34" s="22" t="s">
        <v>129</v>
      </c>
      <c r="D34" s="14" t="str">
        <f>IFERROR(VLOOKUP(C34,#REF!,2,FALSE),"")</f>
        <v/>
      </c>
      <c r="E34" s="14" t="str">
        <f>IFERROR(VLOOKUP(C34,#REF!,4,FALSE),"")</f>
        <v/>
      </c>
      <c r="F34" s="14" t="str">
        <f t="shared" si="1"/>
        <v/>
      </c>
      <c r="G34" s="14"/>
      <c r="H34" s="14" t="str">
        <f>IFERROR(VLOOKUP(C34,#REF!,3,FALSE),"")</f>
        <v/>
      </c>
      <c r="I34" s="20" t="str">
        <f>IFERROR(VLOOKUP(C34,#REF!,5,FALSE),"")</f>
        <v/>
      </c>
      <c r="J34" s="153" t="s">
        <v>868</v>
      </c>
      <c r="K34" s="184">
        <v>45947</v>
      </c>
      <c r="L34" s="18"/>
      <c r="M34" s="18"/>
      <c r="N34" s="18"/>
    </row>
    <row r="35" spans="1:14" ht="15.75" customHeight="1">
      <c r="A35" s="6">
        <f t="shared" si="0"/>
        <v>31</v>
      </c>
      <c r="B35" s="493" t="s">
        <v>49</v>
      </c>
      <c r="C35" s="22" t="s">
        <v>130</v>
      </c>
      <c r="D35" s="14" t="str">
        <f>IFERROR(VLOOKUP(C35,#REF!,2,FALSE),"")</f>
        <v/>
      </c>
      <c r="E35" s="14" t="str">
        <f>IFERROR(VLOOKUP(C35,#REF!,4,FALSE),"")</f>
        <v/>
      </c>
      <c r="F35" s="14" t="str">
        <f t="shared" si="1"/>
        <v/>
      </c>
      <c r="G35" s="14"/>
      <c r="H35" s="14" t="str">
        <f>IFERROR(VLOOKUP(C35,#REF!,3,FALSE),"")</f>
        <v/>
      </c>
      <c r="I35" s="20" t="str">
        <f>IFERROR(VLOOKUP(C35,#REF!,5,FALSE),"")</f>
        <v/>
      </c>
      <c r="J35" s="153" t="s">
        <v>868</v>
      </c>
      <c r="K35" s="184">
        <v>45947</v>
      </c>
      <c r="L35" s="18"/>
      <c r="M35" s="18"/>
      <c r="N35" s="18"/>
    </row>
    <row r="36" spans="1:14" ht="15.75" customHeight="1">
      <c r="A36" s="6">
        <f t="shared" si="0"/>
        <v>32</v>
      </c>
      <c r="B36" s="494"/>
      <c r="C36" s="22" t="s">
        <v>131</v>
      </c>
      <c r="D36" s="14" t="str">
        <f>IFERROR(VLOOKUP(C36,#REF!,2,FALSE),"")</f>
        <v/>
      </c>
      <c r="E36" s="14" t="str">
        <f>IFERROR(VLOOKUP(C36,#REF!,4,FALSE),"")</f>
        <v/>
      </c>
      <c r="F36" s="14" t="str">
        <f t="shared" si="1"/>
        <v/>
      </c>
      <c r="G36" s="14"/>
      <c r="H36" s="14" t="str">
        <f>IFERROR(VLOOKUP(C36,#REF!,3,FALSE),"")</f>
        <v/>
      </c>
      <c r="I36" s="20" t="str">
        <f>IFERROR(VLOOKUP(C36,#REF!,5,FALSE),"")</f>
        <v/>
      </c>
      <c r="J36" s="153" t="s">
        <v>868</v>
      </c>
      <c r="K36" s="184">
        <v>45947</v>
      </c>
      <c r="L36" s="18"/>
      <c r="M36" s="18"/>
      <c r="N36" s="18"/>
    </row>
    <row r="37" spans="1:14" ht="15.75" customHeight="1">
      <c r="A37" s="6">
        <f t="shared" si="0"/>
        <v>33</v>
      </c>
      <c r="B37" s="460"/>
      <c r="C37" s="22" t="s">
        <v>132</v>
      </c>
      <c r="D37" s="14" t="str">
        <f>IFERROR(VLOOKUP(C37,#REF!,2,FALSE),"")</f>
        <v/>
      </c>
      <c r="E37" s="14" t="str">
        <f>IFERROR(VLOOKUP(C37,#REF!,4,FALSE),"")</f>
        <v/>
      </c>
      <c r="F37" s="14" t="str">
        <f t="shared" si="1"/>
        <v/>
      </c>
      <c r="G37" s="14"/>
      <c r="H37" s="14" t="str">
        <f>IFERROR(VLOOKUP(C37,#REF!,3,FALSE),"")</f>
        <v/>
      </c>
      <c r="I37" s="20" t="str">
        <f>IFERROR(VLOOKUP(C37,#REF!,5,FALSE),"")</f>
        <v/>
      </c>
      <c r="J37" s="153" t="s">
        <v>868</v>
      </c>
      <c r="K37" s="184">
        <v>45947</v>
      </c>
      <c r="L37" s="18"/>
      <c r="M37" s="18"/>
      <c r="N37" s="18"/>
    </row>
    <row r="38" spans="1:14" ht="15.75" customHeight="1">
      <c r="A38" s="6">
        <f t="shared" si="0"/>
        <v>34</v>
      </c>
      <c r="B38" s="46" t="s">
        <v>53</v>
      </c>
      <c r="C38" s="22" t="s">
        <v>133</v>
      </c>
      <c r="D38" s="14" t="str">
        <f>IFERROR(VLOOKUP(C38,#REF!,2,FALSE),"")</f>
        <v/>
      </c>
      <c r="E38" s="14" t="str">
        <f>IFERROR(VLOOKUP(C38,#REF!,4,FALSE),"")</f>
        <v/>
      </c>
      <c r="F38" s="14" t="str">
        <f t="shared" si="1"/>
        <v/>
      </c>
      <c r="G38" s="14"/>
      <c r="H38" s="14" t="str">
        <f>IFERROR(VLOOKUP(C38,#REF!,3,FALSE),"")</f>
        <v/>
      </c>
      <c r="I38" s="20" t="str">
        <f>IFERROR(VLOOKUP(C38,#REF!,5,FALSE),"")</f>
        <v/>
      </c>
      <c r="J38" s="153" t="s">
        <v>868</v>
      </c>
      <c r="K38" s="184">
        <v>45947</v>
      </c>
      <c r="L38" s="18"/>
      <c r="M38" s="18"/>
      <c r="N38" s="18"/>
    </row>
    <row r="39" spans="1:14" ht="15.75" customHeight="1">
      <c r="A39" s="6">
        <f t="shared" si="0"/>
        <v>35</v>
      </c>
      <c r="B39" s="46" t="s">
        <v>55</v>
      </c>
      <c r="C39" s="22" t="s">
        <v>134</v>
      </c>
      <c r="D39" s="14" t="str">
        <f>IFERROR(VLOOKUP(C39,#REF!,2,FALSE),"")</f>
        <v/>
      </c>
      <c r="E39" s="14" t="str">
        <f>IFERROR(VLOOKUP(C39,#REF!,4,FALSE),"")</f>
        <v/>
      </c>
      <c r="F39" s="14" t="str">
        <f t="shared" si="1"/>
        <v/>
      </c>
      <c r="G39" s="14"/>
      <c r="H39" s="14" t="str">
        <f>IFERROR(VLOOKUP(C39,#REF!,3,FALSE),"")</f>
        <v/>
      </c>
      <c r="I39" s="20" t="str">
        <f>IFERROR(VLOOKUP(C39,#REF!,5,FALSE),"")</f>
        <v/>
      </c>
      <c r="J39" s="153" t="s">
        <v>868</v>
      </c>
      <c r="K39" s="184">
        <v>45947</v>
      </c>
      <c r="L39" s="18"/>
      <c r="M39" s="18"/>
      <c r="N39" s="18"/>
    </row>
    <row r="40" spans="1:14" ht="15.75" customHeight="1">
      <c r="A40" s="6">
        <f t="shared" si="0"/>
        <v>36</v>
      </c>
      <c r="B40" s="493" t="s">
        <v>57</v>
      </c>
      <c r="C40" s="22" t="s">
        <v>135</v>
      </c>
      <c r="D40" s="14" t="str">
        <f>IFERROR(VLOOKUP(C40,#REF!,2,FALSE),"")</f>
        <v/>
      </c>
      <c r="E40" s="14" t="str">
        <f>IFERROR(VLOOKUP(C40,#REF!,4,FALSE),"")</f>
        <v/>
      </c>
      <c r="F40" s="14" t="str">
        <f t="shared" si="1"/>
        <v/>
      </c>
      <c r="G40" s="14"/>
      <c r="H40" s="14" t="str">
        <f>IFERROR(VLOOKUP(C40,#REF!,3,FALSE),"")</f>
        <v/>
      </c>
      <c r="I40" s="20" t="str">
        <f>IFERROR(VLOOKUP(C40,#REF!,5,FALSE),"")</f>
        <v/>
      </c>
      <c r="J40" s="153" t="s">
        <v>868</v>
      </c>
      <c r="K40" s="184">
        <v>45947</v>
      </c>
      <c r="L40" s="18"/>
      <c r="M40" s="18"/>
      <c r="N40" s="18"/>
    </row>
    <row r="41" spans="1:14" ht="15.75" customHeight="1">
      <c r="A41" s="6">
        <f t="shared" si="0"/>
        <v>37</v>
      </c>
      <c r="B41" s="460"/>
      <c r="C41" s="22" t="s">
        <v>136</v>
      </c>
      <c r="D41" s="14" t="str">
        <f>IFERROR(VLOOKUP(C41,#REF!,2,FALSE),"")</f>
        <v/>
      </c>
      <c r="E41" s="14" t="str">
        <f>IFERROR(VLOOKUP(C41,#REF!,4,FALSE),"")</f>
        <v/>
      </c>
      <c r="F41" s="14" t="str">
        <f t="shared" si="1"/>
        <v/>
      </c>
      <c r="G41" s="14"/>
      <c r="H41" s="14" t="str">
        <f>IFERROR(VLOOKUP(C41,#REF!,3,FALSE),"")</f>
        <v/>
      </c>
      <c r="I41" s="20" t="str">
        <f>IFERROR(VLOOKUP(C41,#REF!,5,FALSE),"")</f>
        <v/>
      </c>
      <c r="J41" s="153" t="s">
        <v>868</v>
      </c>
      <c r="K41" s="184">
        <v>45947</v>
      </c>
      <c r="L41" s="18"/>
      <c r="M41" s="18"/>
      <c r="N41" s="18"/>
    </row>
    <row r="42" spans="1:14" ht="15.75" customHeight="1">
      <c r="A42" s="6">
        <f t="shared" si="0"/>
        <v>38</v>
      </c>
      <c r="B42" s="46" t="s">
        <v>60</v>
      </c>
      <c r="C42" s="22" t="s">
        <v>137</v>
      </c>
      <c r="D42" s="14" t="str">
        <f>IFERROR(VLOOKUP(C42,#REF!,2,FALSE),"")</f>
        <v/>
      </c>
      <c r="E42" s="14" t="str">
        <f>IFERROR(VLOOKUP(C42,#REF!,4,FALSE),"")</f>
        <v/>
      </c>
      <c r="F42" s="14" t="str">
        <f t="shared" si="1"/>
        <v/>
      </c>
      <c r="G42" s="14"/>
      <c r="H42" s="14" t="str">
        <f>IFERROR(VLOOKUP(C42,#REF!,3,FALSE),"")</f>
        <v/>
      </c>
      <c r="I42" s="20" t="str">
        <f>IFERROR(VLOOKUP(C42,#REF!,5,FALSE),"")</f>
        <v/>
      </c>
      <c r="J42" s="153" t="s">
        <v>868</v>
      </c>
      <c r="K42" s="184">
        <v>45947</v>
      </c>
      <c r="L42" s="18"/>
      <c r="M42" s="18"/>
      <c r="N42" s="18"/>
    </row>
    <row r="43" spans="1:14" ht="15.75" customHeight="1">
      <c r="A43" s="6">
        <f t="shared" si="0"/>
        <v>39</v>
      </c>
      <c r="B43" s="46" t="s">
        <v>62</v>
      </c>
      <c r="C43" s="26" t="s">
        <v>138</v>
      </c>
      <c r="D43" s="14" t="str">
        <f>IFERROR(VLOOKUP(C43,#REF!,2,FALSE),"")</f>
        <v/>
      </c>
      <c r="E43" s="14" t="str">
        <f>IFERROR(VLOOKUP(C43,#REF!,4,FALSE),"")</f>
        <v/>
      </c>
      <c r="F43" s="14" t="str">
        <f t="shared" si="1"/>
        <v/>
      </c>
      <c r="G43" s="14"/>
      <c r="H43" s="14" t="str">
        <f>IFERROR(VLOOKUP(C43,#REF!,3,FALSE),"")</f>
        <v/>
      </c>
      <c r="I43" s="20" t="str">
        <f>IFERROR(VLOOKUP(C43,#REF!,5,FALSE),"")</f>
        <v/>
      </c>
      <c r="J43" s="153" t="s">
        <v>868</v>
      </c>
      <c r="K43" s="184">
        <v>45947</v>
      </c>
      <c r="L43" s="18"/>
      <c r="M43" s="18"/>
      <c r="N43" s="18"/>
    </row>
    <row r="44" spans="1:14" ht="15.75" customHeight="1">
      <c r="A44" s="6">
        <f t="shared" si="0"/>
        <v>40</v>
      </c>
      <c r="B44" s="46" t="s">
        <v>64</v>
      </c>
      <c r="C44" s="22" t="s">
        <v>139</v>
      </c>
      <c r="D44" s="14" t="str">
        <f>IFERROR(VLOOKUP(C44,#REF!,2,FALSE),"")</f>
        <v/>
      </c>
      <c r="E44" s="14" t="str">
        <f>IFERROR(VLOOKUP(C44,#REF!,4,FALSE),"")</f>
        <v/>
      </c>
      <c r="F44" s="14" t="str">
        <f t="shared" si="1"/>
        <v/>
      </c>
      <c r="G44" s="14"/>
      <c r="H44" s="14" t="str">
        <f>IFERROR(VLOOKUP(C44,#REF!,3,FALSE),"")</f>
        <v/>
      </c>
      <c r="I44" s="20" t="str">
        <f>IFERROR(VLOOKUP(C44,#REF!,5,FALSE),"")</f>
        <v/>
      </c>
      <c r="J44" s="153" t="s">
        <v>868</v>
      </c>
      <c r="K44" s="184">
        <v>45947</v>
      </c>
      <c r="L44" s="18"/>
      <c r="M44" s="18"/>
      <c r="N44" s="18"/>
    </row>
    <row r="45" spans="1:14" ht="15.75" customHeight="1">
      <c r="A45" s="6">
        <f t="shared" si="0"/>
        <v>41</v>
      </c>
      <c r="B45" s="46" t="s">
        <v>66</v>
      </c>
      <c r="C45" s="54" t="s">
        <v>193</v>
      </c>
      <c r="D45" s="55" t="str">
        <f>IFERROR(VLOOKUP(C45,#REF!,2,FALSE),"")</f>
        <v/>
      </c>
      <c r="E45" s="55" t="str">
        <f>IFERROR(VLOOKUP(C45,#REF!,4,FALSE),"")</f>
        <v/>
      </c>
      <c r="F45" s="14">
        <f t="shared" si="1"/>
        <v>1827750</v>
      </c>
      <c r="G45" s="14"/>
      <c r="H45" s="14" t="str">
        <f>IFERROR(VLOOKUP(C45,#REF!,3,FALSE),"")</f>
        <v/>
      </c>
      <c r="I45" s="56" t="str">
        <f>IFERROR(VLOOKUP(C45,#REF!,5,FALSE),"")</f>
        <v/>
      </c>
      <c r="J45" s="153" t="s">
        <v>868</v>
      </c>
      <c r="K45" s="184">
        <v>45947</v>
      </c>
      <c r="L45" s="18"/>
      <c r="M45" s="18"/>
      <c r="N45" s="18"/>
    </row>
    <row r="46" spans="1:14" ht="15.75" customHeight="1">
      <c r="A46" s="6">
        <f t="shared" si="0"/>
        <v>42</v>
      </c>
      <c r="B46" s="46" t="s">
        <v>68</v>
      </c>
      <c r="C46" s="54" t="s">
        <v>194</v>
      </c>
      <c r="D46" s="55" t="str">
        <f>IFERROR(VLOOKUP(C46,#REF!,2,FALSE),"")</f>
        <v/>
      </c>
      <c r="E46" s="55" t="str">
        <f>IFERROR(VLOOKUP(C46,#REF!,4,FALSE),"")</f>
        <v/>
      </c>
      <c r="F46" s="14">
        <f t="shared" si="1"/>
        <v>2858250</v>
      </c>
      <c r="G46" s="14"/>
      <c r="H46" s="14" t="str">
        <f>IFERROR(VLOOKUP(C46,#REF!,3,FALSE),"")</f>
        <v/>
      </c>
      <c r="I46" s="56" t="str">
        <f>IFERROR(VLOOKUP(C46,#REF!,5,FALSE),"")</f>
        <v/>
      </c>
      <c r="J46" s="153" t="s">
        <v>868</v>
      </c>
      <c r="K46" s="184">
        <v>45947</v>
      </c>
      <c r="L46" s="18"/>
      <c r="M46" s="18"/>
      <c r="N46" s="18"/>
    </row>
    <row r="47" spans="1:14" ht="15.75" customHeight="1">
      <c r="A47" s="6">
        <f t="shared" si="0"/>
        <v>43</v>
      </c>
      <c r="B47" s="46" t="s">
        <v>70</v>
      </c>
      <c r="C47" s="54" t="s">
        <v>195</v>
      </c>
      <c r="D47" s="55" t="str">
        <f>IFERROR(VLOOKUP(C47,#REF!,2,FALSE),"")</f>
        <v/>
      </c>
      <c r="E47" s="55" t="str">
        <f>IFERROR(VLOOKUP(C47,#REF!,4,FALSE),"")</f>
        <v/>
      </c>
      <c r="F47" s="14">
        <f t="shared" si="1"/>
        <v>2433750</v>
      </c>
      <c r="G47" s="14"/>
      <c r="H47" s="14" t="str">
        <f>IFERROR(VLOOKUP(C47,#REF!,3,FALSE),"")</f>
        <v/>
      </c>
      <c r="I47" s="56" t="str">
        <f>IFERROR(VLOOKUP(C47,#REF!,5,FALSE),"")</f>
        <v/>
      </c>
      <c r="J47" s="153" t="s">
        <v>868</v>
      </c>
      <c r="K47" s="184">
        <v>45947</v>
      </c>
      <c r="L47" s="18"/>
      <c r="M47" s="18"/>
      <c r="N47" s="18"/>
    </row>
    <row r="48" spans="1:14" ht="15.75" customHeight="1">
      <c r="A48" s="6">
        <f t="shared" si="0"/>
        <v>44</v>
      </c>
      <c r="B48" s="46" t="s">
        <v>72</v>
      </c>
      <c r="C48" s="54" t="s">
        <v>196</v>
      </c>
      <c r="D48" s="55" t="str">
        <f>IFERROR(VLOOKUP(C48,#REF!,2,FALSE),"")</f>
        <v/>
      </c>
      <c r="E48" s="55" t="str">
        <f>IFERROR(VLOOKUP(C48,#REF!,4,FALSE),"")</f>
        <v/>
      </c>
      <c r="F48" s="14">
        <f t="shared" si="1"/>
        <v>1885500</v>
      </c>
      <c r="G48" s="14"/>
      <c r="H48" s="14" t="str">
        <f>IFERROR(VLOOKUP(C48,#REF!,3,FALSE),"")</f>
        <v/>
      </c>
      <c r="I48" s="56" t="str">
        <f>IFERROR(VLOOKUP(C48,#REF!,5,FALSE),"")</f>
        <v/>
      </c>
      <c r="J48" s="153" t="s">
        <v>868</v>
      </c>
      <c r="K48" s="184">
        <v>45947</v>
      </c>
      <c r="L48" s="18"/>
      <c r="M48" s="18"/>
      <c r="N48" s="18"/>
    </row>
    <row r="49" spans="1:14" ht="18" customHeight="1">
      <c r="A49" s="6">
        <f t="shared" si="0"/>
        <v>45</v>
      </c>
      <c r="B49" s="50" t="s">
        <v>74</v>
      </c>
      <c r="C49" s="54" t="s">
        <v>144</v>
      </c>
      <c r="D49" s="55" t="str">
        <f>IFERROR(VLOOKUP(C49,#REF!,2,FALSE),"")</f>
        <v/>
      </c>
      <c r="E49" s="55" t="str">
        <f>IFERROR(VLOOKUP(C49,#REF!,4,FALSE),"")</f>
        <v/>
      </c>
      <c r="F49" s="14">
        <f t="shared" si="1"/>
        <v>4383000</v>
      </c>
      <c r="G49" s="14"/>
      <c r="H49" s="14" t="str">
        <f>IFERROR(VLOOKUP(C49,#REF!,3,FALSE),"")</f>
        <v/>
      </c>
      <c r="I49" s="56" t="str">
        <f>IFERROR(VLOOKUP(C49,#REF!,5,FALSE),"")</f>
        <v/>
      </c>
      <c r="J49" s="153" t="s">
        <v>868</v>
      </c>
      <c r="K49" s="184">
        <v>45947</v>
      </c>
      <c r="L49" s="18"/>
      <c r="M49" s="18"/>
      <c r="N49" s="18"/>
    </row>
    <row r="50" spans="1:14" ht="18" customHeight="1">
      <c r="A50" s="6">
        <f t="shared" si="0"/>
        <v>46</v>
      </c>
      <c r="B50" s="491" t="s">
        <v>76</v>
      </c>
      <c r="C50" s="22" t="s">
        <v>145</v>
      </c>
      <c r="D50" s="14" t="str">
        <f>IFERROR(VLOOKUP(C50,#REF!,2,FALSE),"")</f>
        <v/>
      </c>
      <c r="E50" s="14" t="str">
        <f>IFERROR(VLOOKUP(C50,#REF!,4,FALSE),"")</f>
        <v/>
      </c>
      <c r="F50" s="14" t="str">
        <f t="shared" si="1"/>
        <v/>
      </c>
      <c r="G50" s="14"/>
      <c r="H50" s="14" t="str">
        <f>IFERROR(VLOOKUP(C50,#REF!,3,FALSE),"")</f>
        <v/>
      </c>
      <c r="I50" s="20" t="str">
        <f>IFERROR(VLOOKUP(C50,#REF!,5,FALSE),"")</f>
        <v/>
      </c>
      <c r="J50" s="153" t="s">
        <v>868</v>
      </c>
      <c r="K50" s="184">
        <v>45947</v>
      </c>
      <c r="L50" s="18"/>
      <c r="M50" s="18"/>
      <c r="N50" s="18"/>
    </row>
    <row r="51" spans="1:14" ht="18" customHeight="1">
      <c r="A51" s="6">
        <f t="shared" si="0"/>
        <v>47</v>
      </c>
      <c r="B51" s="492"/>
      <c r="C51" s="22" t="s">
        <v>146</v>
      </c>
      <c r="D51" s="14" t="str">
        <f>IFERROR(VLOOKUP(C51,#REF!,2,FALSE),"")</f>
        <v/>
      </c>
      <c r="E51" s="14" t="str">
        <f>IFERROR(VLOOKUP(C51,#REF!,4,FALSE),"")</f>
        <v/>
      </c>
      <c r="F51" s="14" t="str">
        <f t="shared" si="1"/>
        <v/>
      </c>
      <c r="G51" s="14"/>
      <c r="H51" s="14" t="str">
        <f>IFERROR(VLOOKUP(C51,#REF!,3,FALSE),"")</f>
        <v/>
      </c>
      <c r="I51" s="20" t="str">
        <f>IFERROR(VLOOKUP(C51,#REF!,5,FALSE),"")</f>
        <v/>
      </c>
      <c r="J51" s="153" t="s">
        <v>868</v>
      </c>
      <c r="K51" s="184">
        <v>45947</v>
      </c>
      <c r="L51" s="18"/>
      <c r="M51" s="18"/>
      <c r="N51" s="18"/>
    </row>
    <row r="52" spans="1:14" ht="18" customHeight="1">
      <c r="A52" s="6">
        <f t="shared" si="0"/>
        <v>48</v>
      </c>
      <c r="B52" s="461"/>
      <c r="C52" s="22" t="s">
        <v>147</v>
      </c>
      <c r="D52" s="14" t="str">
        <f>IFERROR(VLOOKUP(C52,#REF!,2,FALSE),"")</f>
        <v/>
      </c>
      <c r="E52" s="14" t="str">
        <f>IFERROR(VLOOKUP(C52,#REF!,4,FALSE),"")</f>
        <v/>
      </c>
      <c r="F52" s="14" t="str">
        <f t="shared" si="1"/>
        <v/>
      </c>
      <c r="G52" s="14"/>
      <c r="H52" s="14" t="str">
        <f>IFERROR(VLOOKUP(C52,#REF!,3,FALSE),"")</f>
        <v/>
      </c>
      <c r="I52" s="20" t="str">
        <f>IFERROR(VLOOKUP(C52,#REF!,5,FALSE),"")</f>
        <v/>
      </c>
      <c r="J52" s="153" t="s">
        <v>868</v>
      </c>
      <c r="K52" s="184">
        <v>45947</v>
      </c>
      <c r="L52" s="18"/>
      <c r="M52" s="18"/>
      <c r="N52" s="18"/>
    </row>
    <row r="53" spans="1:14" ht="15.75" customHeight="1">
      <c r="A53" s="6">
        <f t="shared" si="0"/>
        <v>49</v>
      </c>
      <c r="B53" s="46" t="s">
        <v>80</v>
      </c>
      <c r="C53" s="26" t="s">
        <v>148</v>
      </c>
      <c r="D53" s="14" t="str">
        <f>IFERROR(VLOOKUP(C53,#REF!,2,FALSE),"")</f>
        <v/>
      </c>
      <c r="E53" s="14" t="str">
        <f>IFERROR(VLOOKUP(C53,#REF!,4,FALSE),"")</f>
        <v/>
      </c>
      <c r="F53" s="14" t="str">
        <f t="shared" si="1"/>
        <v/>
      </c>
      <c r="G53" s="14"/>
      <c r="H53" s="14" t="str">
        <f>IFERROR(VLOOKUP(C53,#REF!,3,FALSE),"")</f>
        <v/>
      </c>
      <c r="I53" s="20" t="str">
        <f>IFERROR(VLOOKUP(C53,#REF!,5,FALSE),"")</f>
        <v/>
      </c>
      <c r="J53" s="153"/>
      <c r="K53" s="184"/>
      <c r="L53" s="18"/>
      <c r="M53" s="18"/>
      <c r="N53" s="18"/>
    </row>
    <row r="54" spans="1:14" ht="15.75" customHeight="1">
      <c r="A54" s="6">
        <f t="shared" si="0"/>
        <v>50</v>
      </c>
      <c r="B54" s="50" t="s">
        <v>82</v>
      </c>
      <c r="C54" s="22" t="s">
        <v>149</v>
      </c>
      <c r="D54" s="14" t="str">
        <f>IFERROR(VLOOKUP(C54,#REF!,2,FALSE),"")</f>
        <v/>
      </c>
      <c r="E54" s="14" t="str">
        <f>IFERROR(VLOOKUP(C54,#REF!,4,FALSE),"")</f>
        <v/>
      </c>
      <c r="F54" s="14" t="str">
        <f t="shared" si="1"/>
        <v/>
      </c>
      <c r="G54" s="14"/>
      <c r="H54" s="14" t="str">
        <f>IFERROR(VLOOKUP(C54,#REF!,3,FALSE),"")</f>
        <v/>
      </c>
      <c r="I54" s="20" t="str">
        <f>IFERROR(VLOOKUP(C54,#REF!,5,FALSE),"")</f>
        <v/>
      </c>
      <c r="J54" s="153"/>
      <c r="K54" s="184"/>
      <c r="L54" s="18"/>
      <c r="M54" s="18"/>
      <c r="N54" s="18"/>
    </row>
    <row r="55" spans="1:14" ht="15.75" customHeight="1">
      <c r="A55" s="6">
        <f t="shared" si="0"/>
        <v>51</v>
      </c>
      <c r="B55" s="50" t="s">
        <v>84</v>
      </c>
      <c r="C55" s="22" t="s">
        <v>150</v>
      </c>
      <c r="D55" s="14" t="str">
        <f>IFERROR(VLOOKUP(C55,#REF!,2,FALSE),"")</f>
        <v/>
      </c>
      <c r="E55" s="14" t="str">
        <f>IFERROR(VLOOKUP(C55,#REF!,4,FALSE),"")</f>
        <v/>
      </c>
      <c r="F55" s="14" t="str">
        <f t="shared" si="1"/>
        <v/>
      </c>
      <c r="G55" s="14"/>
      <c r="H55" s="14" t="str">
        <f>IFERROR(VLOOKUP(C55,#REF!,3,FALSE),"")</f>
        <v/>
      </c>
      <c r="I55" s="20" t="str">
        <f>IFERROR(VLOOKUP(C55,#REF!,5,FALSE),"")</f>
        <v/>
      </c>
      <c r="J55" s="153"/>
      <c r="K55" s="184"/>
      <c r="L55" s="18"/>
      <c r="M55" s="18"/>
      <c r="N55" s="18"/>
    </row>
    <row r="56" spans="1:14" ht="15.75" customHeight="1">
      <c r="A56" s="6">
        <f t="shared" si="0"/>
        <v>52</v>
      </c>
      <c r="B56" s="46" t="s">
        <v>86</v>
      </c>
      <c r="C56" s="22" t="s">
        <v>151</v>
      </c>
      <c r="D56" s="14" t="str">
        <f>IFERROR(VLOOKUP(C56,#REF!,2,FALSE),"")</f>
        <v/>
      </c>
      <c r="E56" s="14" t="str">
        <f>IFERROR(VLOOKUP(C56,#REF!,4,FALSE),"")</f>
        <v/>
      </c>
      <c r="F56" s="14" t="str">
        <f t="shared" si="1"/>
        <v/>
      </c>
      <c r="G56" s="14"/>
      <c r="H56" s="14" t="str">
        <f>IFERROR(VLOOKUP(C56,#REF!,3,FALSE),"")</f>
        <v/>
      </c>
      <c r="I56" s="20" t="str">
        <f>IFERROR(VLOOKUP(C56,#REF!,5,FALSE),"")</f>
        <v/>
      </c>
      <c r="J56" s="233"/>
      <c r="K56" s="184"/>
      <c r="L56" s="18"/>
      <c r="M56" s="18"/>
      <c r="N56" s="18"/>
    </row>
    <row r="57" spans="1:14" ht="15.75" customHeight="1">
      <c r="A57" s="6">
        <f t="shared" si="0"/>
        <v>53</v>
      </c>
      <c r="B57" s="46" t="s">
        <v>88</v>
      </c>
      <c r="C57" s="22" t="s">
        <v>152</v>
      </c>
      <c r="D57" s="14" t="str">
        <f>IFERROR(VLOOKUP(C57,#REF!,2,FALSE),"")</f>
        <v/>
      </c>
      <c r="E57" s="14" t="str">
        <f>IFERROR(VLOOKUP(C57,#REF!,4,FALSE),"")</f>
        <v/>
      </c>
      <c r="F57" s="14" t="str">
        <f t="shared" si="1"/>
        <v/>
      </c>
      <c r="G57" s="14"/>
      <c r="H57" s="14" t="str">
        <f>IFERROR(VLOOKUP(C57,#REF!,3,FALSE),"")</f>
        <v/>
      </c>
      <c r="I57" s="20" t="str">
        <f>IFERROR(VLOOKUP(C57,#REF!,5,FALSE),"")</f>
        <v/>
      </c>
      <c r="J57" s="233"/>
      <c r="K57" s="184"/>
      <c r="L57" s="18"/>
      <c r="M57" s="18"/>
      <c r="N57" s="18"/>
    </row>
    <row r="58" spans="1:14" ht="15.75" customHeight="1">
      <c r="A58" s="6">
        <f t="shared" si="0"/>
        <v>54</v>
      </c>
      <c r="B58" s="46" t="s">
        <v>90</v>
      </c>
      <c r="C58" s="22" t="s">
        <v>153</v>
      </c>
      <c r="D58" s="14" t="str">
        <f>IFERROR(VLOOKUP(C58,#REF!,2,FALSE),"")</f>
        <v/>
      </c>
      <c r="E58" s="14" t="str">
        <f>IFERROR(VLOOKUP(C58,#REF!,4,FALSE),"")</f>
        <v/>
      </c>
      <c r="F58" s="14" t="str">
        <f t="shared" si="1"/>
        <v/>
      </c>
      <c r="G58" s="14"/>
      <c r="H58" s="14" t="str">
        <f>IFERROR(VLOOKUP(C58,#REF!,3,FALSE),"")</f>
        <v/>
      </c>
      <c r="I58" s="20" t="str">
        <f>IFERROR(VLOOKUP(C58,#REF!,5,FALSE),"")</f>
        <v/>
      </c>
      <c r="J58" s="233"/>
      <c r="K58" s="184"/>
      <c r="L58" s="18"/>
      <c r="M58" s="18"/>
      <c r="N58" s="18"/>
    </row>
    <row r="59" spans="1:14" ht="15.75" customHeight="1">
      <c r="A59" s="6">
        <f t="shared" si="0"/>
        <v>55</v>
      </c>
      <c r="B59" s="50" t="s">
        <v>92</v>
      </c>
      <c r="C59" s="22" t="s">
        <v>154</v>
      </c>
      <c r="D59" s="14" t="str">
        <f>IFERROR(VLOOKUP(C59,#REF!,2,FALSE),"")</f>
        <v/>
      </c>
      <c r="E59" s="14" t="str">
        <f>IFERROR(VLOOKUP(C59,#REF!,4,FALSE),"")</f>
        <v/>
      </c>
      <c r="F59" s="14" t="str">
        <f t="shared" si="1"/>
        <v/>
      </c>
      <c r="G59" s="14"/>
      <c r="H59" s="14" t="str">
        <f>IFERROR(VLOOKUP(C59,#REF!,3,FALSE),"")</f>
        <v/>
      </c>
      <c r="I59" s="20" t="str">
        <f>IFERROR(VLOOKUP(C59,#REF!,5,FALSE),"")</f>
        <v/>
      </c>
      <c r="J59" s="233"/>
      <c r="K59" s="184"/>
      <c r="L59" s="18"/>
      <c r="M59" s="18"/>
      <c r="N59" s="18"/>
    </row>
    <row r="60" spans="1:14" ht="15.75" customHeight="1">
      <c r="A60" s="6">
        <f t="shared" si="0"/>
        <v>56</v>
      </c>
      <c r="B60" s="491" t="s">
        <v>94</v>
      </c>
      <c r="C60" s="26" t="s">
        <v>155</v>
      </c>
      <c r="D60" s="14" t="str">
        <f>IFERROR(VLOOKUP(C60,#REF!,2,FALSE),"")</f>
        <v/>
      </c>
      <c r="E60" s="14" t="str">
        <f>IFERROR(VLOOKUP(C60,#REF!,4,FALSE),"")</f>
        <v/>
      </c>
      <c r="F60" s="14" t="str">
        <f t="shared" si="1"/>
        <v/>
      </c>
      <c r="G60" s="14"/>
      <c r="H60" s="14" t="str">
        <f>IFERROR(VLOOKUP(C60,#REF!,3,FALSE),"")</f>
        <v/>
      </c>
      <c r="I60" s="20" t="str">
        <f>IFERROR(VLOOKUP(C60,#REF!,5,FALSE),"")</f>
        <v/>
      </c>
      <c r="J60" s="233"/>
      <c r="K60" s="184"/>
      <c r="L60" s="18"/>
      <c r="M60" s="18"/>
      <c r="N60" s="18"/>
    </row>
    <row r="61" spans="1:14" ht="15.75" customHeight="1">
      <c r="A61" s="6">
        <f t="shared" si="0"/>
        <v>57</v>
      </c>
      <c r="B61" s="492"/>
      <c r="C61" s="22" t="s">
        <v>156</v>
      </c>
      <c r="D61" s="14" t="str">
        <f>IFERROR(VLOOKUP(C61,#REF!,2,FALSE),"")</f>
        <v/>
      </c>
      <c r="E61" s="14" t="str">
        <f>IFERROR(VLOOKUP(C61,#REF!,4,FALSE),"")</f>
        <v/>
      </c>
      <c r="F61" s="14" t="str">
        <f t="shared" si="1"/>
        <v/>
      </c>
      <c r="G61" s="14"/>
      <c r="H61" s="14" t="str">
        <f>IFERROR(VLOOKUP(C61,#REF!,3,FALSE),"")</f>
        <v/>
      </c>
      <c r="I61" s="20" t="str">
        <f>IFERROR(VLOOKUP(C61,#REF!,5,FALSE),"")</f>
        <v/>
      </c>
      <c r="J61" s="233"/>
      <c r="K61" s="184"/>
      <c r="L61" s="18"/>
      <c r="M61" s="18"/>
      <c r="N61" s="18"/>
    </row>
    <row r="62" spans="1:14" ht="15.75" customHeight="1">
      <c r="A62" s="6">
        <f t="shared" si="0"/>
        <v>58</v>
      </c>
      <c r="B62" s="461"/>
      <c r="C62" s="22" t="s">
        <v>157</v>
      </c>
      <c r="D62" s="14" t="str">
        <f>IFERROR(VLOOKUP(C62,#REF!,2,FALSE),"")</f>
        <v/>
      </c>
      <c r="E62" s="14" t="str">
        <f>IFERROR(VLOOKUP(C62,#REF!,4,FALSE),"")</f>
        <v/>
      </c>
      <c r="F62" s="14" t="str">
        <f t="shared" si="1"/>
        <v/>
      </c>
      <c r="G62" s="14"/>
      <c r="H62" s="14" t="str">
        <f>IFERROR(VLOOKUP(C62,#REF!,3,FALSE),"")</f>
        <v/>
      </c>
      <c r="I62" s="20" t="str">
        <f>IFERROR(VLOOKUP(C62,#REF!,5,FALSE),"")</f>
        <v/>
      </c>
      <c r="J62" s="233"/>
      <c r="K62" s="184"/>
      <c r="L62" s="18"/>
      <c r="M62" s="18"/>
      <c r="N62" s="18"/>
    </row>
    <row r="63" spans="1:14" ht="15.75" customHeight="1">
      <c r="A63" s="6">
        <f t="shared" si="0"/>
        <v>59</v>
      </c>
      <c r="B63" s="50" t="s">
        <v>98</v>
      </c>
      <c r="C63" s="22" t="s">
        <v>158</v>
      </c>
      <c r="D63" s="14" t="str">
        <f>IFERROR(VLOOKUP(C63,#REF!,2,FALSE),"")</f>
        <v/>
      </c>
      <c r="E63" s="14" t="str">
        <f>IFERROR(VLOOKUP(C63,#REF!,4,FALSE),"")</f>
        <v/>
      </c>
      <c r="F63" s="14" t="str">
        <f t="shared" si="1"/>
        <v/>
      </c>
      <c r="G63" s="14"/>
      <c r="H63" s="14" t="str">
        <f>IFERROR(VLOOKUP(C63,#REF!,3,FALSE),"")</f>
        <v/>
      </c>
      <c r="I63" s="20" t="str">
        <f>IFERROR(VLOOKUP(C63,#REF!,5,FALSE),"")</f>
        <v/>
      </c>
      <c r="J63" s="233"/>
      <c r="K63" s="184"/>
      <c r="L63" s="18"/>
      <c r="M63" s="18"/>
      <c r="N63" s="18"/>
    </row>
    <row r="64" spans="1:14" ht="15.75" customHeight="1">
      <c r="A64" s="6">
        <f t="shared" si="0"/>
        <v>60</v>
      </c>
      <c r="B64" s="10"/>
      <c r="C64" s="22" t="s">
        <v>159</v>
      </c>
      <c r="D64" s="14" t="str">
        <f>IFERROR(VLOOKUP(C64,#REF!,2,FALSE),"")</f>
        <v/>
      </c>
      <c r="E64" s="14" t="str">
        <f>IFERROR(VLOOKUP(C64,#REF!,4,FALSE),"")</f>
        <v/>
      </c>
      <c r="F64" s="14" t="str">
        <f t="shared" si="1"/>
        <v/>
      </c>
      <c r="G64" s="14"/>
      <c r="H64" s="14" t="str">
        <f>IFERROR(VLOOKUP(C64,#REF!,3,FALSE),"")</f>
        <v/>
      </c>
      <c r="I64" s="20" t="str">
        <f>IFERROR(VLOOKUP(C64,#REF!,5,FALSE),"")</f>
        <v/>
      </c>
      <c r="J64" s="233"/>
      <c r="K64" s="184"/>
      <c r="L64" s="18"/>
      <c r="M64" s="18"/>
      <c r="N64" s="18"/>
    </row>
    <row r="65" spans="1:14" ht="15.75" customHeight="1">
      <c r="A65" s="6">
        <f t="shared" si="0"/>
        <v>61</v>
      </c>
      <c r="B65" s="11"/>
      <c r="C65" s="22" t="s">
        <v>160</v>
      </c>
      <c r="D65" s="14" t="str">
        <f>IFERROR(VLOOKUP(C65,#REF!,2,FALSE),"")</f>
        <v/>
      </c>
      <c r="E65" s="14" t="str">
        <f>IFERROR(VLOOKUP(C65,#REF!,4,FALSE),"")</f>
        <v/>
      </c>
      <c r="F65" s="14" t="str">
        <f t="shared" si="1"/>
        <v/>
      </c>
      <c r="G65" s="14"/>
      <c r="H65" s="14" t="str">
        <f>IFERROR(VLOOKUP(C65,#REF!,3,FALSE),"")</f>
        <v/>
      </c>
      <c r="I65" s="20" t="str">
        <f>IFERROR(VLOOKUP(C65,#REF!,5,FALSE),"")</f>
        <v/>
      </c>
      <c r="J65" s="233"/>
      <c r="K65" s="184"/>
      <c r="L65" s="18"/>
      <c r="M65" s="18"/>
      <c r="N65" s="18"/>
    </row>
    <row r="66" spans="1:14" ht="15.75" customHeight="1">
      <c r="A66" s="12">
        <f t="shared" si="0"/>
        <v>62</v>
      </c>
      <c r="B66" s="11"/>
      <c r="C66" s="22" t="s">
        <v>161</v>
      </c>
      <c r="D66" s="14" t="str">
        <f>IFERROR(VLOOKUP(C66,#REF!,2,FALSE),"")</f>
        <v/>
      </c>
      <c r="E66" s="14" t="str">
        <f>IFERROR(VLOOKUP(C66,#REF!,4,FALSE),"")</f>
        <v/>
      </c>
      <c r="F66" s="14" t="str">
        <f t="shared" si="1"/>
        <v/>
      </c>
      <c r="G66" s="41"/>
      <c r="H66" s="14" t="str">
        <f>IFERROR(VLOOKUP(C66,#REF!,3,FALSE),"")</f>
        <v/>
      </c>
      <c r="I66" s="20" t="str">
        <f>IFERROR(VLOOKUP(C66,#REF!,5,FALSE),"")</f>
        <v/>
      </c>
      <c r="J66" s="233"/>
      <c r="K66" s="184"/>
      <c r="L66" s="18"/>
      <c r="M66" s="18"/>
      <c r="N66" s="18"/>
    </row>
    <row r="67" spans="1:14" ht="15.75" customHeight="1">
      <c r="A67" s="13">
        <f t="shared" si="0"/>
        <v>63</v>
      </c>
      <c r="B67" s="51"/>
      <c r="C67" s="26" t="s">
        <v>162</v>
      </c>
      <c r="D67" s="14" t="str">
        <f>IFERROR(VLOOKUP(C67,#REF!,2,FALSE),"")</f>
        <v/>
      </c>
      <c r="E67" s="14" t="str">
        <f>IFERROR(VLOOKUP(C67,#REF!,4,FALSE),"")</f>
        <v/>
      </c>
      <c r="F67" s="14" t="str">
        <f t="shared" si="1"/>
        <v/>
      </c>
      <c r="G67" s="14"/>
      <c r="H67" s="14" t="str">
        <f>IFERROR(VLOOKUP(C67,#REF!,3,FALSE),"")</f>
        <v/>
      </c>
      <c r="I67" s="20" t="str">
        <f>IFERROR(VLOOKUP(C67,#REF!,5,FALSE),"")</f>
        <v/>
      </c>
      <c r="J67" s="233"/>
      <c r="K67" s="184"/>
      <c r="L67" s="18"/>
      <c r="M67" s="18"/>
      <c r="N67" s="18"/>
    </row>
    <row r="68" spans="1:14" ht="15.75" customHeight="1">
      <c r="A68" s="11"/>
      <c r="B68" s="11"/>
      <c r="C68" s="11"/>
      <c r="D68" s="11"/>
      <c r="E68" s="11"/>
      <c r="F68" s="11"/>
      <c r="G68" s="11"/>
      <c r="H68" s="11"/>
      <c r="I68" s="11"/>
      <c r="J68" s="18"/>
      <c r="K68" s="184"/>
      <c r="L68" s="18"/>
      <c r="M68" s="18"/>
      <c r="N68" s="18"/>
    </row>
    <row r="69" spans="1:14" ht="15.75" customHeight="1">
      <c r="A69" s="11"/>
      <c r="B69" s="11"/>
      <c r="C69" s="11"/>
      <c r="D69" s="11"/>
      <c r="E69" s="11"/>
      <c r="F69" s="11"/>
      <c r="G69" s="11"/>
      <c r="H69" s="11"/>
      <c r="I69" s="11"/>
      <c r="J69" s="18"/>
      <c r="K69" s="184"/>
      <c r="L69" s="18"/>
      <c r="M69" s="18"/>
      <c r="N69" s="18"/>
    </row>
    <row r="70" spans="1:14" ht="15.75" customHeight="1">
      <c r="A70" s="11"/>
      <c r="B70" s="11"/>
      <c r="C70" s="11"/>
      <c r="D70" s="11"/>
      <c r="E70" s="11"/>
      <c r="F70" s="11"/>
      <c r="G70" s="11"/>
      <c r="H70" s="11"/>
      <c r="I70" s="11"/>
      <c r="J70" s="18"/>
      <c r="K70" s="184"/>
      <c r="L70" s="18"/>
      <c r="M70" s="18"/>
      <c r="N70" s="18"/>
    </row>
    <row r="71" spans="1:14" ht="15.75" customHeight="1">
      <c r="A71" s="11"/>
      <c r="B71" s="11"/>
      <c r="C71" s="11"/>
      <c r="D71" s="11"/>
      <c r="E71" s="11"/>
      <c r="F71" s="11"/>
      <c r="G71" s="11"/>
      <c r="H71" s="11"/>
      <c r="I71" s="11"/>
      <c r="J71" s="18"/>
      <c r="K71" s="184"/>
      <c r="L71" s="18"/>
      <c r="M71" s="18"/>
      <c r="N71" s="18"/>
    </row>
    <row r="72" spans="1:14" ht="15.75" customHeight="1">
      <c r="A72" s="11"/>
      <c r="B72" s="11"/>
      <c r="C72" s="11"/>
      <c r="D72" s="11"/>
      <c r="E72" s="11"/>
      <c r="F72" s="11"/>
      <c r="G72" s="11"/>
      <c r="H72" s="11"/>
      <c r="I72" s="11"/>
      <c r="J72" s="18"/>
      <c r="K72" s="184"/>
      <c r="L72" s="18"/>
      <c r="M72" s="18"/>
      <c r="N72" s="18"/>
    </row>
    <row r="73" spans="1:14" ht="15.75" customHeight="1">
      <c r="A73" s="11"/>
      <c r="B73" s="11"/>
      <c r="C73" s="11"/>
      <c r="D73" s="11"/>
      <c r="E73" s="11"/>
      <c r="F73" s="11"/>
      <c r="G73" s="11"/>
      <c r="H73" s="11"/>
      <c r="I73" s="11"/>
      <c r="J73" s="18"/>
      <c r="K73" s="184"/>
      <c r="L73" s="18"/>
      <c r="M73" s="18"/>
      <c r="N73" s="18"/>
    </row>
    <row r="74" spans="1:14" ht="15.75" customHeight="1">
      <c r="A74" s="11"/>
      <c r="B74" s="11"/>
      <c r="C74" s="11"/>
      <c r="D74" s="11"/>
      <c r="E74" s="11"/>
      <c r="F74" s="11"/>
      <c r="G74" s="11"/>
      <c r="H74" s="11"/>
      <c r="I74" s="11"/>
      <c r="J74" s="18"/>
      <c r="K74" s="184"/>
      <c r="L74" s="18"/>
      <c r="M74" s="18"/>
      <c r="N74" s="18"/>
    </row>
    <row r="75" spans="1:14" ht="15.75" customHeight="1">
      <c r="A75" s="11"/>
      <c r="B75" s="11"/>
      <c r="C75" s="11"/>
      <c r="D75" s="11"/>
      <c r="E75" s="11"/>
      <c r="F75" s="11"/>
      <c r="G75" s="11"/>
      <c r="H75" s="11"/>
      <c r="I75" s="11"/>
      <c r="J75" s="18"/>
      <c r="K75" s="184"/>
      <c r="L75" s="18"/>
      <c r="M75" s="18"/>
      <c r="N75" s="18"/>
    </row>
    <row r="76" spans="1:14" ht="15.75" customHeight="1">
      <c r="A76" s="11"/>
      <c r="B76" s="11"/>
      <c r="C76" s="11"/>
      <c r="D76" s="11"/>
      <c r="E76" s="11"/>
      <c r="F76" s="11"/>
      <c r="G76" s="11"/>
      <c r="H76" s="11"/>
      <c r="I76" s="11"/>
      <c r="J76" s="18"/>
      <c r="K76" s="184"/>
      <c r="L76" s="18"/>
      <c r="M76" s="18"/>
      <c r="N76" s="18"/>
    </row>
    <row r="77" spans="1:14" ht="15.75" customHeight="1">
      <c r="A77" s="11"/>
      <c r="B77" s="11"/>
      <c r="C77" s="11"/>
      <c r="D77" s="11"/>
      <c r="E77" s="11"/>
      <c r="F77" s="11"/>
      <c r="G77" s="11"/>
      <c r="H77" s="11"/>
      <c r="I77" s="11"/>
      <c r="J77" s="18"/>
      <c r="K77" s="184"/>
      <c r="L77" s="18"/>
      <c r="M77" s="18"/>
      <c r="N77" s="18"/>
    </row>
    <row r="78" spans="1:14" ht="15.75" customHeight="1">
      <c r="A78" s="11"/>
      <c r="B78" s="11"/>
      <c r="C78" s="11"/>
      <c r="D78" s="11"/>
      <c r="E78" s="11"/>
      <c r="F78" s="11"/>
      <c r="G78" s="11"/>
      <c r="H78" s="11"/>
      <c r="I78" s="11"/>
      <c r="J78" s="18"/>
      <c r="K78" s="184"/>
      <c r="L78" s="18"/>
      <c r="M78" s="18"/>
      <c r="N78" s="18"/>
    </row>
    <row r="79" spans="1:14" ht="15.75" customHeight="1">
      <c r="A79" s="11"/>
      <c r="B79" s="11"/>
      <c r="C79" s="11"/>
      <c r="D79" s="11"/>
      <c r="E79" s="11"/>
      <c r="F79" s="11"/>
      <c r="G79" s="11"/>
      <c r="H79" s="11"/>
      <c r="I79" s="11"/>
      <c r="J79" s="18"/>
      <c r="K79" s="184"/>
      <c r="L79" s="18"/>
      <c r="M79" s="18"/>
      <c r="N79" s="18"/>
    </row>
    <row r="80" spans="1:14" ht="15.75" customHeight="1">
      <c r="A80" s="11"/>
      <c r="B80" s="11"/>
      <c r="C80" s="11"/>
      <c r="D80" s="11"/>
      <c r="E80" s="11"/>
      <c r="F80" s="11"/>
      <c r="G80" s="11"/>
      <c r="H80" s="11"/>
      <c r="I80" s="11"/>
      <c r="J80" s="18"/>
      <c r="K80" s="184"/>
      <c r="L80" s="18"/>
      <c r="M80" s="18"/>
      <c r="N80" s="18"/>
    </row>
    <row r="81" spans="1:14" ht="15.75" customHeight="1">
      <c r="A81" s="11"/>
      <c r="B81" s="11"/>
      <c r="C81" s="11"/>
      <c r="D81" s="11"/>
      <c r="E81" s="11"/>
      <c r="F81" s="11"/>
      <c r="G81" s="11"/>
      <c r="H81" s="11"/>
      <c r="I81" s="11"/>
      <c r="J81" s="18"/>
      <c r="K81" s="184"/>
      <c r="L81" s="18"/>
      <c r="M81" s="18"/>
      <c r="N81" s="18"/>
    </row>
    <row r="82" spans="1:14" ht="15.75" customHeight="1">
      <c r="A82" s="11"/>
      <c r="B82" s="11"/>
      <c r="C82" s="11"/>
      <c r="D82" s="11"/>
      <c r="E82" s="11"/>
      <c r="F82" s="11"/>
      <c r="G82" s="11"/>
      <c r="H82" s="11"/>
      <c r="I82" s="11"/>
      <c r="J82" s="18"/>
      <c r="K82" s="184"/>
      <c r="L82" s="18"/>
      <c r="M82" s="18"/>
      <c r="N82" s="18"/>
    </row>
    <row r="83" spans="1:14" ht="15.75" customHeight="1">
      <c r="A83" s="11"/>
      <c r="B83" s="11"/>
      <c r="C83" s="11"/>
      <c r="D83" s="11"/>
      <c r="E83" s="11"/>
      <c r="F83" s="11"/>
      <c r="G83" s="11"/>
      <c r="H83" s="11"/>
      <c r="I83" s="11"/>
      <c r="J83" s="18"/>
      <c r="K83" s="184"/>
      <c r="L83" s="18"/>
      <c r="M83" s="18"/>
      <c r="N83" s="18"/>
    </row>
    <row r="84" spans="1:14" ht="15.75" customHeight="1">
      <c r="A84" s="11"/>
      <c r="B84" s="11"/>
      <c r="C84" s="11"/>
      <c r="D84" s="11"/>
      <c r="E84" s="11"/>
      <c r="F84" s="11"/>
      <c r="G84" s="11"/>
      <c r="H84" s="11"/>
      <c r="I84" s="11"/>
      <c r="J84" s="18"/>
      <c r="K84" s="184"/>
      <c r="L84" s="18"/>
      <c r="M84" s="18"/>
      <c r="N84" s="18"/>
    </row>
    <row r="85" spans="1:14" ht="15.75" customHeight="1">
      <c r="A85" s="11"/>
      <c r="B85" s="11"/>
      <c r="C85" s="11"/>
      <c r="D85" s="11"/>
      <c r="E85" s="11"/>
      <c r="F85" s="11"/>
      <c r="G85" s="11"/>
      <c r="H85" s="11"/>
      <c r="I85" s="11"/>
      <c r="J85" s="18"/>
      <c r="K85" s="184"/>
      <c r="L85" s="18"/>
      <c r="M85" s="18"/>
      <c r="N85" s="18"/>
    </row>
    <row r="86" spans="1:14" ht="15.75" customHeight="1">
      <c r="A86" s="11"/>
      <c r="B86" s="11"/>
      <c r="C86" s="11"/>
      <c r="D86" s="11"/>
      <c r="E86" s="11"/>
      <c r="F86" s="11"/>
      <c r="G86" s="11"/>
      <c r="H86" s="11"/>
      <c r="I86" s="11"/>
      <c r="J86" s="18"/>
      <c r="K86" s="184"/>
      <c r="L86" s="18"/>
      <c r="M86" s="18"/>
      <c r="N86" s="18"/>
    </row>
    <row r="87" spans="1:14" ht="15.75" customHeight="1">
      <c r="A87" s="11"/>
      <c r="B87" s="11"/>
      <c r="C87" s="11"/>
      <c r="D87" s="11"/>
      <c r="E87" s="11"/>
      <c r="F87" s="11"/>
      <c r="G87" s="11"/>
      <c r="H87" s="11"/>
      <c r="I87" s="11"/>
      <c r="J87" s="18"/>
      <c r="K87" s="184"/>
      <c r="L87" s="18"/>
      <c r="M87" s="18"/>
      <c r="N87" s="18"/>
    </row>
    <row r="88" spans="1:14" ht="15.75" customHeight="1">
      <c r="A88" s="11"/>
      <c r="B88" s="11"/>
      <c r="C88" s="11"/>
      <c r="D88" s="11"/>
      <c r="E88" s="11"/>
      <c r="F88" s="11"/>
      <c r="G88" s="11"/>
      <c r="H88" s="11"/>
      <c r="I88" s="11"/>
      <c r="J88" s="18"/>
      <c r="K88" s="184"/>
      <c r="L88" s="18"/>
      <c r="M88" s="18"/>
      <c r="N88" s="18"/>
    </row>
    <row r="89" spans="1:14" ht="15.75" customHeight="1">
      <c r="A89" s="11"/>
      <c r="B89" s="11"/>
      <c r="C89" s="11"/>
      <c r="D89" s="11"/>
      <c r="E89" s="11"/>
      <c r="F89" s="11"/>
      <c r="G89" s="11"/>
      <c r="H89" s="11"/>
      <c r="I89" s="11"/>
      <c r="J89" s="18"/>
      <c r="K89" s="184"/>
      <c r="L89" s="18"/>
      <c r="M89" s="18"/>
      <c r="N89" s="18"/>
    </row>
    <row r="90" spans="1:14" ht="15.75" customHeight="1">
      <c r="A90" s="11"/>
      <c r="B90" s="11"/>
      <c r="C90" s="11"/>
      <c r="D90" s="11"/>
      <c r="E90" s="11"/>
      <c r="F90" s="11"/>
      <c r="G90" s="11"/>
      <c r="H90" s="11"/>
      <c r="I90" s="11"/>
      <c r="J90" s="18"/>
      <c r="K90" s="184"/>
      <c r="L90" s="18"/>
      <c r="M90" s="18"/>
      <c r="N90" s="18"/>
    </row>
    <row r="91" spans="1:14" ht="15.75" customHeight="1">
      <c r="A91" s="11"/>
      <c r="B91" s="11"/>
      <c r="C91" s="11"/>
      <c r="D91" s="11"/>
      <c r="E91" s="11"/>
      <c r="F91" s="11"/>
      <c r="G91" s="11"/>
      <c r="H91" s="11"/>
      <c r="I91" s="11"/>
      <c r="J91" s="18"/>
      <c r="K91" s="184"/>
      <c r="L91" s="18"/>
      <c r="M91" s="18"/>
      <c r="N91" s="18"/>
    </row>
    <row r="92" spans="1:14" ht="15.75" customHeight="1">
      <c r="A92" s="11"/>
      <c r="B92" s="11"/>
      <c r="C92" s="11"/>
      <c r="D92" s="11"/>
      <c r="E92" s="11"/>
      <c r="F92" s="11"/>
      <c r="G92" s="11"/>
      <c r="H92" s="11"/>
      <c r="I92" s="11"/>
      <c r="J92" s="18"/>
      <c r="K92" s="184"/>
      <c r="L92" s="18"/>
      <c r="M92" s="18"/>
      <c r="N92" s="18"/>
    </row>
    <row r="93" spans="1:14" ht="15.75" customHeight="1">
      <c r="A93" s="11"/>
      <c r="B93" s="11"/>
      <c r="C93" s="11"/>
      <c r="D93" s="11"/>
      <c r="E93" s="11"/>
      <c r="F93" s="11"/>
      <c r="G93" s="11"/>
      <c r="H93" s="11"/>
      <c r="I93" s="11"/>
      <c r="J93" s="18"/>
      <c r="K93" s="184"/>
      <c r="L93" s="18"/>
      <c r="M93" s="18"/>
      <c r="N93" s="18"/>
    </row>
    <row r="94" spans="1:14" ht="15.75" customHeight="1">
      <c r="A94" s="11"/>
      <c r="B94" s="11"/>
      <c r="C94" s="11"/>
      <c r="D94" s="11"/>
      <c r="E94" s="11"/>
      <c r="F94" s="11"/>
      <c r="G94" s="11"/>
      <c r="H94" s="11"/>
      <c r="I94" s="11"/>
      <c r="J94" s="18"/>
      <c r="K94" s="184"/>
      <c r="L94" s="18"/>
      <c r="M94" s="18"/>
      <c r="N94" s="18"/>
    </row>
    <row r="95" spans="1:14" ht="15.75" customHeight="1">
      <c r="A95" s="11"/>
      <c r="B95" s="11"/>
      <c r="C95" s="11"/>
      <c r="D95" s="11"/>
      <c r="E95" s="11"/>
      <c r="F95" s="11"/>
      <c r="G95" s="11"/>
      <c r="H95" s="11"/>
      <c r="I95" s="11"/>
      <c r="J95" s="18"/>
      <c r="K95" s="184"/>
      <c r="L95" s="18"/>
      <c r="M95" s="18"/>
      <c r="N95" s="18"/>
    </row>
    <row r="96" spans="1:14" ht="15.75" customHeight="1">
      <c r="A96" s="11"/>
      <c r="B96" s="11"/>
      <c r="C96" s="11"/>
      <c r="D96" s="11"/>
      <c r="E96" s="11"/>
      <c r="F96" s="11"/>
      <c r="G96" s="11"/>
      <c r="H96" s="11"/>
      <c r="I96" s="11"/>
      <c r="J96" s="18"/>
      <c r="K96" s="184"/>
      <c r="L96" s="18"/>
      <c r="M96" s="18"/>
      <c r="N96" s="18"/>
    </row>
    <row r="97" spans="1:14" ht="15.75" customHeight="1">
      <c r="A97" s="11"/>
      <c r="B97" s="11"/>
      <c r="C97" s="11"/>
      <c r="D97" s="11"/>
      <c r="E97" s="11"/>
      <c r="F97" s="11"/>
      <c r="G97" s="11"/>
      <c r="H97" s="11"/>
      <c r="I97" s="11"/>
      <c r="J97" s="18"/>
      <c r="K97" s="184"/>
      <c r="L97" s="18"/>
      <c r="M97" s="18"/>
      <c r="N97" s="18"/>
    </row>
    <row r="98" spans="1:14" ht="15.75" customHeight="1">
      <c r="A98" s="11"/>
      <c r="B98" s="11"/>
      <c r="C98" s="11"/>
      <c r="D98" s="11"/>
      <c r="E98" s="11"/>
      <c r="F98" s="11"/>
      <c r="G98" s="11"/>
      <c r="H98" s="11"/>
      <c r="I98" s="11"/>
      <c r="J98" s="18"/>
      <c r="K98" s="184"/>
      <c r="L98" s="18"/>
      <c r="M98" s="18"/>
      <c r="N98" s="18"/>
    </row>
    <row r="99" spans="1:14" ht="15.75" customHeight="1">
      <c r="A99" s="11"/>
      <c r="B99" s="11"/>
      <c r="C99" s="11"/>
      <c r="D99" s="11"/>
      <c r="E99" s="11"/>
      <c r="F99" s="11"/>
      <c r="G99" s="11"/>
      <c r="H99" s="11"/>
      <c r="I99" s="11"/>
      <c r="J99" s="18"/>
      <c r="K99" s="184"/>
      <c r="L99" s="18"/>
      <c r="M99" s="18"/>
      <c r="N99" s="18"/>
    </row>
    <row r="100" spans="1:14" ht="15.75" customHeight="1">
      <c r="A100" s="11"/>
      <c r="B100" s="11"/>
      <c r="C100" s="11"/>
      <c r="D100" s="11"/>
      <c r="E100" s="11"/>
      <c r="F100" s="11"/>
      <c r="G100" s="11"/>
      <c r="H100" s="11"/>
      <c r="I100" s="11"/>
      <c r="J100" s="18"/>
      <c r="K100" s="184"/>
      <c r="L100" s="18"/>
      <c r="M100" s="18"/>
      <c r="N100" s="18"/>
    </row>
    <row r="101" spans="1:14" ht="15.75" customHeight="1">
      <c r="A101" s="11"/>
      <c r="B101" s="11"/>
      <c r="C101" s="11"/>
      <c r="D101" s="11"/>
      <c r="E101" s="11"/>
      <c r="F101" s="11"/>
      <c r="G101" s="11"/>
      <c r="H101" s="11"/>
      <c r="I101" s="11"/>
      <c r="J101" s="18"/>
      <c r="K101" s="184"/>
      <c r="L101" s="18"/>
      <c r="M101" s="18"/>
      <c r="N101" s="18"/>
    </row>
    <row r="102" spans="1:14" ht="15.75" customHeight="1">
      <c r="A102" s="11"/>
      <c r="B102" s="11"/>
      <c r="C102" s="11"/>
      <c r="D102" s="11"/>
      <c r="E102" s="11"/>
      <c r="F102" s="11"/>
      <c r="G102" s="11"/>
      <c r="H102" s="11"/>
      <c r="I102" s="11"/>
      <c r="J102" s="18"/>
      <c r="K102" s="184"/>
      <c r="L102" s="18"/>
      <c r="M102" s="18"/>
      <c r="N102" s="18"/>
    </row>
    <row r="103" spans="1:14" ht="15.75" customHeight="1">
      <c r="A103" s="11"/>
      <c r="B103" s="11"/>
      <c r="C103" s="11"/>
      <c r="D103" s="11"/>
      <c r="E103" s="11"/>
      <c r="F103" s="11"/>
      <c r="G103" s="11"/>
      <c r="H103" s="11"/>
      <c r="I103" s="11"/>
      <c r="J103" s="18"/>
      <c r="K103" s="184"/>
      <c r="L103" s="18"/>
      <c r="M103" s="18"/>
      <c r="N103" s="18"/>
    </row>
    <row r="104" spans="1:14" ht="15.75" customHeight="1">
      <c r="A104" s="11"/>
      <c r="B104" s="11"/>
      <c r="C104" s="11"/>
      <c r="D104" s="11"/>
      <c r="E104" s="11"/>
      <c r="F104" s="11"/>
      <c r="G104" s="11"/>
      <c r="H104" s="11"/>
      <c r="I104" s="11"/>
      <c r="J104" s="18"/>
      <c r="K104" s="184"/>
      <c r="L104" s="18"/>
      <c r="M104" s="18"/>
      <c r="N104" s="18"/>
    </row>
    <row r="105" spans="1:14" ht="15.75" customHeight="1">
      <c r="A105" s="11"/>
      <c r="B105" s="11"/>
      <c r="C105" s="11"/>
      <c r="D105" s="11"/>
      <c r="E105" s="11"/>
      <c r="F105" s="11"/>
      <c r="G105" s="11"/>
      <c r="H105" s="11"/>
      <c r="I105" s="11"/>
      <c r="J105" s="18"/>
      <c r="K105" s="184"/>
      <c r="L105" s="18"/>
      <c r="M105" s="18"/>
      <c r="N105" s="18"/>
    </row>
    <row r="106" spans="1:14" ht="15.75" customHeight="1">
      <c r="A106" s="11"/>
      <c r="B106" s="11"/>
      <c r="C106" s="11"/>
      <c r="D106" s="11"/>
      <c r="E106" s="11"/>
      <c r="F106" s="11"/>
      <c r="G106" s="11"/>
      <c r="H106" s="11"/>
      <c r="I106" s="11"/>
      <c r="J106" s="18"/>
      <c r="K106" s="184"/>
      <c r="L106" s="18"/>
      <c r="M106" s="18"/>
      <c r="N106" s="18"/>
    </row>
    <row r="107" spans="1:14" ht="15.75" customHeight="1">
      <c r="A107" s="11"/>
      <c r="B107" s="11"/>
      <c r="C107" s="11"/>
      <c r="D107" s="11"/>
      <c r="E107" s="11"/>
      <c r="F107" s="11"/>
      <c r="G107" s="11"/>
      <c r="H107" s="11"/>
      <c r="I107" s="11"/>
      <c r="J107" s="18"/>
      <c r="K107" s="184"/>
      <c r="L107" s="18"/>
      <c r="M107" s="18"/>
      <c r="N107" s="18"/>
    </row>
    <row r="108" spans="1:14" ht="15.75" customHeight="1">
      <c r="A108" s="11"/>
      <c r="B108" s="11"/>
      <c r="C108" s="11"/>
      <c r="D108" s="11"/>
      <c r="E108" s="11"/>
      <c r="F108" s="11"/>
      <c r="G108" s="11"/>
      <c r="H108" s="11"/>
      <c r="I108" s="11"/>
      <c r="J108" s="18"/>
      <c r="K108" s="184"/>
      <c r="L108" s="18"/>
      <c r="M108" s="18"/>
      <c r="N108" s="18"/>
    </row>
    <row r="109" spans="1:14" ht="15.75" customHeight="1">
      <c r="A109" s="11"/>
      <c r="B109" s="11"/>
      <c r="C109" s="11"/>
      <c r="D109" s="11"/>
      <c r="E109" s="11"/>
      <c r="F109" s="11"/>
      <c r="G109" s="11"/>
      <c r="H109" s="11"/>
      <c r="I109" s="11"/>
      <c r="J109" s="18"/>
      <c r="K109" s="184"/>
      <c r="L109" s="18"/>
      <c r="M109" s="18"/>
      <c r="N109" s="18"/>
    </row>
    <row r="110" spans="1:14" ht="15.75" customHeight="1">
      <c r="A110" s="11"/>
      <c r="B110" s="11"/>
      <c r="C110" s="11"/>
      <c r="D110" s="11"/>
      <c r="E110" s="11"/>
      <c r="F110" s="11"/>
      <c r="G110" s="11"/>
      <c r="H110" s="11"/>
      <c r="I110" s="11"/>
      <c r="J110" s="18"/>
      <c r="K110" s="184"/>
      <c r="L110" s="18"/>
      <c r="M110" s="18"/>
      <c r="N110" s="18"/>
    </row>
    <row r="111" spans="1:14" ht="15.75" customHeight="1">
      <c r="A111" s="11"/>
      <c r="B111" s="11"/>
      <c r="C111" s="11"/>
      <c r="D111" s="11"/>
      <c r="E111" s="11"/>
      <c r="F111" s="11"/>
      <c r="G111" s="11"/>
      <c r="H111" s="11"/>
      <c r="I111" s="11"/>
      <c r="J111" s="18"/>
      <c r="K111" s="184"/>
      <c r="L111" s="18"/>
      <c r="M111" s="18"/>
      <c r="N111" s="18"/>
    </row>
    <row r="112" spans="1:14" ht="15.75" customHeight="1">
      <c r="A112" s="11"/>
      <c r="B112" s="11"/>
      <c r="C112" s="11"/>
      <c r="D112" s="11"/>
      <c r="E112" s="11"/>
      <c r="F112" s="11"/>
      <c r="G112" s="11"/>
      <c r="H112" s="11"/>
      <c r="I112" s="11"/>
      <c r="J112" s="18"/>
      <c r="K112" s="184"/>
      <c r="L112" s="18"/>
      <c r="M112" s="18"/>
      <c r="N112" s="18"/>
    </row>
    <row r="113" spans="1:14" ht="15.75" customHeight="1">
      <c r="A113" s="11"/>
      <c r="B113" s="11"/>
      <c r="C113" s="11"/>
      <c r="D113" s="11"/>
      <c r="E113" s="11"/>
      <c r="F113" s="11"/>
      <c r="G113" s="11"/>
      <c r="H113" s="11"/>
      <c r="I113" s="11"/>
      <c r="J113" s="18"/>
      <c r="K113" s="184"/>
      <c r="L113" s="18"/>
      <c r="M113" s="18"/>
      <c r="N113" s="18"/>
    </row>
    <row r="114" spans="1:14" ht="15.75" customHeight="1">
      <c r="A114" s="11"/>
      <c r="B114" s="11"/>
      <c r="C114" s="11"/>
      <c r="D114" s="11"/>
      <c r="E114" s="11"/>
      <c r="F114" s="11"/>
      <c r="G114" s="11"/>
      <c r="H114" s="11"/>
      <c r="I114" s="11"/>
      <c r="J114" s="18"/>
      <c r="K114" s="184"/>
      <c r="L114" s="18"/>
      <c r="M114" s="18"/>
      <c r="N114" s="18"/>
    </row>
    <row r="115" spans="1:14" ht="15.75" customHeight="1">
      <c r="A115" s="11"/>
      <c r="B115" s="11"/>
      <c r="C115" s="11"/>
      <c r="D115" s="11"/>
      <c r="E115" s="11"/>
      <c r="F115" s="11"/>
      <c r="G115" s="11"/>
      <c r="H115" s="11"/>
      <c r="I115" s="11"/>
      <c r="J115" s="18"/>
      <c r="K115" s="184"/>
      <c r="L115" s="18"/>
      <c r="M115" s="18"/>
      <c r="N115" s="18"/>
    </row>
    <row r="116" spans="1:14" ht="15.75" customHeight="1">
      <c r="A116" s="11"/>
      <c r="B116" s="11"/>
      <c r="C116" s="11"/>
      <c r="D116" s="11"/>
      <c r="E116" s="11"/>
      <c r="F116" s="11"/>
      <c r="G116" s="11"/>
      <c r="H116" s="11"/>
      <c r="I116" s="11"/>
      <c r="J116" s="18"/>
      <c r="K116" s="184"/>
      <c r="L116" s="18"/>
      <c r="M116" s="18"/>
      <c r="N116" s="18"/>
    </row>
    <row r="117" spans="1:14" ht="15.75" customHeight="1">
      <c r="A117" s="11"/>
      <c r="B117" s="11"/>
      <c r="C117" s="11"/>
      <c r="D117" s="11"/>
      <c r="E117" s="11"/>
      <c r="F117" s="11"/>
      <c r="G117" s="11"/>
      <c r="H117" s="11"/>
      <c r="I117" s="11"/>
      <c r="J117" s="18"/>
      <c r="K117" s="184"/>
      <c r="L117" s="18"/>
      <c r="M117" s="18"/>
      <c r="N117" s="18"/>
    </row>
    <row r="118" spans="1:14" ht="15.75" customHeight="1">
      <c r="A118" s="11"/>
      <c r="B118" s="11"/>
      <c r="C118" s="11"/>
      <c r="D118" s="11"/>
      <c r="E118" s="11"/>
      <c r="F118" s="11"/>
      <c r="G118" s="11"/>
      <c r="H118" s="11"/>
      <c r="I118" s="11"/>
      <c r="J118" s="18"/>
      <c r="K118" s="184"/>
      <c r="L118" s="18"/>
      <c r="M118" s="18"/>
      <c r="N118" s="18"/>
    </row>
    <row r="119" spans="1:14" ht="15.75" customHeight="1">
      <c r="A119" s="11"/>
      <c r="B119" s="11"/>
      <c r="C119" s="11"/>
      <c r="D119" s="11"/>
      <c r="E119" s="11"/>
      <c r="F119" s="11"/>
      <c r="G119" s="11"/>
      <c r="H119" s="11"/>
      <c r="I119" s="11"/>
      <c r="J119" s="18"/>
      <c r="K119" s="184"/>
      <c r="L119" s="18"/>
      <c r="M119" s="18"/>
      <c r="N119" s="18"/>
    </row>
    <row r="120" spans="1:14" ht="15.75" customHeight="1">
      <c r="A120" s="11"/>
      <c r="B120" s="11"/>
      <c r="C120" s="11"/>
      <c r="D120" s="11"/>
      <c r="E120" s="11"/>
      <c r="F120" s="11"/>
      <c r="G120" s="11"/>
      <c r="H120" s="11"/>
      <c r="I120" s="11"/>
      <c r="J120" s="18"/>
      <c r="K120" s="184"/>
      <c r="L120" s="18"/>
      <c r="M120" s="18"/>
      <c r="N120" s="18"/>
    </row>
    <row r="121" spans="1:14" ht="15.75" customHeight="1">
      <c r="A121" s="11"/>
      <c r="B121" s="11"/>
      <c r="C121" s="11"/>
      <c r="D121" s="11"/>
      <c r="E121" s="11"/>
      <c r="F121" s="11"/>
      <c r="G121" s="11"/>
      <c r="H121" s="11"/>
      <c r="I121" s="11"/>
      <c r="J121" s="18"/>
      <c r="K121" s="184"/>
      <c r="L121" s="18"/>
      <c r="M121" s="18"/>
      <c r="N121" s="18"/>
    </row>
    <row r="122" spans="1:14" ht="15.75" customHeight="1">
      <c r="A122" s="11"/>
      <c r="B122" s="11"/>
      <c r="C122" s="11"/>
      <c r="D122" s="11"/>
      <c r="E122" s="11"/>
      <c r="F122" s="11"/>
      <c r="G122" s="11"/>
      <c r="H122" s="11"/>
      <c r="I122" s="11"/>
      <c r="J122" s="18"/>
      <c r="K122" s="184"/>
      <c r="L122" s="18"/>
      <c r="M122" s="18"/>
      <c r="N122" s="18"/>
    </row>
    <row r="123" spans="1:14" ht="15.75" customHeight="1">
      <c r="A123" s="11"/>
      <c r="B123" s="11"/>
      <c r="C123" s="11"/>
      <c r="D123" s="11"/>
      <c r="E123" s="11"/>
      <c r="F123" s="11"/>
      <c r="G123" s="11"/>
      <c r="H123" s="11"/>
      <c r="I123" s="11"/>
      <c r="J123" s="18"/>
      <c r="K123" s="184"/>
      <c r="L123" s="18"/>
      <c r="M123" s="18"/>
      <c r="N123" s="18"/>
    </row>
    <row r="124" spans="1:14" ht="15.75" customHeight="1">
      <c r="A124" s="11"/>
      <c r="B124" s="11"/>
      <c r="C124" s="11"/>
      <c r="D124" s="11"/>
      <c r="E124" s="11"/>
      <c r="F124" s="11"/>
      <c r="G124" s="11"/>
      <c r="H124" s="11"/>
      <c r="I124" s="11"/>
      <c r="J124" s="18"/>
      <c r="K124" s="184"/>
      <c r="L124" s="18"/>
      <c r="M124" s="18"/>
      <c r="N124" s="18"/>
    </row>
    <row r="125" spans="1:14" ht="15.75" customHeight="1">
      <c r="A125" s="11"/>
      <c r="B125" s="11"/>
      <c r="C125" s="11"/>
      <c r="D125" s="11"/>
      <c r="E125" s="11"/>
      <c r="F125" s="11"/>
      <c r="G125" s="11"/>
      <c r="H125" s="11"/>
      <c r="I125" s="11"/>
      <c r="J125" s="18"/>
      <c r="K125" s="184"/>
      <c r="L125" s="18"/>
      <c r="M125" s="18"/>
      <c r="N125" s="18"/>
    </row>
    <row r="126" spans="1:14" ht="15.75" customHeight="1">
      <c r="A126" s="11"/>
      <c r="B126" s="11"/>
      <c r="C126" s="11"/>
      <c r="D126" s="11"/>
      <c r="E126" s="11"/>
      <c r="F126" s="11"/>
      <c r="G126" s="11"/>
      <c r="H126" s="11"/>
      <c r="I126" s="11"/>
      <c r="J126" s="18"/>
      <c r="K126" s="184"/>
      <c r="L126" s="18"/>
      <c r="M126" s="18"/>
      <c r="N126" s="18"/>
    </row>
    <row r="127" spans="1:14" ht="15.75" customHeight="1">
      <c r="A127" s="11"/>
      <c r="B127" s="11"/>
      <c r="C127" s="11"/>
      <c r="D127" s="11"/>
      <c r="E127" s="11"/>
      <c r="F127" s="11"/>
      <c r="G127" s="11"/>
      <c r="H127" s="11"/>
      <c r="I127" s="11"/>
      <c r="J127" s="18"/>
      <c r="K127" s="184"/>
      <c r="L127" s="18"/>
      <c r="M127" s="18"/>
      <c r="N127" s="18"/>
    </row>
    <row r="128" spans="1:14" ht="15.75" customHeight="1">
      <c r="A128" s="11"/>
      <c r="B128" s="11"/>
      <c r="C128" s="11"/>
      <c r="D128" s="11"/>
      <c r="E128" s="11"/>
      <c r="F128" s="11"/>
      <c r="G128" s="11"/>
      <c r="H128" s="11"/>
      <c r="I128" s="11"/>
      <c r="J128" s="18"/>
      <c r="K128" s="184"/>
      <c r="L128" s="18"/>
      <c r="M128" s="18"/>
      <c r="N128" s="18"/>
    </row>
    <row r="129" spans="1:14" ht="15.75" customHeight="1">
      <c r="A129" s="11"/>
      <c r="B129" s="11"/>
      <c r="C129" s="11"/>
      <c r="D129" s="11"/>
      <c r="E129" s="11"/>
      <c r="F129" s="11"/>
      <c r="G129" s="11"/>
      <c r="H129" s="11"/>
      <c r="I129" s="11"/>
      <c r="J129" s="18"/>
      <c r="K129" s="184"/>
      <c r="L129" s="18"/>
      <c r="M129" s="18"/>
      <c r="N129" s="18"/>
    </row>
    <row r="130" spans="1:14" ht="15.75" customHeight="1">
      <c r="A130" s="11"/>
      <c r="B130" s="11"/>
      <c r="C130" s="11"/>
      <c r="D130" s="11"/>
      <c r="E130" s="11"/>
      <c r="F130" s="11"/>
      <c r="G130" s="11"/>
      <c r="H130" s="11"/>
      <c r="I130" s="11"/>
      <c r="J130" s="18"/>
      <c r="K130" s="184"/>
      <c r="L130" s="18"/>
      <c r="M130" s="18"/>
      <c r="N130" s="18"/>
    </row>
    <row r="131" spans="1:14" ht="15.75" customHeight="1">
      <c r="A131" s="11"/>
      <c r="B131" s="11"/>
      <c r="C131" s="11"/>
      <c r="D131" s="11"/>
      <c r="E131" s="11"/>
      <c r="F131" s="11"/>
      <c r="G131" s="11"/>
      <c r="H131" s="11"/>
      <c r="I131" s="11"/>
      <c r="J131" s="18"/>
      <c r="K131" s="184"/>
      <c r="L131" s="18"/>
      <c r="M131" s="18"/>
      <c r="N131" s="18"/>
    </row>
    <row r="132" spans="1:14" ht="15.75" customHeight="1">
      <c r="A132" s="11"/>
      <c r="B132" s="11"/>
      <c r="C132" s="11"/>
      <c r="D132" s="11"/>
      <c r="E132" s="11"/>
      <c r="F132" s="11"/>
      <c r="G132" s="11"/>
      <c r="H132" s="11"/>
      <c r="I132" s="11"/>
      <c r="J132" s="18"/>
      <c r="K132" s="184"/>
      <c r="L132" s="18"/>
      <c r="M132" s="18"/>
      <c r="N132" s="18"/>
    </row>
    <row r="133" spans="1:14" ht="15.75" customHeight="1">
      <c r="A133" s="11"/>
      <c r="B133" s="11"/>
      <c r="C133" s="11"/>
      <c r="D133" s="11"/>
      <c r="E133" s="11"/>
      <c r="F133" s="11"/>
      <c r="G133" s="11"/>
      <c r="H133" s="11"/>
      <c r="I133" s="11"/>
      <c r="J133" s="18"/>
      <c r="K133" s="184"/>
      <c r="L133" s="18"/>
      <c r="M133" s="18"/>
      <c r="N133" s="18"/>
    </row>
    <row r="134" spans="1:14" ht="15.75" customHeight="1">
      <c r="A134" s="11"/>
      <c r="B134" s="11"/>
      <c r="C134" s="11"/>
      <c r="D134" s="11"/>
      <c r="E134" s="11"/>
      <c r="F134" s="11"/>
      <c r="G134" s="11"/>
      <c r="H134" s="11"/>
      <c r="I134" s="11"/>
      <c r="J134" s="18"/>
      <c r="K134" s="184"/>
      <c r="L134" s="18"/>
      <c r="M134" s="18"/>
      <c r="N134" s="18"/>
    </row>
    <row r="135" spans="1:14" ht="15.75" customHeight="1">
      <c r="A135" s="11"/>
      <c r="B135" s="11"/>
      <c r="C135" s="11"/>
      <c r="D135" s="11"/>
      <c r="E135" s="11"/>
      <c r="F135" s="11"/>
      <c r="G135" s="11"/>
      <c r="H135" s="11"/>
      <c r="I135" s="11"/>
      <c r="J135" s="18"/>
      <c r="K135" s="184"/>
      <c r="L135" s="18"/>
      <c r="M135" s="18"/>
      <c r="N135" s="18"/>
    </row>
    <row r="136" spans="1:14" ht="15.75" customHeight="1">
      <c r="A136" s="11"/>
      <c r="B136" s="11"/>
      <c r="C136" s="11"/>
      <c r="D136" s="11"/>
      <c r="E136" s="11"/>
      <c r="F136" s="11"/>
      <c r="G136" s="11"/>
      <c r="H136" s="11"/>
      <c r="I136" s="11"/>
      <c r="J136" s="18"/>
      <c r="K136" s="184"/>
      <c r="L136" s="18"/>
      <c r="M136" s="18"/>
      <c r="N136" s="18"/>
    </row>
    <row r="137" spans="1:14" ht="15.75" customHeight="1">
      <c r="A137" s="11"/>
      <c r="B137" s="11"/>
      <c r="C137" s="11"/>
      <c r="D137" s="11"/>
      <c r="E137" s="11"/>
      <c r="F137" s="11"/>
      <c r="G137" s="11"/>
      <c r="H137" s="11"/>
      <c r="I137" s="11"/>
      <c r="J137" s="18"/>
      <c r="K137" s="184"/>
      <c r="L137" s="18"/>
      <c r="M137" s="18"/>
      <c r="N137" s="18"/>
    </row>
    <row r="138" spans="1:14" ht="15.75" customHeight="1">
      <c r="A138" s="11"/>
      <c r="B138" s="11"/>
      <c r="C138" s="11"/>
      <c r="D138" s="11"/>
      <c r="E138" s="11"/>
      <c r="F138" s="11"/>
      <c r="G138" s="11"/>
      <c r="H138" s="11"/>
      <c r="I138" s="11"/>
      <c r="J138" s="18"/>
      <c r="K138" s="184"/>
      <c r="L138" s="18"/>
      <c r="M138" s="18"/>
      <c r="N138" s="18"/>
    </row>
    <row r="139" spans="1:14" ht="15.75" customHeight="1">
      <c r="A139" s="11"/>
      <c r="B139" s="11"/>
      <c r="C139" s="11"/>
      <c r="D139" s="11"/>
      <c r="E139" s="11"/>
      <c r="F139" s="11"/>
      <c r="G139" s="11"/>
      <c r="H139" s="11"/>
      <c r="I139" s="11"/>
      <c r="J139" s="18"/>
      <c r="K139" s="184"/>
      <c r="L139" s="18"/>
      <c r="M139" s="18"/>
      <c r="N139" s="18"/>
    </row>
    <row r="140" spans="1:14" ht="15.75" customHeight="1">
      <c r="A140" s="11"/>
      <c r="B140" s="11"/>
      <c r="C140" s="11"/>
      <c r="D140" s="11"/>
      <c r="E140" s="11"/>
      <c r="F140" s="11"/>
      <c r="G140" s="11"/>
      <c r="H140" s="11"/>
      <c r="I140" s="11"/>
      <c r="J140" s="18"/>
      <c r="K140" s="184"/>
      <c r="L140" s="18"/>
      <c r="M140" s="18"/>
      <c r="N140" s="18"/>
    </row>
    <row r="141" spans="1:14" ht="15.75" customHeight="1">
      <c r="A141" s="11"/>
      <c r="B141" s="11"/>
      <c r="C141" s="11"/>
      <c r="D141" s="11"/>
      <c r="E141" s="11"/>
      <c r="F141" s="11"/>
      <c r="G141" s="11"/>
      <c r="H141" s="11"/>
      <c r="I141" s="11"/>
      <c r="J141" s="18"/>
      <c r="K141" s="184"/>
      <c r="L141" s="18"/>
      <c r="M141" s="18"/>
      <c r="N141" s="18"/>
    </row>
    <row r="142" spans="1:14" ht="15.75" customHeight="1">
      <c r="A142" s="11"/>
      <c r="B142" s="11"/>
      <c r="C142" s="11"/>
      <c r="D142" s="11"/>
      <c r="E142" s="11"/>
      <c r="F142" s="11"/>
      <c r="G142" s="11"/>
      <c r="H142" s="11"/>
      <c r="I142" s="11"/>
      <c r="J142" s="18"/>
      <c r="K142" s="184"/>
      <c r="L142" s="18"/>
      <c r="M142" s="18"/>
      <c r="N142" s="18"/>
    </row>
    <row r="143" spans="1:14" ht="15.75" customHeight="1">
      <c r="A143" s="11"/>
      <c r="B143" s="11"/>
      <c r="C143" s="11"/>
      <c r="D143" s="11"/>
      <c r="E143" s="11"/>
      <c r="F143" s="11"/>
      <c r="G143" s="11"/>
      <c r="H143" s="11"/>
      <c r="I143" s="11"/>
      <c r="J143" s="18"/>
      <c r="K143" s="184"/>
      <c r="L143" s="18"/>
      <c r="M143" s="18"/>
      <c r="N143" s="18"/>
    </row>
    <row r="144" spans="1:14" ht="15.75" customHeight="1">
      <c r="A144" s="11"/>
      <c r="B144" s="11"/>
      <c r="C144" s="11"/>
      <c r="D144" s="11"/>
      <c r="E144" s="11"/>
      <c r="F144" s="11"/>
      <c r="G144" s="11"/>
      <c r="H144" s="11"/>
      <c r="I144" s="11"/>
      <c r="J144" s="18"/>
      <c r="K144" s="184"/>
      <c r="L144" s="18"/>
      <c r="M144" s="18"/>
      <c r="N144" s="18"/>
    </row>
    <row r="145" spans="1:14" ht="15.75" customHeight="1">
      <c r="A145" s="11"/>
      <c r="B145" s="11"/>
      <c r="C145" s="11"/>
      <c r="D145" s="11"/>
      <c r="E145" s="11"/>
      <c r="F145" s="11"/>
      <c r="G145" s="11"/>
      <c r="H145" s="11"/>
      <c r="I145" s="11"/>
      <c r="J145" s="18"/>
      <c r="K145" s="184"/>
      <c r="L145" s="18"/>
      <c r="M145" s="18"/>
      <c r="N145" s="18"/>
    </row>
    <row r="146" spans="1:14" ht="15.75" customHeight="1">
      <c r="A146" s="11"/>
      <c r="B146" s="11"/>
      <c r="C146" s="11"/>
      <c r="D146" s="11"/>
      <c r="E146" s="11"/>
      <c r="F146" s="11"/>
      <c r="G146" s="11"/>
      <c r="H146" s="11"/>
      <c r="I146" s="11"/>
      <c r="J146" s="18"/>
      <c r="K146" s="184"/>
      <c r="L146" s="18"/>
      <c r="M146" s="18"/>
      <c r="N146" s="18"/>
    </row>
    <row r="147" spans="1:14" ht="15.75" customHeight="1">
      <c r="A147" s="11"/>
      <c r="B147" s="11"/>
      <c r="C147" s="11"/>
      <c r="D147" s="11"/>
      <c r="E147" s="11"/>
      <c r="F147" s="11"/>
      <c r="G147" s="11"/>
      <c r="H147" s="11"/>
      <c r="I147" s="11"/>
      <c r="J147" s="18"/>
      <c r="K147" s="184"/>
      <c r="L147" s="18"/>
      <c r="M147" s="18"/>
      <c r="N147" s="18"/>
    </row>
    <row r="148" spans="1:14" ht="15.75" customHeight="1">
      <c r="A148" s="11"/>
      <c r="B148" s="11"/>
      <c r="C148" s="11"/>
      <c r="D148" s="11"/>
      <c r="E148" s="11"/>
      <c r="F148" s="11"/>
      <c r="G148" s="11"/>
      <c r="H148" s="11"/>
      <c r="I148" s="11"/>
      <c r="J148" s="18"/>
      <c r="K148" s="184"/>
      <c r="L148" s="18"/>
      <c r="M148" s="18"/>
      <c r="N148" s="18"/>
    </row>
    <row r="149" spans="1:14" ht="15.75" customHeight="1">
      <c r="A149" s="11"/>
      <c r="B149" s="11"/>
      <c r="C149" s="11"/>
      <c r="D149" s="11"/>
      <c r="E149" s="11"/>
      <c r="F149" s="11"/>
      <c r="G149" s="11"/>
      <c r="H149" s="11"/>
      <c r="I149" s="11"/>
      <c r="J149" s="18"/>
      <c r="K149" s="184"/>
      <c r="L149" s="18"/>
      <c r="M149" s="18"/>
      <c r="N149" s="18"/>
    </row>
    <row r="150" spans="1:14" ht="15.75" customHeight="1">
      <c r="A150" s="11"/>
      <c r="B150" s="11"/>
      <c r="C150" s="11"/>
      <c r="D150" s="11"/>
      <c r="E150" s="11"/>
      <c r="F150" s="11"/>
      <c r="G150" s="11"/>
      <c r="H150" s="11"/>
      <c r="I150" s="11"/>
      <c r="J150" s="18"/>
      <c r="K150" s="184"/>
      <c r="L150" s="18"/>
      <c r="M150" s="18"/>
      <c r="N150" s="18"/>
    </row>
    <row r="151" spans="1:14" ht="15.75" customHeight="1">
      <c r="A151" s="11"/>
      <c r="B151" s="11"/>
      <c r="C151" s="11"/>
      <c r="D151" s="11"/>
      <c r="E151" s="11"/>
      <c r="F151" s="11"/>
      <c r="G151" s="11"/>
      <c r="H151" s="11"/>
      <c r="I151" s="11"/>
      <c r="J151" s="18"/>
      <c r="K151" s="184"/>
      <c r="L151" s="18"/>
      <c r="M151" s="18"/>
      <c r="N151" s="18"/>
    </row>
    <row r="152" spans="1:14" ht="15.75" customHeight="1">
      <c r="A152" s="11"/>
      <c r="B152" s="11"/>
      <c r="C152" s="11"/>
      <c r="D152" s="11"/>
      <c r="E152" s="11"/>
      <c r="F152" s="11"/>
      <c r="G152" s="11"/>
      <c r="H152" s="11"/>
      <c r="I152" s="11"/>
      <c r="J152" s="18"/>
      <c r="K152" s="184"/>
      <c r="L152" s="18"/>
      <c r="M152" s="18"/>
      <c r="N152" s="18"/>
    </row>
    <row r="153" spans="1:14" ht="15.75" customHeight="1">
      <c r="A153" s="11"/>
      <c r="B153" s="11"/>
      <c r="C153" s="11"/>
      <c r="D153" s="11"/>
      <c r="E153" s="11"/>
      <c r="F153" s="11"/>
      <c r="G153" s="11"/>
      <c r="H153" s="11"/>
      <c r="I153" s="11"/>
      <c r="J153" s="18"/>
      <c r="K153" s="184"/>
      <c r="L153" s="18"/>
      <c r="M153" s="18"/>
      <c r="N153" s="18"/>
    </row>
    <row r="154" spans="1:14" ht="15.75" customHeight="1">
      <c r="A154" s="11"/>
      <c r="B154" s="11"/>
      <c r="C154" s="11"/>
      <c r="D154" s="11"/>
      <c r="E154" s="11"/>
      <c r="F154" s="11"/>
      <c r="G154" s="11"/>
      <c r="H154" s="11"/>
      <c r="I154" s="11"/>
      <c r="J154" s="18"/>
      <c r="K154" s="184"/>
      <c r="L154" s="18"/>
      <c r="M154" s="18"/>
      <c r="N154" s="18"/>
    </row>
    <row r="155" spans="1:14" ht="15.75" customHeight="1">
      <c r="A155" s="11"/>
      <c r="B155" s="11"/>
      <c r="C155" s="11"/>
      <c r="D155" s="11"/>
      <c r="E155" s="11"/>
      <c r="F155" s="11"/>
      <c r="G155" s="11"/>
      <c r="H155" s="11"/>
      <c r="I155" s="11"/>
      <c r="J155" s="18"/>
      <c r="K155" s="184"/>
      <c r="L155" s="18"/>
      <c r="M155" s="18"/>
      <c r="N155" s="18"/>
    </row>
    <row r="156" spans="1:14" ht="15.75" customHeight="1">
      <c r="A156" s="11"/>
      <c r="B156" s="11"/>
      <c r="C156" s="11"/>
      <c r="D156" s="11"/>
      <c r="E156" s="11"/>
      <c r="F156" s="11"/>
      <c r="G156" s="11"/>
      <c r="H156" s="11"/>
      <c r="I156" s="11"/>
      <c r="J156" s="18"/>
      <c r="K156" s="184"/>
      <c r="L156" s="18"/>
      <c r="M156" s="18"/>
      <c r="N156" s="18"/>
    </row>
    <row r="157" spans="1:14" ht="15.75" customHeight="1">
      <c r="A157" s="11"/>
      <c r="B157" s="11"/>
      <c r="C157" s="11"/>
      <c r="D157" s="11"/>
      <c r="E157" s="11"/>
      <c r="F157" s="11"/>
      <c r="G157" s="11"/>
      <c r="H157" s="11"/>
      <c r="I157" s="11"/>
      <c r="J157" s="18"/>
      <c r="K157" s="184"/>
      <c r="L157" s="18"/>
      <c r="M157" s="18"/>
      <c r="N157" s="18"/>
    </row>
    <row r="158" spans="1:14" ht="15.75" customHeight="1">
      <c r="A158" s="11"/>
      <c r="B158" s="11"/>
      <c r="C158" s="11"/>
      <c r="D158" s="11"/>
      <c r="E158" s="11"/>
      <c r="F158" s="11"/>
      <c r="G158" s="11"/>
      <c r="H158" s="11"/>
      <c r="I158" s="11"/>
      <c r="J158" s="18"/>
      <c r="K158" s="184"/>
      <c r="L158" s="18"/>
      <c r="M158" s="18"/>
      <c r="N158" s="18"/>
    </row>
    <row r="159" spans="1:14" ht="15.75" customHeight="1">
      <c r="A159" s="11"/>
      <c r="B159" s="11"/>
      <c r="C159" s="11"/>
      <c r="D159" s="11"/>
      <c r="E159" s="11"/>
      <c r="F159" s="11"/>
      <c r="G159" s="11"/>
      <c r="H159" s="11"/>
      <c r="I159" s="11"/>
      <c r="J159" s="18"/>
      <c r="K159" s="184"/>
      <c r="L159" s="18"/>
      <c r="M159" s="18"/>
      <c r="N159" s="18"/>
    </row>
    <row r="160" spans="1:14" ht="15.75" customHeight="1">
      <c r="A160" s="11"/>
      <c r="B160" s="11"/>
      <c r="C160" s="11"/>
      <c r="D160" s="11"/>
      <c r="E160" s="11"/>
      <c r="F160" s="11"/>
      <c r="G160" s="11"/>
      <c r="H160" s="11"/>
      <c r="I160" s="11"/>
      <c r="J160" s="18"/>
      <c r="K160" s="184"/>
      <c r="L160" s="18"/>
      <c r="M160" s="18"/>
      <c r="N160" s="18"/>
    </row>
    <row r="161" spans="1:14" ht="15.75" customHeight="1">
      <c r="A161" s="11"/>
      <c r="B161" s="11"/>
      <c r="C161" s="11"/>
      <c r="D161" s="11"/>
      <c r="E161" s="11"/>
      <c r="F161" s="11"/>
      <c r="G161" s="11"/>
      <c r="H161" s="11"/>
      <c r="I161" s="11"/>
      <c r="J161" s="18"/>
      <c r="K161" s="184"/>
      <c r="L161" s="18"/>
      <c r="M161" s="18"/>
      <c r="N161" s="18"/>
    </row>
    <row r="162" spans="1:14" ht="15.75" customHeight="1">
      <c r="A162" s="11"/>
      <c r="B162" s="11"/>
      <c r="C162" s="11"/>
      <c r="D162" s="11"/>
      <c r="E162" s="11"/>
      <c r="F162" s="11"/>
      <c r="G162" s="11"/>
      <c r="H162" s="11"/>
      <c r="I162" s="11"/>
      <c r="J162" s="18"/>
      <c r="K162" s="184"/>
      <c r="L162" s="18"/>
      <c r="M162" s="18"/>
      <c r="N162" s="18"/>
    </row>
    <row r="163" spans="1:14" ht="15.75" customHeight="1">
      <c r="A163" s="11"/>
      <c r="B163" s="11"/>
      <c r="C163" s="11"/>
      <c r="D163" s="11"/>
      <c r="E163" s="11"/>
      <c r="F163" s="11"/>
      <c r="G163" s="11"/>
      <c r="H163" s="11"/>
      <c r="I163" s="11"/>
      <c r="J163" s="18"/>
      <c r="K163" s="184"/>
      <c r="L163" s="18"/>
      <c r="M163" s="18"/>
      <c r="N163" s="18"/>
    </row>
    <row r="164" spans="1:14" ht="15.75" customHeight="1">
      <c r="A164" s="11"/>
      <c r="B164" s="11"/>
      <c r="C164" s="11"/>
      <c r="D164" s="11"/>
      <c r="E164" s="11"/>
      <c r="F164" s="11"/>
      <c r="G164" s="11"/>
      <c r="H164" s="11"/>
      <c r="I164" s="11"/>
      <c r="J164" s="18"/>
      <c r="K164" s="184"/>
      <c r="L164" s="18"/>
      <c r="M164" s="18"/>
      <c r="N164" s="18"/>
    </row>
    <row r="165" spans="1:14" ht="15.75" customHeight="1">
      <c r="A165" s="11"/>
      <c r="B165" s="11"/>
      <c r="C165" s="11"/>
      <c r="D165" s="11"/>
      <c r="E165" s="11"/>
      <c r="F165" s="11"/>
      <c r="G165" s="11"/>
      <c r="H165" s="11"/>
      <c r="I165" s="11"/>
      <c r="J165" s="18"/>
      <c r="K165" s="184"/>
      <c r="L165" s="18"/>
      <c r="M165" s="18"/>
      <c r="N165" s="18"/>
    </row>
    <row r="166" spans="1:14" ht="15.75" customHeight="1">
      <c r="A166" s="11"/>
      <c r="B166" s="11"/>
      <c r="C166" s="11"/>
      <c r="D166" s="11"/>
      <c r="E166" s="11"/>
      <c r="F166" s="11"/>
      <c r="G166" s="11"/>
      <c r="H166" s="11"/>
      <c r="I166" s="11"/>
      <c r="J166" s="18"/>
      <c r="K166" s="184"/>
      <c r="L166" s="18"/>
      <c r="M166" s="18"/>
      <c r="N166" s="18"/>
    </row>
    <row r="167" spans="1:14" ht="15.75" customHeight="1">
      <c r="A167" s="11"/>
      <c r="B167" s="11"/>
      <c r="C167" s="11"/>
      <c r="D167" s="11"/>
      <c r="E167" s="11"/>
      <c r="F167" s="11"/>
      <c r="G167" s="11"/>
      <c r="H167" s="11"/>
      <c r="I167" s="11"/>
      <c r="J167" s="18"/>
      <c r="K167" s="184"/>
      <c r="L167" s="18"/>
      <c r="M167" s="18"/>
      <c r="N167" s="18"/>
    </row>
    <row r="168" spans="1:14" ht="15.75" customHeight="1">
      <c r="A168" s="11"/>
      <c r="B168" s="11"/>
      <c r="C168" s="11"/>
      <c r="D168" s="11"/>
      <c r="E168" s="11"/>
      <c r="F168" s="11"/>
      <c r="G168" s="11"/>
      <c r="H168" s="11"/>
      <c r="I168" s="11"/>
      <c r="J168" s="18"/>
      <c r="K168" s="184"/>
      <c r="L168" s="18"/>
      <c r="M168" s="18"/>
      <c r="N168" s="18"/>
    </row>
    <row r="169" spans="1:14" ht="15.75" customHeight="1">
      <c r="A169" s="11"/>
      <c r="B169" s="11"/>
      <c r="C169" s="11"/>
      <c r="D169" s="11"/>
      <c r="E169" s="11"/>
      <c r="F169" s="11"/>
      <c r="G169" s="11"/>
      <c r="H169" s="11"/>
      <c r="I169" s="11"/>
      <c r="J169" s="18"/>
      <c r="K169" s="184"/>
      <c r="L169" s="18"/>
      <c r="M169" s="18"/>
      <c r="N169" s="18"/>
    </row>
    <row r="170" spans="1:14" ht="15.75" customHeight="1">
      <c r="A170" s="11"/>
      <c r="B170" s="11"/>
      <c r="C170" s="11"/>
      <c r="D170" s="11"/>
      <c r="E170" s="11"/>
      <c r="F170" s="11"/>
      <c r="G170" s="11"/>
      <c r="H170" s="11"/>
      <c r="I170" s="11"/>
      <c r="J170" s="18"/>
      <c r="K170" s="184"/>
      <c r="L170" s="18"/>
      <c r="M170" s="18"/>
      <c r="N170" s="18"/>
    </row>
    <row r="171" spans="1:14" ht="15.75" customHeight="1">
      <c r="A171" s="11"/>
      <c r="B171" s="11"/>
      <c r="C171" s="11"/>
      <c r="D171" s="11"/>
      <c r="E171" s="11"/>
      <c r="F171" s="11"/>
      <c r="G171" s="11"/>
      <c r="H171" s="11"/>
      <c r="I171" s="11"/>
      <c r="J171" s="18"/>
      <c r="K171" s="184"/>
      <c r="L171" s="18"/>
      <c r="M171" s="18"/>
      <c r="N171" s="18"/>
    </row>
    <row r="172" spans="1:14" ht="15.75" customHeight="1">
      <c r="A172" s="11"/>
      <c r="B172" s="11"/>
      <c r="C172" s="11"/>
      <c r="D172" s="11"/>
      <c r="E172" s="11"/>
      <c r="F172" s="11"/>
      <c r="G172" s="11"/>
      <c r="H172" s="11"/>
      <c r="I172" s="11"/>
      <c r="J172" s="18"/>
      <c r="K172" s="184"/>
      <c r="L172" s="18"/>
      <c r="M172" s="18"/>
      <c r="N172" s="18"/>
    </row>
    <row r="173" spans="1:14" ht="15.75" customHeight="1">
      <c r="A173" s="11"/>
      <c r="B173" s="11"/>
      <c r="C173" s="11"/>
      <c r="D173" s="11"/>
      <c r="E173" s="11"/>
      <c r="F173" s="11"/>
      <c r="G173" s="11"/>
      <c r="H173" s="11"/>
      <c r="I173" s="11"/>
      <c r="J173" s="18"/>
      <c r="K173" s="184"/>
      <c r="L173" s="18"/>
      <c r="M173" s="18"/>
      <c r="N173" s="18"/>
    </row>
    <row r="174" spans="1:14" ht="15.75" customHeight="1">
      <c r="A174" s="11"/>
      <c r="B174" s="11"/>
      <c r="C174" s="11"/>
      <c r="D174" s="11"/>
      <c r="E174" s="11"/>
      <c r="F174" s="11"/>
      <c r="G174" s="11"/>
      <c r="H174" s="11"/>
      <c r="I174" s="11"/>
      <c r="J174" s="18"/>
      <c r="K174" s="184"/>
      <c r="L174" s="18"/>
      <c r="M174" s="18"/>
      <c r="N174" s="18"/>
    </row>
    <row r="175" spans="1:14" ht="15.75" customHeight="1">
      <c r="A175" s="11"/>
      <c r="B175" s="11"/>
      <c r="C175" s="11"/>
      <c r="D175" s="11"/>
      <c r="E175" s="11"/>
      <c r="F175" s="11"/>
      <c r="G175" s="11"/>
      <c r="H175" s="11"/>
      <c r="I175" s="11"/>
      <c r="J175" s="18"/>
      <c r="K175" s="184"/>
      <c r="L175" s="18"/>
      <c r="M175" s="18"/>
      <c r="N175" s="18"/>
    </row>
    <row r="176" spans="1:14" ht="15.75" customHeight="1">
      <c r="A176" s="11"/>
      <c r="B176" s="11"/>
      <c r="C176" s="11"/>
      <c r="D176" s="11"/>
      <c r="E176" s="11"/>
      <c r="F176" s="11"/>
      <c r="G176" s="11"/>
      <c r="H176" s="11"/>
      <c r="I176" s="11"/>
      <c r="J176" s="18"/>
      <c r="K176" s="184"/>
      <c r="L176" s="18"/>
      <c r="M176" s="18"/>
      <c r="N176" s="18"/>
    </row>
    <row r="177" spans="1:14" ht="15.75" customHeight="1">
      <c r="A177" s="11"/>
      <c r="B177" s="11"/>
      <c r="C177" s="11"/>
      <c r="D177" s="11"/>
      <c r="E177" s="11"/>
      <c r="F177" s="11"/>
      <c r="G177" s="11"/>
      <c r="H177" s="11"/>
      <c r="I177" s="11"/>
      <c r="J177" s="18"/>
      <c r="K177" s="184"/>
      <c r="L177" s="18"/>
      <c r="M177" s="18"/>
      <c r="N177" s="18"/>
    </row>
    <row r="178" spans="1:14" ht="15.75" customHeight="1">
      <c r="A178" s="11"/>
      <c r="B178" s="11"/>
      <c r="C178" s="11"/>
      <c r="D178" s="11"/>
      <c r="E178" s="11"/>
      <c r="F178" s="11"/>
      <c r="G178" s="11"/>
      <c r="H178" s="11"/>
      <c r="I178" s="11"/>
      <c r="J178" s="18"/>
      <c r="K178" s="184"/>
      <c r="L178" s="18"/>
      <c r="M178" s="18"/>
      <c r="N178" s="18"/>
    </row>
    <row r="179" spans="1:14" ht="15.75" customHeight="1">
      <c r="A179" s="11"/>
      <c r="B179" s="11"/>
      <c r="C179" s="11"/>
      <c r="D179" s="11"/>
      <c r="E179" s="11"/>
      <c r="F179" s="11"/>
      <c r="G179" s="11"/>
      <c r="H179" s="11"/>
      <c r="I179" s="11"/>
      <c r="J179" s="18"/>
      <c r="K179" s="184"/>
      <c r="L179" s="18"/>
      <c r="M179" s="18"/>
      <c r="N179" s="18"/>
    </row>
    <row r="180" spans="1:14" ht="15.75" customHeight="1">
      <c r="A180" s="11"/>
      <c r="B180" s="11"/>
      <c r="C180" s="11"/>
      <c r="D180" s="11"/>
      <c r="E180" s="11"/>
      <c r="F180" s="11"/>
      <c r="G180" s="11"/>
      <c r="H180" s="11"/>
      <c r="I180" s="11"/>
      <c r="J180" s="18"/>
      <c r="K180" s="184"/>
      <c r="L180" s="18"/>
      <c r="M180" s="18"/>
      <c r="N180" s="18"/>
    </row>
    <row r="181" spans="1:14" ht="15.75" customHeight="1">
      <c r="A181" s="11"/>
      <c r="B181" s="11"/>
      <c r="C181" s="11"/>
      <c r="D181" s="11"/>
      <c r="E181" s="11"/>
      <c r="F181" s="11"/>
      <c r="G181" s="11"/>
      <c r="H181" s="11"/>
      <c r="I181" s="11"/>
      <c r="J181" s="18"/>
      <c r="K181" s="184"/>
      <c r="L181" s="18"/>
      <c r="M181" s="18"/>
      <c r="N181" s="18"/>
    </row>
    <row r="182" spans="1:14" ht="15.75" customHeight="1">
      <c r="A182" s="11"/>
      <c r="B182" s="11"/>
      <c r="C182" s="11"/>
      <c r="D182" s="11"/>
      <c r="E182" s="11"/>
      <c r="F182" s="11"/>
      <c r="G182" s="11"/>
      <c r="H182" s="11"/>
      <c r="I182" s="11"/>
      <c r="J182" s="18"/>
      <c r="K182" s="184"/>
      <c r="L182" s="18"/>
      <c r="M182" s="18"/>
      <c r="N182" s="18"/>
    </row>
    <row r="183" spans="1:14" ht="15.75" customHeight="1">
      <c r="A183" s="11"/>
      <c r="B183" s="11"/>
      <c r="C183" s="11"/>
      <c r="D183" s="11"/>
      <c r="E183" s="11"/>
      <c r="F183" s="11"/>
      <c r="G183" s="11"/>
      <c r="H183" s="11"/>
      <c r="I183" s="11"/>
      <c r="J183" s="18"/>
      <c r="K183" s="184"/>
      <c r="L183" s="18"/>
      <c r="M183" s="18"/>
      <c r="N183" s="18"/>
    </row>
    <row r="184" spans="1:14" ht="15.75" customHeight="1">
      <c r="A184" s="11"/>
      <c r="B184" s="11"/>
      <c r="C184" s="11"/>
      <c r="D184" s="11"/>
      <c r="E184" s="11"/>
      <c r="F184" s="11"/>
      <c r="G184" s="11"/>
      <c r="H184" s="11"/>
      <c r="I184" s="11"/>
      <c r="J184" s="18"/>
      <c r="K184" s="184"/>
      <c r="L184" s="18"/>
      <c r="M184" s="18"/>
      <c r="N184" s="18"/>
    </row>
    <row r="185" spans="1:14" ht="15.75" customHeight="1">
      <c r="A185" s="11"/>
      <c r="B185" s="11"/>
      <c r="C185" s="11"/>
      <c r="D185" s="11"/>
      <c r="E185" s="11"/>
      <c r="F185" s="11"/>
      <c r="G185" s="11"/>
      <c r="H185" s="11"/>
      <c r="I185" s="11"/>
      <c r="J185" s="18"/>
      <c r="K185" s="184"/>
      <c r="L185" s="18"/>
      <c r="M185" s="18"/>
      <c r="N185" s="18"/>
    </row>
    <row r="186" spans="1:14" ht="15.75" customHeight="1">
      <c r="A186" s="11"/>
      <c r="B186" s="11"/>
      <c r="C186" s="11"/>
      <c r="D186" s="11"/>
      <c r="E186" s="11"/>
      <c r="F186" s="11"/>
      <c r="G186" s="11"/>
      <c r="H186" s="11"/>
      <c r="I186" s="11"/>
      <c r="J186" s="18"/>
      <c r="K186" s="184"/>
      <c r="L186" s="18"/>
      <c r="M186" s="18"/>
      <c r="N186" s="18"/>
    </row>
    <row r="187" spans="1:14" ht="15.75" customHeight="1">
      <c r="A187" s="11"/>
      <c r="B187" s="11"/>
      <c r="C187" s="11"/>
      <c r="D187" s="11"/>
      <c r="E187" s="11"/>
      <c r="F187" s="11"/>
      <c r="G187" s="11"/>
      <c r="H187" s="11"/>
      <c r="I187" s="11"/>
      <c r="J187" s="18"/>
      <c r="K187" s="184"/>
      <c r="L187" s="18"/>
      <c r="M187" s="18"/>
      <c r="N187" s="18"/>
    </row>
    <row r="188" spans="1:14" ht="15.75" customHeight="1">
      <c r="A188" s="11"/>
      <c r="B188" s="11"/>
      <c r="C188" s="11"/>
      <c r="D188" s="11"/>
      <c r="E188" s="11"/>
      <c r="F188" s="11"/>
      <c r="G188" s="11"/>
      <c r="H188" s="11"/>
      <c r="I188" s="11"/>
      <c r="J188" s="18"/>
      <c r="K188" s="184"/>
      <c r="L188" s="18"/>
      <c r="M188" s="18"/>
      <c r="N188" s="18"/>
    </row>
    <row r="189" spans="1:14" ht="15.75" customHeight="1">
      <c r="A189" s="11"/>
      <c r="B189" s="11"/>
      <c r="C189" s="11"/>
      <c r="D189" s="11"/>
      <c r="E189" s="11"/>
      <c r="F189" s="11"/>
      <c r="G189" s="11"/>
      <c r="H189" s="11"/>
      <c r="I189" s="11"/>
      <c r="J189" s="18"/>
      <c r="K189" s="184"/>
      <c r="L189" s="18"/>
      <c r="M189" s="18"/>
      <c r="N189" s="18"/>
    </row>
    <row r="190" spans="1:14" ht="15.75" customHeight="1">
      <c r="A190" s="11"/>
      <c r="B190" s="11"/>
      <c r="C190" s="11"/>
      <c r="D190" s="11"/>
      <c r="E190" s="11"/>
      <c r="F190" s="11"/>
      <c r="G190" s="11"/>
      <c r="H190" s="11"/>
      <c r="I190" s="11"/>
      <c r="J190" s="18"/>
      <c r="K190" s="184"/>
      <c r="L190" s="18"/>
      <c r="M190" s="18"/>
      <c r="N190" s="18"/>
    </row>
    <row r="191" spans="1:14" ht="15.75" customHeight="1">
      <c r="A191" s="11"/>
      <c r="B191" s="11"/>
      <c r="C191" s="11"/>
      <c r="D191" s="11"/>
      <c r="E191" s="11"/>
      <c r="F191" s="11"/>
      <c r="G191" s="11"/>
      <c r="H191" s="11"/>
      <c r="I191" s="11"/>
      <c r="J191" s="18"/>
      <c r="K191" s="184"/>
      <c r="L191" s="18"/>
      <c r="M191" s="18"/>
      <c r="N191" s="18"/>
    </row>
    <row r="192" spans="1:14" ht="15.75" customHeight="1">
      <c r="A192" s="11"/>
      <c r="B192" s="11"/>
      <c r="C192" s="11"/>
      <c r="D192" s="11"/>
      <c r="E192" s="11"/>
      <c r="F192" s="11"/>
      <c r="G192" s="11"/>
      <c r="H192" s="11"/>
      <c r="I192" s="11"/>
      <c r="J192" s="18"/>
      <c r="K192" s="184"/>
      <c r="L192" s="18"/>
      <c r="M192" s="18"/>
      <c r="N192" s="18"/>
    </row>
    <row r="193" spans="1:14" ht="15.75" customHeight="1">
      <c r="A193" s="11"/>
      <c r="B193" s="11"/>
      <c r="C193" s="11"/>
      <c r="D193" s="11"/>
      <c r="E193" s="11"/>
      <c r="F193" s="11"/>
      <c r="G193" s="11"/>
      <c r="H193" s="11"/>
      <c r="I193" s="11"/>
      <c r="J193" s="18"/>
      <c r="K193" s="184"/>
      <c r="L193" s="18"/>
      <c r="M193" s="18"/>
      <c r="N193" s="18"/>
    </row>
    <row r="194" spans="1:14" ht="15.75" customHeight="1">
      <c r="A194" s="11"/>
      <c r="B194" s="11"/>
      <c r="C194" s="11"/>
      <c r="D194" s="11"/>
      <c r="E194" s="11"/>
      <c r="F194" s="11"/>
      <c r="G194" s="11"/>
      <c r="H194" s="11"/>
      <c r="I194" s="11"/>
      <c r="J194" s="18"/>
      <c r="K194" s="184"/>
      <c r="L194" s="18"/>
      <c r="M194" s="18"/>
      <c r="N194" s="18"/>
    </row>
    <row r="195" spans="1:14" ht="15.75" customHeight="1">
      <c r="A195" s="11"/>
      <c r="B195" s="11"/>
      <c r="C195" s="11"/>
      <c r="D195" s="11"/>
      <c r="E195" s="11"/>
      <c r="F195" s="11"/>
      <c r="G195" s="11"/>
      <c r="H195" s="11"/>
      <c r="I195" s="11"/>
      <c r="J195" s="18"/>
      <c r="K195" s="184"/>
      <c r="L195" s="18"/>
      <c r="M195" s="18"/>
      <c r="N195" s="18"/>
    </row>
    <row r="196" spans="1:14" ht="15.75" customHeight="1">
      <c r="A196" s="11"/>
      <c r="B196" s="11"/>
      <c r="C196" s="11"/>
      <c r="D196" s="11"/>
      <c r="E196" s="11"/>
      <c r="F196" s="11"/>
      <c r="G196" s="11"/>
      <c r="H196" s="11"/>
      <c r="I196" s="11"/>
      <c r="J196" s="18"/>
      <c r="K196" s="184"/>
      <c r="L196" s="18"/>
      <c r="M196" s="18"/>
      <c r="N196" s="18"/>
    </row>
    <row r="197" spans="1:14" ht="15.75" customHeight="1">
      <c r="A197" s="11"/>
      <c r="B197" s="11"/>
      <c r="C197" s="11"/>
      <c r="D197" s="11"/>
      <c r="E197" s="11"/>
      <c r="F197" s="11"/>
      <c r="G197" s="11"/>
      <c r="H197" s="11"/>
      <c r="I197" s="11"/>
      <c r="J197" s="18"/>
      <c r="K197" s="184"/>
      <c r="L197" s="18"/>
      <c r="M197" s="18"/>
      <c r="N197" s="18"/>
    </row>
    <row r="198" spans="1:14" ht="15.75" customHeight="1">
      <c r="A198" s="11"/>
      <c r="B198" s="11"/>
      <c r="C198" s="11"/>
      <c r="D198" s="11"/>
      <c r="E198" s="11"/>
      <c r="F198" s="11"/>
      <c r="G198" s="11"/>
      <c r="H198" s="11"/>
      <c r="I198" s="11"/>
      <c r="J198" s="18"/>
      <c r="K198" s="184"/>
      <c r="L198" s="18"/>
      <c r="M198" s="18"/>
      <c r="N198" s="18"/>
    </row>
    <row r="199" spans="1:14" ht="15.75" customHeight="1">
      <c r="A199" s="11"/>
      <c r="B199" s="11"/>
      <c r="C199" s="11"/>
      <c r="D199" s="11"/>
      <c r="E199" s="11"/>
      <c r="F199" s="11"/>
      <c r="G199" s="11"/>
      <c r="H199" s="11"/>
      <c r="I199" s="11"/>
      <c r="J199" s="18"/>
      <c r="K199" s="184"/>
      <c r="L199" s="18"/>
      <c r="M199" s="18"/>
      <c r="N199" s="18"/>
    </row>
    <row r="200" spans="1:14" ht="15.75" customHeight="1">
      <c r="A200" s="11"/>
      <c r="B200" s="11"/>
      <c r="C200" s="11"/>
      <c r="D200" s="11"/>
      <c r="E200" s="11"/>
      <c r="F200" s="11"/>
      <c r="G200" s="11"/>
      <c r="H200" s="11"/>
      <c r="I200" s="11"/>
      <c r="J200" s="18"/>
      <c r="K200" s="184"/>
      <c r="L200" s="18"/>
      <c r="M200" s="18"/>
      <c r="N200" s="18"/>
    </row>
    <row r="201" spans="1:14" ht="15.75" customHeight="1">
      <c r="A201" s="11"/>
      <c r="B201" s="11"/>
      <c r="C201" s="11"/>
      <c r="D201" s="11"/>
      <c r="E201" s="11"/>
      <c r="F201" s="11"/>
      <c r="G201" s="11"/>
      <c r="H201" s="11"/>
      <c r="I201" s="11"/>
      <c r="J201" s="18"/>
      <c r="K201" s="184"/>
      <c r="L201" s="18"/>
      <c r="M201" s="18"/>
      <c r="N201" s="18"/>
    </row>
    <row r="202" spans="1:14" ht="15.75" customHeight="1">
      <c r="A202" s="11"/>
      <c r="B202" s="11"/>
      <c r="C202" s="11"/>
      <c r="D202" s="11"/>
      <c r="E202" s="11"/>
      <c r="F202" s="11"/>
      <c r="G202" s="11"/>
      <c r="H202" s="11"/>
      <c r="I202" s="11"/>
      <c r="J202" s="18"/>
      <c r="K202" s="184"/>
      <c r="L202" s="18"/>
      <c r="M202" s="18"/>
      <c r="N202" s="18"/>
    </row>
    <row r="203" spans="1:14" ht="15.75" customHeight="1">
      <c r="A203" s="11"/>
      <c r="B203" s="11"/>
      <c r="C203" s="11"/>
      <c r="D203" s="11"/>
      <c r="E203" s="11"/>
      <c r="F203" s="11"/>
      <c r="G203" s="11"/>
      <c r="H203" s="11"/>
      <c r="I203" s="11"/>
      <c r="J203" s="18"/>
      <c r="K203" s="184"/>
      <c r="L203" s="18"/>
      <c r="M203" s="18"/>
      <c r="N203" s="18"/>
    </row>
    <row r="204" spans="1:14" ht="15.75" customHeight="1">
      <c r="A204" s="11"/>
      <c r="B204" s="11"/>
      <c r="C204" s="11"/>
      <c r="D204" s="11"/>
      <c r="E204" s="11"/>
      <c r="F204" s="11"/>
      <c r="G204" s="11"/>
      <c r="H204" s="11"/>
      <c r="I204" s="11"/>
      <c r="J204" s="18"/>
      <c r="K204" s="184"/>
      <c r="L204" s="18"/>
      <c r="M204" s="18"/>
      <c r="N204" s="18"/>
    </row>
    <row r="205" spans="1:14" ht="15.75" customHeight="1">
      <c r="A205" s="11"/>
      <c r="B205" s="11"/>
      <c r="C205" s="11"/>
      <c r="D205" s="11"/>
      <c r="E205" s="11"/>
      <c r="F205" s="11"/>
      <c r="G205" s="11"/>
      <c r="H205" s="11"/>
      <c r="I205" s="11"/>
      <c r="J205" s="18"/>
      <c r="K205" s="184"/>
      <c r="L205" s="18"/>
      <c r="M205" s="18"/>
      <c r="N205" s="18"/>
    </row>
    <row r="206" spans="1:14" ht="15.75" customHeight="1">
      <c r="A206" s="11"/>
      <c r="B206" s="11"/>
      <c r="C206" s="11"/>
      <c r="D206" s="11"/>
      <c r="E206" s="11"/>
      <c r="F206" s="11"/>
      <c r="G206" s="11"/>
      <c r="H206" s="11"/>
      <c r="I206" s="11"/>
      <c r="J206" s="18"/>
      <c r="K206" s="184"/>
      <c r="L206" s="18"/>
      <c r="M206" s="18"/>
      <c r="N206" s="18"/>
    </row>
    <row r="207" spans="1:14" ht="15.75" customHeight="1">
      <c r="A207" s="11"/>
      <c r="B207" s="11"/>
      <c r="C207" s="11"/>
      <c r="D207" s="11"/>
      <c r="E207" s="11"/>
      <c r="F207" s="11"/>
      <c r="G207" s="11"/>
      <c r="H207" s="11"/>
      <c r="I207" s="11"/>
      <c r="J207" s="18"/>
      <c r="K207" s="184"/>
      <c r="L207" s="18"/>
      <c r="M207" s="18"/>
      <c r="N207" s="18"/>
    </row>
    <row r="208" spans="1:14" ht="15.75" customHeight="1">
      <c r="A208" s="11"/>
      <c r="B208" s="11"/>
      <c r="C208" s="11"/>
      <c r="D208" s="11"/>
      <c r="E208" s="11"/>
      <c r="F208" s="11"/>
      <c r="G208" s="11"/>
      <c r="H208" s="11"/>
      <c r="I208" s="11"/>
      <c r="J208" s="18"/>
      <c r="K208" s="184"/>
      <c r="L208" s="18"/>
      <c r="M208" s="18"/>
      <c r="N208" s="18"/>
    </row>
    <row r="209" spans="1:14" ht="15.75" customHeight="1">
      <c r="A209" s="11"/>
      <c r="B209" s="11"/>
      <c r="C209" s="11"/>
      <c r="D209" s="11"/>
      <c r="E209" s="11"/>
      <c r="F209" s="11"/>
      <c r="G209" s="11"/>
      <c r="H209" s="11"/>
      <c r="I209" s="11"/>
      <c r="J209" s="18"/>
      <c r="K209" s="184"/>
      <c r="L209" s="18"/>
      <c r="M209" s="18"/>
      <c r="N209" s="18"/>
    </row>
    <row r="210" spans="1:14" ht="15.75" customHeight="1">
      <c r="A210" s="11"/>
      <c r="B210" s="11"/>
      <c r="C210" s="11"/>
      <c r="D210" s="11"/>
      <c r="E210" s="11"/>
      <c r="F210" s="11"/>
      <c r="G210" s="11"/>
      <c r="H210" s="11"/>
      <c r="I210" s="11"/>
      <c r="J210" s="18"/>
      <c r="K210" s="184"/>
      <c r="L210" s="18"/>
      <c r="M210" s="18"/>
      <c r="N210" s="18"/>
    </row>
    <row r="211" spans="1:14" ht="15.75" customHeight="1">
      <c r="A211" s="11"/>
      <c r="B211" s="11"/>
      <c r="C211" s="11"/>
      <c r="D211" s="11"/>
      <c r="E211" s="11"/>
      <c r="F211" s="11"/>
      <c r="G211" s="11"/>
      <c r="H211" s="11"/>
      <c r="I211" s="11"/>
      <c r="J211" s="18"/>
      <c r="K211" s="184"/>
      <c r="L211" s="18"/>
      <c r="M211" s="18"/>
      <c r="N211" s="18"/>
    </row>
    <row r="212" spans="1:14" ht="15.75" customHeight="1">
      <c r="A212" s="11"/>
      <c r="B212" s="11"/>
      <c r="C212" s="11"/>
      <c r="D212" s="11"/>
      <c r="E212" s="11"/>
      <c r="F212" s="11"/>
      <c r="G212" s="11"/>
      <c r="H212" s="11"/>
      <c r="I212" s="11"/>
      <c r="J212" s="18"/>
      <c r="K212" s="184"/>
      <c r="L212" s="18"/>
      <c r="M212" s="18"/>
      <c r="N212" s="18"/>
    </row>
    <row r="213" spans="1:14" ht="15.75" customHeight="1">
      <c r="A213" s="11"/>
      <c r="B213" s="11"/>
      <c r="C213" s="11"/>
      <c r="D213" s="11"/>
      <c r="E213" s="11"/>
      <c r="F213" s="11"/>
      <c r="G213" s="11"/>
      <c r="H213" s="11"/>
      <c r="I213" s="11"/>
      <c r="J213" s="18"/>
      <c r="K213" s="184"/>
      <c r="L213" s="18"/>
      <c r="M213" s="18"/>
      <c r="N213" s="18"/>
    </row>
    <row r="214" spans="1:14" ht="15.75" customHeight="1">
      <c r="A214" s="11"/>
      <c r="B214" s="11"/>
      <c r="C214" s="11"/>
      <c r="D214" s="11"/>
      <c r="E214" s="11"/>
      <c r="F214" s="11"/>
      <c r="G214" s="11"/>
      <c r="H214" s="11"/>
      <c r="I214" s="11"/>
      <c r="J214" s="18"/>
      <c r="K214" s="184"/>
      <c r="L214" s="18"/>
      <c r="M214" s="18"/>
      <c r="N214" s="18"/>
    </row>
    <row r="215" spans="1:14" ht="15.75" customHeight="1">
      <c r="A215" s="11"/>
      <c r="B215" s="11"/>
      <c r="C215" s="11"/>
      <c r="D215" s="11"/>
      <c r="E215" s="11"/>
      <c r="F215" s="11"/>
      <c r="G215" s="11"/>
      <c r="H215" s="11"/>
      <c r="I215" s="11"/>
      <c r="J215" s="18"/>
      <c r="K215" s="184"/>
      <c r="L215" s="18"/>
      <c r="M215" s="18"/>
      <c r="N215" s="18"/>
    </row>
    <row r="216" spans="1:14" ht="15.75" customHeight="1">
      <c r="A216" s="11"/>
      <c r="B216" s="11"/>
      <c r="C216" s="11"/>
      <c r="D216" s="11"/>
      <c r="E216" s="11"/>
      <c r="F216" s="11"/>
      <c r="G216" s="11"/>
      <c r="H216" s="11"/>
      <c r="I216" s="11"/>
      <c r="J216" s="18"/>
      <c r="K216" s="184"/>
      <c r="L216" s="18"/>
      <c r="M216" s="18"/>
      <c r="N216" s="18"/>
    </row>
    <row r="217" spans="1:14" ht="15.75" customHeight="1">
      <c r="A217" s="11"/>
      <c r="B217" s="11"/>
      <c r="C217" s="11"/>
      <c r="D217" s="11"/>
      <c r="E217" s="11"/>
      <c r="F217" s="11"/>
      <c r="G217" s="11"/>
      <c r="H217" s="11"/>
      <c r="I217" s="11"/>
      <c r="J217" s="18"/>
      <c r="K217" s="184"/>
      <c r="L217" s="18"/>
      <c r="M217" s="18"/>
      <c r="N217" s="18"/>
    </row>
    <row r="218" spans="1:14" ht="15.75" customHeight="1">
      <c r="A218" s="11"/>
      <c r="B218" s="11"/>
      <c r="C218" s="11"/>
      <c r="D218" s="11"/>
      <c r="E218" s="11"/>
      <c r="F218" s="11"/>
      <c r="G218" s="11"/>
      <c r="H218" s="11"/>
      <c r="I218" s="11"/>
      <c r="J218" s="18"/>
      <c r="K218" s="184"/>
      <c r="L218" s="18"/>
      <c r="M218" s="18"/>
      <c r="N218" s="18"/>
    </row>
    <row r="219" spans="1:14" ht="15.75" customHeight="1">
      <c r="A219" s="11"/>
      <c r="B219" s="11"/>
      <c r="C219" s="11"/>
      <c r="D219" s="11"/>
      <c r="E219" s="11"/>
      <c r="F219" s="11"/>
      <c r="G219" s="11"/>
      <c r="H219" s="11"/>
      <c r="I219" s="11"/>
      <c r="J219" s="18"/>
      <c r="K219" s="184"/>
      <c r="L219" s="18"/>
      <c r="M219" s="18"/>
      <c r="N219" s="18"/>
    </row>
    <row r="220" spans="1:14" ht="15.75" customHeight="1">
      <c r="A220" s="11"/>
      <c r="B220" s="11"/>
      <c r="C220" s="11"/>
      <c r="D220" s="11"/>
      <c r="E220" s="11"/>
      <c r="F220" s="11"/>
      <c r="G220" s="11"/>
      <c r="H220" s="11"/>
      <c r="I220" s="11"/>
      <c r="J220" s="18"/>
      <c r="K220" s="184"/>
      <c r="L220" s="18"/>
      <c r="M220" s="18"/>
      <c r="N220" s="18"/>
    </row>
    <row r="221" spans="1:14" ht="15.75" customHeight="1">
      <c r="A221" s="11"/>
      <c r="B221" s="11"/>
      <c r="C221" s="11"/>
      <c r="D221" s="11"/>
      <c r="E221" s="11"/>
      <c r="F221" s="11"/>
      <c r="G221" s="11"/>
      <c r="H221" s="11"/>
      <c r="I221" s="11"/>
      <c r="J221" s="18"/>
      <c r="K221" s="184"/>
      <c r="L221" s="18"/>
      <c r="M221" s="18"/>
      <c r="N221" s="18"/>
    </row>
    <row r="222" spans="1:14" ht="15.75" customHeight="1">
      <c r="A222" s="11"/>
      <c r="B222" s="11"/>
      <c r="C222" s="11"/>
      <c r="D222" s="11"/>
      <c r="E222" s="11"/>
      <c r="F222" s="11"/>
      <c r="G222" s="11"/>
      <c r="H222" s="11"/>
      <c r="I222" s="11"/>
      <c r="J222" s="18"/>
      <c r="K222" s="184"/>
      <c r="L222" s="18"/>
      <c r="M222" s="18"/>
      <c r="N222" s="18"/>
    </row>
    <row r="223" spans="1:14" ht="15.75" customHeight="1">
      <c r="A223" s="11"/>
      <c r="B223" s="11"/>
      <c r="C223" s="11"/>
      <c r="D223" s="11"/>
      <c r="E223" s="11"/>
      <c r="F223" s="11"/>
      <c r="G223" s="11"/>
      <c r="H223" s="11"/>
      <c r="I223" s="11"/>
      <c r="J223" s="18"/>
      <c r="K223" s="184"/>
      <c r="L223" s="18"/>
      <c r="M223" s="18"/>
      <c r="N223" s="18"/>
    </row>
    <row r="224" spans="1:14" ht="15.75" customHeight="1">
      <c r="A224" s="11"/>
      <c r="B224" s="11"/>
      <c r="C224" s="11"/>
      <c r="D224" s="11"/>
      <c r="E224" s="11"/>
      <c r="F224" s="11"/>
      <c r="G224" s="11"/>
      <c r="H224" s="11"/>
      <c r="I224" s="11"/>
      <c r="J224" s="18"/>
      <c r="K224" s="184"/>
      <c r="L224" s="18"/>
      <c r="M224" s="18"/>
      <c r="N224" s="18"/>
    </row>
    <row r="225" spans="1:14" ht="15.75" customHeight="1">
      <c r="A225" s="11"/>
      <c r="B225" s="11"/>
      <c r="C225" s="11"/>
      <c r="D225" s="11"/>
      <c r="E225" s="11"/>
      <c r="F225" s="11"/>
      <c r="G225" s="11"/>
      <c r="H225" s="11"/>
      <c r="I225" s="11"/>
      <c r="J225" s="18"/>
      <c r="K225" s="184"/>
      <c r="L225" s="18"/>
      <c r="M225" s="18"/>
      <c r="N225" s="18"/>
    </row>
    <row r="226" spans="1:14" ht="15.75" customHeight="1">
      <c r="A226" s="11"/>
      <c r="B226" s="11"/>
      <c r="C226" s="11"/>
      <c r="D226" s="11"/>
      <c r="E226" s="11"/>
      <c r="F226" s="11"/>
      <c r="G226" s="11"/>
      <c r="H226" s="11"/>
      <c r="I226" s="11"/>
      <c r="J226" s="18"/>
      <c r="K226" s="184"/>
      <c r="L226" s="18"/>
      <c r="M226" s="18"/>
      <c r="N226" s="18"/>
    </row>
    <row r="227" spans="1:14" ht="15.75" customHeight="1">
      <c r="A227" s="11"/>
      <c r="B227" s="11"/>
      <c r="C227" s="11"/>
      <c r="D227" s="11"/>
      <c r="E227" s="11"/>
      <c r="F227" s="11"/>
      <c r="G227" s="11"/>
      <c r="H227" s="11"/>
      <c r="I227" s="11"/>
      <c r="J227" s="18"/>
      <c r="K227" s="184"/>
      <c r="L227" s="18"/>
      <c r="M227" s="18"/>
      <c r="N227" s="18"/>
    </row>
    <row r="228" spans="1:14" ht="15.75" customHeight="1">
      <c r="A228" s="11"/>
      <c r="B228" s="11"/>
      <c r="C228" s="11"/>
      <c r="D228" s="11"/>
      <c r="E228" s="11"/>
      <c r="F228" s="11"/>
      <c r="G228" s="11"/>
      <c r="H228" s="11"/>
      <c r="I228" s="11"/>
      <c r="J228" s="18"/>
      <c r="K228" s="184"/>
      <c r="L228" s="18"/>
      <c r="M228" s="18"/>
      <c r="N228" s="18"/>
    </row>
    <row r="229" spans="1:14" ht="15.75" customHeight="1">
      <c r="A229" s="11"/>
      <c r="B229" s="11"/>
      <c r="C229" s="11"/>
      <c r="D229" s="11"/>
      <c r="E229" s="11"/>
      <c r="F229" s="11"/>
      <c r="G229" s="11"/>
      <c r="H229" s="11"/>
      <c r="I229" s="11"/>
      <c r="J229" s="18"/>
      <c r="K229" s="184"/>
      <c r="L229" s="18"/>
      <c r="M229" s="18"/>
      <c r="N229" s="18"/>
    </row>
    <row r="230" spans="1:14" ht="15.75" customHeight="1">
      <c r="A230" s="11"/>
      <c r="B230" s="11"/>
      <c r="C230" s="11"/>
      <c r="D230" s="11"/>
      <c r="E230" s="11"/>
      <c r="F230" s="11"/>
      <c r="G230" s="11"/>
      <c r="H230" s="11"/>
      <c r="I230" s="11"/>
      <c r="J230" s="18"/>
      <c r="K230" s="184"/>
      <c r="L230" s="18"/>
      <c r="M230" s="18"/>
      <c r="N230" s="18"/>
    </row>
    <row r="231" spans="1:14" ht="15.75" customHeight="1">
      <c r="A231" s="11"/>
      <c r="B231" s="11"/>
      <c r="C231" s="11"/>
      <c r="D231" s="11"/>
      <c r="E231" s="11"/>
      <c r="F231" s="11"/>
      <c r="G231" s="11"/>
      <c r="H231" s="11"/>
      <c r="I231" s="11"/>
      <c r="J231" s="18"/>
      <c r="K231" s="184"/>
      <c r="L231" s="18"/>
      <c r="M231" s="18"/>
      <c r="N231" s="18"/>
    </row>
    <row r="232" spans="1:14" ht="15.75" customHeight="1">
      <c r="A232" s="11"/>
      <c r="B232" s="11"/>
      <c r="C232" s="11"/>
      <c r="D232" s="11"/>
      <c r="E232" s="11"/>
      <c r="F232" s="11"/>
      <c r="G232" s="11"/>
      <c r="H232" s="11"/>
      <c r="I232" s="11"/>
      <c r="J232" s="18"/>
      <c r="K232" s="184"/>
      <c r="L232" s="18"/>
      <c r="M232" s="18"/>
      <c r="N232" s="18"/>
    </row>
    <row r="233" spans="1:14" ht="15.75" customHeight="1">
      <c r="A233" s="11"/>
      <c r="B233" s="11"/>
      <c r="C233" s="11"/>
      <c r="D233" s="11"/>
      <c r="E233" s="11"/>
      <c r="F233" s="11"/>
      <c r="G233" s="11"/>
      <c r="H233" s="11"/>
      <c r="I233" s="11"/>
      <c r="J233" s="18"/>
      <c r="K233" s="184"/>
      <c r="L233" s="18"/>
      <c r="M233" s="18"/>
      <c r="N233" s="18"/>
    </row>
    <row r="234" spans="1:14" ht="15.75" customHeight="1">
      <c r="A234" s="11"/>
      <c r="B234" s="11"/>
      <c r="C234" s="11"/>
      <c r="D234" s="11"/>
      <c r="E234" s="11"/>
      <c r="F234" s="11"/>
      <c r="G234" s="11"/>
      <c r="H234" s="11"/>
      <c r="I234" s="11"/>
      <c r="J234" s="18"/>
      <c r="K234" s="184"/>
      <c r="L234" s="18"/>
      <c r="M234" s="18"/>
      <c r="N234" s="18"/>
    </row>
    <row r="235" spans="1:14" ht="15.75" customHeight="1">
      <c r="A235" s="11"/>
      <c r="B235" s="11"/>
      <c r="C235" s="11"/>
      <c r="D235" s="11"/>
      <c r="E235" s="11"/>
      <c r="F235" s="11"/>
      <c r="G235" s="11"/>
      <c r="H235" s="11"/>
      <c r="I235" s="11"/>
      <c r="J235" s="18"/>
      <c r="K235" s="184"/>
      <c r="L235" s="18"/>
      <c r="M235" s="18"/>
      <c r="N235" s="18"/>
    </row>
    <row r="236" spans="1:14" ht="15.75" customHeight="1">
      <c r="A236" s="11"/>
      <c r="B236" s="11"/>
      <c r="C236" s="11"/>
      <c r="D236" s="11"/>
      <c r="E236" s="11"/>
      <c r="F236" s="11"/>
      <c r="G236" s="11"/>
      <c r="H236" s="11"/>
      <c r="I236" s="11"/>
      <c r="J236" s="18"/>
      <c r="K236" s="184"/>
      <c r="L236" s="18"/>
      <c r="M236" s="18"/>
      <c r="N236" s="18"/>
    </row>
    <row r="237" spans="1:14" ht="15.75" customHeight="1">
      <c r="A237" s="11"/>
      <c r="B237" s="11"/>
      <c r="C237" s="11"/>
      <c r="D237" s="11"/>
      <c r="E237" s="11"/>
      <c r="F237" s="11"/>
      <c r="G237" s="11"/>
      <c r="H237" s="11"/>
      <c r="I237" s="11"/>
      <c r="J237" s="18"/>
      <c r="K237" s="184"/>
      <c r="L237" s="18"/>
      <c r="M237" s="18"/>
      <c r="N237" s="18"/>
    </row>
    <row r="238" spans="1:14" ht="15.75" customHeight="1">
      <c r="A238" s="11"/>
      <c r="B238" s="11"/>
      <c r="C238" s="11"/>
      <c r="D238" s="11"/>
      <c r="E238" s="11"/>
      <c r="F238" s="11"/>
      <c r="G238" s="11"/>
      <c r="H238" s="11"/>
      <c r="I238" s="11"/>
      <c r="J238" s="18"/>
      <c r="K238" s="184"/>
      <c r="L238" s="18"/>
      <c r="M238" s="18"/>
      <c r="N238" s="18"/>
    </row>
    <row r="239" spans="1:14" ht="15.75" customHeight="1">
      <c r="A239" s="11"/>
      <c r="B239" s="11"/>
      <c r="C239" s="11"/>
      <c r="D239" s="11"/>
      <c r="E239" s="11"/>
      <c r="F239" s="11"/>
      <c r="G239" s="11"/>
      <c r="H239" s="11"/>
      <c r="I239" s="11"/>
      <c r="J239" s="18"/>
      <c r="K239" s="184"/>
      <c r="L239" s="18"/>
      <c r="M239" s="18"/>
      <c r="N239" s="18"/>
    </row>
    <row r="240" spans="1:14" ht="15.75" customHeight="1">
      <c r="A240" s="11"/>
      <c r="B240" s="11"/>
      <c r="C240" s="11"/>
      <c r="D240" s="11"/>
      <c r="E240" s="11"/>
      <c r="F240" s="11"/>
      <c r="G240" s="11"/>
      <c r="H240" s="11"/>
      <c r="I240" s="11"/>
      <c r="J240" s="18"/>
      <c r="K240" s="184"/>
      <c r="L240" s="18"/>
      <c r="M240" s="18"/>
      <c r="N240" s="18"/>
    </row>
    <row r="241" spans="1:14" ht="15.75" customHeight="1">
      <c r="A241" s="11"/>
      <c r="B241" s="11"/>
      <c r="C241" s="11"/>
      <c r="D241" s="11"/>
      <c r="E241" s="11"/>
      <c r="F241" s="11"/>
      <c r="G241" s="11"/>
      <c r="H241" s="11"/>
      <c r="I241" s="11"/>
      <c r="J241" s="18"/>
      <c r="K241" s="184"/>
      <c r="L241" s="18"/>
      <c r="M241" s="18"/>
      <c r="N241" s="18"/>
    </row>
    <row r="242" spans="1:14" ht="15.75" customHeight="1">
      <c r="A242" s="11"/>
      <c r="B242" s="11"/>
      <c r="C242" s="11"/>
      <c r="D242" s="11"/>
      <c r="E242" s="11"/>
      <c r="F242" s="11"/>
      <c r="G242" s="11"/>
      <c r="H242" s="11"/>
      <c r="I242" s="11"/>
      <c r="J242" s="18"/>
      <c r="K242" s="184"/>
      <c r="L242" s="18"/>
      <c r="M242" s="18"/>
      <c r="N242" s="18"/>
    </row>
    <row r="243" spans="1:14" ht="15.75" customHeight="1">
      <c r="A243" s="11"/>
      <c r="B243" s="11"/>
      <c r="C243" s="11"/>
      <c r="D243" s="11"/>
      <c r="E243" s="11"/>
      <c r="F243" s="11"/>
      <c r="G243" s="11"/>
      <c r="H243" s="11"/>
      <c r="I243" s="11"/>
      <c r="J243" s="18"/>
      <c r="K243" s="184"/>
      <c r="L243" s="18"/>
      <c r="M243" s="18"/>
      <c r="N243" s="18"/>
    </row>
    <row r="244" spans="1:14" ht="15.75" customHeight="1">
      <c r="A244" s="11"/>
      <c r="B244" s="11"/>
      <c r="C244" s="11"/>
      <c r="D244" s="11"/>
      <c r="E244" s="11"/>
      <c r="F244" s="11"/>
      <c r="G244" s="11"/>
      <c r="H244" s="11"/>
      <c r="I244" s="11"/>
      <c r="J244" s="18"/>
      <c r="K244" s="184"/>
      <c r="L244" s="18"/>
      <c r="M244" s="18"/>
      <c r="N244" s="18"/>
    </row>
    <row r="245" spans="1:14" ht="15.75" customHeight="1">
      <c r="A245" s="11"/>
      <c r="B245" s="11"/>
      <c r="C245" s="11"/>
      <c r="D245" s="11"/>
      <c r="E245" s="11"/>
      <c r="F245" s="11"/>
      <c r="G245" s="11"/>
      <c r="H245" s="11"/>
      <c r="I245" s="11"/>
      <c r="J245" s="18"/>
      <c r="K245" s="184"/>
      <c r="L245" s="18"/>
      <c r="M245" s="18"/>
      <c r="N245" s="18"/>
    </row>
    <row r="246" spans="1:14" ht="15.75" customHeight="1">
      <c r="A246" s="11"/>
      <c r="B246" s="11"/>
      <c r="C246" s="11"/>
      <c r="D246" s="11"/>
      <c r="E246" s="11"/>
      <c r="F246" s="11"/>
      <c r="G246" s="11"/>
      <c r="H246" s="11"/>
      <c r="I246" s="11"/>
      <c r="J246" s="18"/>
      <c r="K246" s="184"/>
      <c r="L246" s="18"/>
      <c r="M246" s="18"/>
      <c r="N246" s="18"/>
    </row>
    <row r="247" spans="1:14" ht="15.75" customHeight="1">
      <c r="A247" s="11"/>
      <c r="B247" s="11"/>
      <c r="C247" s="11"/>
      <c r="D247" s="11"/>
      <c r="E247" s="11"/>
      <c r="F247" s="11"/>
      <c r="G247" s="11"/>
      <c r="H247" s="11"/>
      <c r="I247" s="11"/>
    </row>
    <row r="248" spans="1:14" ht="15.75" customHeight="1">
      <c r="A248" s="11"/>
      <c r="B248" s="11"/>
      <c r="C248" s="11"/>
      <c r="D248" s="11"/>
      <c r="E248" s="11"/>
      <c r="F248" s="11"/>
      <c r="G248" s="11"/>
      <c r="H248" s="11"/>
      <c r="I248" s="11"/>
    </row>
    <row r="249" spans="1:14" ht="15.75" customHeight="1">
      <c r="A249" s="11"/>
      <c r="B249" s="11"/>
      <c r="C249" s="11"/>
      <c r="D249" s="11"/>
      <c r="E249" s="11"/>
      <c r="F249" s="11"/>
      <c r="G249" s="11"/>
      <c r="H249" s="11"/>
      <c r="I249" s="11"/>
    </row>
    <row r="250" spans="1:14" ht="15.75" customHeight="1">
      <c r="A250" s="11"/>
      <c r="B250" s="11"/>
      <c r="C250" s="11"/>
      <c r="D250" s="11"/>
      <c r="E250" s="11"/>
      <c r="F250" s="11"/>
      <c r="G250" s="11"/>
      <c r="H250" s="11"/>
      <c r="I250" s="11"/>
    </row>
    <row r="251" spans="1:14" ht="15.75" customHeight="1">
      <c r="A251" s="11"/>
      <c r="B251" s="11"/>
      <c r="C251" s="11"/>
      <c r="D251" s="11"/>
      <c r="E251" s="11"/>
      <c r="F251" s="11"/>
      <c r="G251" s="11"/>
      <c r="H251" s="11"/>
      <c r="I251" s="11"/>
    </row>
    <row r="252" spans="1:14" ht="15.75" customHeight="1">
      <c r="A252" s="11"/>
      <c r="B252" s="11"/>
      <c r="C252" s="11"/>
      <c r="D252" s="11"/>
      <c r="E252" s="11"/>
      <c r="F252" s="11"/>
      <c r="G252" s="11"/>
      <c r="H252" s="11"/>
      <c r="I252" s="11"/>
    </row>
    <row r="253" spans="1:14" ht="15.75" customHeight="1">
      <c r="A253" s="11"/>
      <c r="B253" s="11"/>
      <c r="C253" s="11"/>
      <c r="D253" s="11"/>
      <c r="E253" s="11"/>
      <c r="F253" s="11"/>
      <c r="G253" s="11"/>
      <c r="H253" s="11"/>
      <c r="I253" s="11"/>
    </row>
    <row r="254" spans="1:14" ht="15.75" customHeight="1">
      <c r="A254" s="11"/>
      <c r="B254" s="11"/>
      <c r="C254" s="11"/>
      <c r="D254" s="11"/>
      <c r="E254" s="11"/>
      <c r="F254" s="11"/>
      <c r="G254" s="11"/>
      <c r="H254" s="11"/>
      <c r="I254" s="11"/>
    </row>
    <row r="255" spans="1:14" ht="15.75" customHeight="1">
      <c r="A255" s="11"/>
      <c r="B255" s="11"/>
      <c r="C255" s="11"/>
      <c r="D255" s="11"/>
      <c r="E255" s="11"/>
      <c r="F255" s="11"/>
      <c r="G255" s="11"/>
      <c r="H255" s="11"/>
      <c r="I255" s="11"/>
    </row>
    <row r="256" spans="1:14" ht="15.75" customHeight="1">
      <c r="A256" s="11"/>
      <c r="B256" s="11"/>
      <c r="C256" s="11"/>
      <c r="D256" s="11"/>
      <c r="E256" s="11"/>
      <c r="F256" s="11"/>
      <c r="G256" s="11"/>
      <c r="H256" s="11"/>
      <c r="I256" s="11"/>
    </row>
    <row r="257" spans="1:9" ht="15.75" customHeight="1">
      <c r="A257" s="11"/>
      <c r="B257" s="11"/>
      <c r="C257" s="11"/>
      <c r="D257" s="11"/>
      <c r="E257" s="11"/>
      <c r="F257" s="11"/>
      <c r="G257" s="11"/>
      <c r="H257" s="11"/>
      <c r="I257" s="11"/>
    </row>
    <row r="258" spans="1:9" ht="15.75" customHeight="1">
      <c r="A258" s="15"/>
      <c r="B258" s="15"/>
      <c r="C258" s="11"/>
      <c r="D258" s="15"/>
      <c r="E258" s="15"/>
      <c r="F258" s="15"/>
      <c r="G258" s="15"/>
      <c r="H258" s="15"/>
      <c r="I258" s="15"/>
    </row>
    <row r="259" spans="1:9" ht="15.75" customHeight="1">
      <c r="A259" s="15"/>
      <c r="B259" s="15"/>
      <c r="C259" s="11"/>
      <c r="D259" s="15"/>
      <c r="E259" s="15"/>
      <c r="F259" s="15"/>
      <c r="G259" s="15"/>
      <c r="H259" s="15"/>
      <c r="I259" s="15"/>
    </row>
    <row r="260" spans="1:9" ht="15.75" customHeight="1">
      <c r="A260" s="15"/>
      <c r="B260" s="15"/>
      <c r="C260" s="11"/>
      <c r="D260" s="15"/>
      <c r="E260" s="15"/>
      <c r="F260" s="15"/>
      <c r="G260" s="15"/>
      <c r="H260" s="15"/>
      <c r="I260" s="15"/>
    </row>
    <row r="261" spans="1:9" ht="15.75" customHeight="1">
      <c r="A261" s="15"/>
      <c r="B261" s="15"/>
      <c r="C261" s="11"/>
      <c r="D261" s="15"/>
      <c r="E261" s="15"/>
      <c r="F261" s="15"/>
      <c r="G261" s="15"/>
      <c r="H261" s="15"/>
      <c r="I261" s="15"/>
    </row>
    <row r="262" spans="1:9" ht="15.75" customHeight="1">
      <c r="A262" s="15"/>
      <c r="B262" s="15"/>
      <c r="C262" s="15"/>
      <c r="D262" s="15"/>
      <c r="E262" s="15"/>
      <c r="F262" s="15"/>
      <c r="G262" s="15"/>
      <c r="H262" s="15"/>
      <c r="I262" s="15"/>
    </row>
    <row r="263" spans="1:9" ht="15.75" customHeight="1">
      <c r="A263" s="15"/>
      <c r="B263" s="15"/>
      <c r="C263" s="15"/>
      <c r="D263" s="15"/>
      <c r="E263" s="15"/>
      <c r="F263" s="15"/>
      <c r="G263" s="15"/>
      <c r="H263" s="15"/>
      <c r="I263" s="15"/>
    </row>
    <row r="264" spans="1:9" ht="15.75" customHeight="1">
      <c r="A264" s="15"/>
      <c r="B264" s="15"/>
      <c r="C264" s="15"/>
      <c r="D264" s="15"/>
      <c r="E264" s="15"/>
      <c r="F264" s="15"/>
      <c r="G264" s="15"/>
      <c r="H264" s="15"/>
      <c r="I264" s="15"/>
    </row>
    <row r="265" spans="1:9" ht="15.75" customHeight="1">
      <c r="A265" s="15"/>
      <c r="B265" s="15"/>
      <c r="C265" s="15"/>
      <c r="D265" s="15"/>
      <c r="E265" s="15"/>
      <c r="F265" s="15"/>
      <c r="G265" s="15"/>
      <c r="H265" s="15"/>
      <c r="I265" s="15"/>
    </row>
    <row r="266" spans="1:9" ht="15.75" customHeight="1">
      <c r="A266" s="15"/>
      <c r="B266" s="15"/>
      <c r="C266" s="15"/>
      <c r="D266" s="15"/>
      <c r="E266" s="15"/>
      <c r="F266" s="15"/>
      <c r="G266" s="15"/>
      <c r="H266" s="15"/>
      <c r="I266" s="15"/>
    </row>
    <row r="267" spans="1:9" ht="15.75" customHeight="1">
      <c r="A267" s="15"/>
      <c r="B267" s="15"/>
      <c r="C267" s="15"/>
      <c r="D267" s="15"/>
      <c r="E267" s="15"/>
      <c r="F267" s="15"/>
      <c r="G267" s="15"/>
      <c r="H267" s="15"/>
      <c r="I267" s="15"/>
    </row>
    <row r="268" spans="1:9" ht="15.75" customHeight="1">
      <c r="A268" s="15"/>
      <c r="B268" s="15"/>
      <c r="C268" s="15"/>
      <c r="D268" s="15"/>
      <c r="E268" s="15"/>
      <c r="F268" s="15"/>
      <c r="G268" s="15"/>
      <c r="H268" s="15"/>
      <c r="I268" s="15"/>
    </row>
    <row r="269" spans="1:9" ht="15.75" customHeight="1">
      <c r="A269" s="15"/>
      <c r="B269" s="15"/>
      <c r="C269" s="15"/>
      <c r="D269" s="15"/>
      <c r="E269" s="15"/>
      <c r="F269" s="15"/>
      <c r="G269" s="15"/>
      <c r="H269" s="15"/>
      <c r="I269" s="15"/>
    </row>
    <row r="270" spans="1:9" ht="15.75" customHeight="1">
      <c r="A270" s="15"/>
      <c r="B270" s="15"/>
      <c r="C270" s="15"/>
      <c r="D270" s="15"/>
      <c r="E270" s="15"/>
      <c r="F270" s="15"/>
      <c r="G270" s="15"/>
      <c r="H270" s="15"/>
      <c r="I270" s="15"/>
    </row>
    <row r="271" spans="1:9" ht="15.75" customHeight="1">
      <c r="A271" s="15"/>
      <c r="B271" s="15"/>
      <c r="C271" s="15"/>
      <c r="D271" s="15"/>
      <c r="E271" s="15"/>
      <c r="F271" s="15"/>
      <c r="G271" s="15"/>
      <c r="H271" s="15"/>
      <c r="I271" s="15"/>
    </row>
    <row r="272" spans="1:9" ht="15.75" customHeight="1">
      <c r="A272" s="15"/>
      <c r="B272" s="15"/>
      <c r="C272" s="15"/>
      <c r="D272" s="15"/>
      <c r="E272" s="15"/>
      <c r="F272" s="15"/>
      <c r="G272" s="15"/>
      <c r="H272" s="15"/>
      <c r="I272" s="15"/>
    </row>
    <row r="273" spans="1:9" ht="15.75" customHeight="1">
      <c r="A273" s="15"/>
      <c r="B273" s="15"/>
      <c r="C273" s="15"/>
      <c r="D273" s="15"/>
      <c r="E273" s="15"/>
      <c r="F273" s="15"/>
      <c r="G273" s="15"/>
      <c r="H273" s="15"/>
      <c r="I273" s="15"/>
    </row>
    <row r="274" spans="1:9" ht="15.75" customHeight="1">
      <c r="A274" s="15"/>
      <c r="B274" s="15"/>
      <c r="C274" s="15"/>
      <c r="D274" s="15"/>
      <c r="E274" s="15"/>
      <c r="F274" s="15"/>
      <c r="G274" s="15"/>
      <c r="H274" s="15"/>
      <c r="I274" s="15"/>
    </row>
    <row r="275" spans="1:9" ht="15.75" customHeight="1">
      <c r="A275" s="15"/>
      <c r="B275" s="15"/>
      <c r="C275" s="15"/>
      <c r="D275" s="15"/>
      <c r="E275" s="15"/>
      <c r="F275" s="15"/>
      <c r="G275" s="15"/>
      <c r="H275" s="15"/>
      <c r="I275" s="15"/>
    </row>
    <row r="276" spans="1:9" ht="15.75" customHeight="1">
      <c r="A276" s="15"/>
      <c r="B276" s="15"/>
      <c r="C276" s="15"/>
      <c r="D276" s="15"/>
      <c r="E276" s="15"/>
      <c r="F276" s="15"/>
      <c r="G276" s="15"/>
      <c r="H276" s="15"/>
      <c r="I276" s="15"/>
    </row>
    <row r="277" spans="1:9" ht="15.75" customHeight="1">
      <c r="A277" s="15"/>
      <c r="B277" s="15"/>
      <c r="C277" s="15"/>
      <c r="D277" s="15"/>
      <c r="E277" s="15"/>
      <c r="F277" s="15"/>
      <c r="G277" s="15"/>
      <c r="H277" s="15"/>
      <c r="I277" s="15"/>
    </row>
    <row r="278" spans="1:9" ht="15.75" customHeight="1">
      <c r="A278" s="15"/>
      <c r="B278" s="15"/>
      <c r="C278" s="15"/>
      <c r="D278" s="15"/>
      <c r="E278" s="15"/>
      <c r="F278" s="15"/>
      <c r="G278" s="15"/>
      <c r="H278" s="15"/>
      <c r="I278" s="15"/>
    </row>
    <row r="279" spans="1:9" ht="15.75" customHeight="1">
      <c r="A279" s="15"/>
      <c r="B279" s="15"/>
      <c r="C279" s="15"/>
      <c r="D279" s="15"/>
      <c r="E279" s="15"/>
      <c r="F279" s="15"/>
      <c r="G279" s="15"/>
      <c r="H279" s="15"/>
      <c r="I279" s="15"/>
    </row>
    <row r="280" spans="1:9" ht="15.75" customHeight="1">
      <c r="A280" s="15"/>
      <c r="B280" s="15"/>
      <c r="C280" s="15"/>
      <c r="D280" s="15"/>
      <c r="E280" s="15"/>
      <c r="F280" s="15"/>
      <c r="G280" s="15"/>
      <c r="H280" s="15"/>
      <c r="I280" s="15"/>
    </row>
    <row r="281" spans="1:9" ht="15.75" customHeight="1">
      <c r="A281" s="15"/>
      <c r="B281" s="15"/>
      <c r="C281" s="15"/>
      <c r="D281" s="15"/>
      <c r="E281" s="15"/>
      <c r="F281" s="15"/>
      <c r="G281" s="15"/>
      <c r="H281" s="15"/>
      <c r="I281" s="15"/>
    </row>
    <row r="282" spans="1:9" ht="15.75" customHeight="1">
      <c r="A282" s="15"/>
      <c r="B282" s="15"/>
      <c r="C282" s="15"/>
      <c r="D282" s="15"/>
      <c r="E282" s="15"/>
      <c r="F282" s="15"/>
      <c r="G282" s="15"/>
      <c r="H282" s="15"/>
      <c r="I282" s="15"/>
    </row>
    <row r="283" spans="1:9" ht="15.75" customHeight="1">
      <c r="A283" s="15"/>
      <c r="B283" s="15"/>
      <c r="C283" s="15"/>
      <c r="D283" s="15"/>
      <c r="E283" s="15"/>
      <c r="F283" s="15"/>
      <c r="G283" s="15"/>
      <c r="H283" s="15"/>
      <c r="I283" s="15"/>
    </row>
    <row r="284" spans="1:9" ht="15.75" customHeight="1">
      <c r="A284" s="15"/>
      <c r="B284" s="15"/>
      <c r="C284" s="15"/>
      <c r="D284" s="15"/>
      <c r="E284" s="15"/>
      <c r="F284" s="15"/>
      <c r="G284" s="15"/>
      <c r="H284" s="15"/>
      <c r="I284" s="15"/>
    </row>
    <row r="285" spans="1:9" ht="15.75" customHeight="1">
      <c r="A285" s="15"/>
      <c r="B285" s="15"/>
      <c r="C285" s="15"/>
      <c r="D285" s="15"/>
      <c r="E285" s="15"/>
      <c r="F285" s="15"/>
      <c r="G285" s="15"/>
      <c r="H285" s="15"/>
      <c r="I285" s="15"/>
    </row>
    <row r="286" spans="1:9" ht="15.75" customHeight="1">
      <c r="A286" s="15"/>
      <c r="B286" s="15"/>
      <c r="C286" s="15"/>
      <c r="D286" s="15"/>
      <c r="E286" s="15"/>
      <c r="F286" s="15"/>
      <c r="G286" s="15"/>
      <c r="H286" s="15"/>
      <c r="I286" s="15"/>
    </row>
    <row r="287" spans="1:9" ht="15.75" customHeight="1">
      <c r="A287" s="15"/>
      <c r="B287" s="15"/>
      <c r="C287" s="15"/>
      <c r="D287" s="15"/>
      <c r="E287" s="15"/>
      <c r="F287" s="15"/>
      <c r="G287" s="15"/>
      <c r="H287" s="15"/>
      <c r="I287" s="15"/>
    </row>
    <row r="288" spans="1:9" ht="15.75" customHeight="1">
      <c r="A288" s="15"/>
      <c r="B288" s="15"/>
      <c r="C288" s="15"/>
      <c r="D288" s="15"/>
      <c r="E288" s="15"/>
      <c r="F288" s="15"/>
      <c r="G288" s="15"/>
      <c r="H288" s="15"/>
      <c r="I288" s="15"/>
    </row>
    <row r="289" spans="1:9" ht="15.75" customHeight="1">
      <c r="A289" s="15"/>
      <c r="B289" s="15"/>
      <c r="C289" s="15"/>
      <c r="D289" s="15"/>
      <c r="E289" s="15"/>
      <c r="F289" s="15"/>
      <c r="G289" s="15"/>
      <c r="H289" s="15"/>
      <c r="I289" s="15"/>
    </row>
    <row r="290" spans="1:9" ht="15.75" customHeight="1">
      <c r="A290" s="15"/>
      <c r="B290" s="15"/>
      <c r="C290" s="15"/>
      <c r="D290" s="15"/>
      <c r="E290" s="15"/>
      <c r="F290" s="15"/>
      <c r="G290" s="15"/>
      <c r="H290" s="15"/>
      <c r="I290" s="15"/>
    </row>
    <row r="291" spans="1:9" ht="15.75" customHeight="1">
      <c r="A291" s="15"/>
      <c r="B291" s="15"/>
      <c r="C291" s="15"/>
      <c r="D291" s="15"/>
      <c r="E291" s="15"/>
      <c r="F291" s="15"/>
      <c r="G291" s="15"/>
      <c r="H291" s="15"/>
      <c r="I291" s="15"/>
    </row>
    <row r="292" spans="1:9" ht="15.75" customHeight="1">
      <c r="A292" s="15"/>
      <c r="B292" s="15"/>
      <c r="C292" s="15"/>
      <c r="D292" s="15"/>
      <c r="E292" s="15"/>
      <c r="F292" s="15"/>
      <c r="G292" s="15"/>
      <c r="H292" s="15"/>
      <c r="I292" s="15"/>
    </row>
    <row r="293" spans="1:9" ht="15.75" customHeight="1">
      <c r="A293" s="15"/>
      <c r="B293" s="15"/>
      <c r="C293" s="15"/>
      <c r="D293" s="15"/>
      <c r="E293" s="15"/>
      <c r="F293" s="15"/>
      <c r="G293" s="15"/>
      <c r="H293" s="15"/>
      <c r="I293" s="15"/>
    </row>
    <row r="294" spans="1:9" ht="15.75" customHeight="1">
      <c r="A294" s="15"/>
      <c r="B294" s="15"/>
      <c r="C294" s="15"/>
      <c r="D294" s="15"/>
      <c r="E294" s="15"/>
      <c r="F294" s="15"/>
      <c r="G294" s="15"/>
      <c r="H294" s="15"/>
      <c r="I294" s="15"/>
    </row>
    <row r="295" spans="1:9" ht="15.75" customHeight="1">
      <c r="A295" s="15"/>
      <c r="B295" s="15"/>
      <c r="C295" s="15"/>
      <c r="D295" s="15"/>
      <c r="E295" s="15"/>
      <c r="F295" s="15"/>
      <c r="G295" s="15"/>
      <c r="H295" s="15"/>
      <c r="I295" s="15"/>
    </row>
    <row r="296" spans="1:9" ht="15.75" customHeight="1">
      <c r="A296" s="15"/>
      <c r="B296" s="15"/>
      <c r="C296" s="15"/>
      <c r="D296" s="15"/>
      <c r="E296" s="15"/>
      <c r="F296" s="15"/>
      <c r="G296" s="15"/>
      <c r="H296" s="15"/>
      <c r="I296" s="15"/>
    </row>
    <row r="297" spans="1:9" ht="15.75" customHeight="1">
      <c r="A297" s="15"/>
      <c r="B297" s="15"/>
      <c r="C297" s="15"/>
      <c r="D297" s="15"/>
      <c r="E297" s="15"/>
      <c r="F297" s="15"/>
      <c r="G297" s="15"/>
      <c r="H297" s="15"/>
      <c r="I297" s="15"/>
    </row>
    <row r="298" spans="1:9" ht="15.75" customHeight="1">
      <c r="A298" s="15"/>
      <c r="B298" s="15"/>
      <c r="C298" s="15"/>
      <c r="D298" s="15"/>
      <c r="E298" s="15"/>
      <c r="F298" s="15"/>
      <c r="G298" s="15"/>
      <c r="H298" s="15"/>
      <c r="I298" s="15"/>
    </row>
    <row r="299" spans="1:9" ht="15.75" customHeight="1">
      <c r="A299" s="15"/>
      <c r="B299" s="15"/>
      <c r="C299" s="15"/>
      <c r="D299" s="15"/>
      <c r="E299" s="15"/>
      <c r="F299" s="15"/>
      <c r="G299" s="15"/>
      <c r="H299" s="15"/>
      <c r="I299" s="15"/>
    </row>
    <row r="300" spans="1:9" ht="15.75" customHeight="1">
      <c r="A300" s="15"/>
      <c r="B300" s="15"/>
      <c r="C300" s="15"/>
      <c r="D300" s="15"/>
      <c r="E300" s="15"/>
      <c r="F300" s="15"/>
      <c r="G300" s="15"/>
      <c r="H300" s="15"/>
      <c r="I300" s="15"/>
    </row>
    <row r="301" spans="1:9" ht="15.75" customHeight="1">
      <c r="A301" s="15"/>
      <c r="B301" s="15"/>
      <c r="C301" s="15"/>
      <c r="D301" s="15"/>
      <c r="E301" s="15"/>
      <c r="F301" s="15"/>
      <c r="G301" s="15"/>
      <c r="H301" s="15"/>
      <c r="I301" s="15"/>
    </row>
    <row r="302" spans="1:9" ht="15.75" customHeight="1">
      <c r="A302" s="15"/>
      <c r="B302" s="15"/>
      <c r="C302" s="15"/>
      <c r="D302" s="15"/>
      <c r="E302" s="15"/>
      <c r="F302" s="15"/>
      <c r="G302" s="15"/>
      <c r="H302" s="15"/>
      <c r="I302" s="15"/>
    </row>
    <row r="303" spans="1:9" ht="15.75" customHeight="1">
      <c r="A303" s="15"/>
      <c r="B303" s="15"/>
      <c r="C303" s="15"/>
      <c r="D303" s="15"/>
      <c r="E303" s="15"/>
      <c r="F303" s="15"/>
      <c r="G303" s="15"/>
      <c r="H303" s="15"/>
      <c r="I303" s="15"/>
    </row>
    <row r="304" spans="1:9" ht="15.75" customHeight="1">
      <c r="A304" s="15"/>
      <c r="B304" s="15"/>
      <c r="C304" s="15"/>
      <c r="D304" s="15"/>
      <c r="E304" s="15"/>
      <c r="F304" s="15"/>
      <c r="G304" s="15"/>
      <c r="H304" s="15"/>
      <c r="I304" s="15"/>
    </row>
    <row r="305" spans="1:9" ht="15.75" customHeight="1">
      <c r="A305" s="15"/>
      <c r="B305" s="15"/>
      <c r="C305" s="15"/>
      <c r="D305" s="15"/>
      <c r="E305" s="15"/>
      <c r="F305" s="15"/>
      <c r="G305" s="15"/>
      <c r="H305" s="15"/>
      <c r="I305" s="15"/>
    </row>
    <row r="306" spans="1:9" ht="15.75" customHeight="1">
      <c r="A306" s="15"/>
      <c r="B306" s="15"/>
      <c r="C306" s="15"/>
      <c r="D306" s="15"/>
      <c r="E306" s="15"/>
      <c r="F306" s="15"/>
      <c r="G306" s="15"/>
      <c r="H306" s="15"/>
      <c r="I306" s="15"/>
    </row>
    <row r="307" spans="1:9" ht="15.75" customHeight="1">
      <c r="A307" s="15"/>
      <c r="B307" s="15"/>
      <c r="C307" s="15"/>
      <c r="D307" s="15"/>
      <c r="E307" s="15"/>
      <c r="F307" s="15"/>
      <c r="G307" s="15"/>
      <c r="H307" s="15"/>
      <c r="I307" s="15"/>
    </row>
    <row r="308" spans="1:9" ht="15.75" customHeight="1">
      <c r="A308" s="15"/>
      <c r="B308" s="15"/>
      <c r="C308" s="15"/>
      <c r="D308" s="15"/>
      <c r="E308" s="15"/>
      <c r="F308" s="15"/>
      <c r="G308" s="15"/>
      <c r="H308" s="15"/>
      <c r="I308" s="15"/>
    </row>
    <row r="309" spans="1:9" ht="15.75" customHeight="1">
      <c r="A309" s="15"/>
      <c r="B309" s="15"/>
      <c r="C309" s="15"/>
      <c r="D309" s="15"/>
      <c r="E309" s="15"/>
      <c r="F309" s="15"/>
      <c r="G309" s="15"/>
      <c r="H309" s="15"/>
      <c r="I309" s="15"/>
    </row>
    <row r="310" spans="1:9" ht="15.75" customHeight="1">
      <c r="A310" s="15"/>
      <c r="B310" s="15"/>
      <c r="C310" s="15"/>
      <c r="D310" s="15"/>
      <c r="E310" s="15"/>
      <c r="F310" s="15"/>
      <c r="G310" s="15"/>
      <c r="H310" s="15"/>
      <c r="I310" s="15"/>
    </row>
    <row r="311" spans="1:9" ht="15.75" customHeight="1">
      <c r="A311" s="15"/>
      <c r="B311" s="15"/>
      <c r="C311" s="15"/>
      <c r="D311" s="15"/>
      <c r="E311" s="15"/>
      <c r="F311" s="15"/>
      <c r="G311" s="15"/>
      <c r="H311" s="15"/>
      <c r="I311" s="15"/>
    </row>
    <row r="312" spans="1:9" ht="15.75" customHeight="1">
      <c r="A312" s="15"/>
      <c r="B312" s="15"/>
      <c r="C312" s="15"/>
      <c r="D312" s="15"/>
      <c r="E312" s="15"/>
      <c r="F312" s="15"/>
      <c r="G312" s="15"/>
      <c r="H312" s="15"/>
      <c r="I312" s="15"/>
    </row>
    <row r="313" spans="1:9" ht="15.75" customHeight="1">
      <c r="A313" s="15"/>
      <c r="B313" s="15"/>
      <c r="C313" s="15"/>
      <c r="D313" s="15"/>
      <c r="E313" s="15"/>
      <c r="F313" s="15"/>
      <c r="G313" s="15"/>
      <c r="H313" s="15"/>
      <c r="I313" s="15"/>
    </row>
    <row r="314" spans="1:9" ht="15.75" customHeight="1">
      <c r="A314" s="15"/>
      <c r="B314" s="15"/>
      <c r="C314" s="15"/>
      <c r="D314" s="15"/>
      <c r="E314" s="15"/>
      <c r="F314" s="15"/>
      <c r="G314" s="15"/>
      <c r="H314" s="15"/>
      <c r="I314" s="15"/>
    </row>
    <row r="315" spans="1:9" ht="15.75" customHeight="1">
      <c r="A315" s="15"/>
      <c r="B315" s="15"/>
      <c r="C315" s="15"/>
      <c r="D315" s="15"/>
      <c r="E315" s="15"/>
      <c r="F315" s="15"/>
      <c r="G315" s="15"/>
      <c r="H315" s="15"/>
      <c r="I315" s="15"/>
    </row>
    <row r="316" spans="1:9" ht="15.75" customHeight="1">
      <c r="A316" s="15"/>
      <c r="B316" s="15"/>
      <c r="C316" s="15"/>
      <c r="D316" s="15"/>
      <c r="E316" s="15"/>
      <c r="F316" s="15"/>
      <c r="G316" s="15"/>
      <c r="H316" s="15"/>
      <c r="I316" s="15"/>
    </row>
    <row r="317" spans="1:9" ht="15.75" customHeight="1">
      <c r="A317" s="15"/>
      <c r="B317" s="15"/>
      <c r="C317" s="15"/>
      <c r="D317" s="15"/>
      <c r="E317" s="15"/>
      <c r="F317" s="15"/>
      <c r="G317" s="15"/>
      <c r="H317" s="15"/>
      <c r="I317" s="15"/>
    </row>
    <row r="318" spans="1:9" ht="15.75" customHeight="1">
      <c r="A318" s="15"/>
      <c r="B318" s="15"/>
      <c r="C318" s="15"/>
      <c r="D318" s="15"/>
      <c r="E318" s="15"/>
      <c r="F318" s="15"/>
      <c r="G318" s="15"/>
      <c r="H318" s="15"/>
      <c r="I318" s="15"/>
    </row>
    <row r="319" spans="1:9" ht="15.75" customHeight="1">
      <c r="A319" s="15"/>
      <c r="B319" s="15"/>
      <c r="C319" s="15"/>
      <c r="D319" s="15"/>
      <c r="E319" s="15"/>
      <c r="F319" s="15"/>
      <c r="G319" s="15"/>
      <c r="H319" s="15"/>
      <c r="I319" s="15"/>
    </row>
    <row r="320" spans="1:9" ht="15.75" customHeight="1">
      <c r="A320" s="15"/>
      <c r="B320" s="15"/>
      <c r="C320" s="15"/>
      <c r="D320" s="15"/>
      <c r="E320" s="15"/>
      <c r="F320" s="15"/>
      <c r="G320" s="15"/>
      <c r="H320" s="15"/>
      <c r="I320" s="15"/>
    </row>
    <row r="321" spans="1:9" ht="15.75" customHeight="1">
      <c r="A321" s="15"/>
      <c r="B321" s="15"/>
      <c r="C321" s="15"/>
      <c r="D321" s="15"/>
      <c r="E321" s="15"/>
      <c r="F321" s="15"/>
      <c r="G321" s="15"/>
      <c r="H321" s="15"/>
      <c r="I321" s="15"/>
    </row>
    <row r="322" spans="1:9" ht="15.75" customHeight="1">
      <c r="A322" s="15"/>
      <c r="B322" s="15"/>
      <c r="C322" s="15"/>
      <c r="D322" s="15"/>
      <c r="E322" s="15"/>
      <c r="F322" s="15"/>
      <c r="G322" s="15"/>
      <c r="H322" s="15"/>
      <c r="I322" s="15"/>
    </row>
    <row r="323" spans="1:9" ht="15.75" customHeight="1">
      <c r="A323" s="15"/>
      <c r="B323" s="15"/>
      <c r="C323" s="15"/>
      <c r="D323" s="15"/>
      <c r="E323" s="15"/>
      <c r="F323" s="15"/>
      <c r="G323" s="15"/>
      <c r="H323" s="15"/>
      <c r="I323" s="15"/>
    </row>
    <row r="324" spans="1:9" ht="15.75" customHeight="1">
      <c r="A324" s="15"/>
      <c r="B324" s="15"/>
      <c r="C324" s="15"/>
      <c r="D324" s="15"/>
      <c r="E324" s="15"/>
      <c r="F324" s="15"/>
      <c r="G324" s="15"/>
      <c r="H324" s="15"/>
      <c r="I324" s="15"/>
    </row>
    <row r="325" spans="1:9" ht="15.75" customHeight="1">
      <c r="A325" s="15"/>
      <c r="B325" s="15"/>
      <c r="C325" s="15"/>
      <c r="D325" s="15"/>
      <c r="E325" s="15"/>
      <c r="F325" s="15"/>
      <c r="G325" s="15"/>
      <c r="H325" s="15"/>
      <c r="I325" s="15"/>
    </row>
    <row r="326" spans="1:9" ht="15.75" customHeight="1">
      <c r="A326" s="15"/>
      <c r="B326" s="15"/>
      <c r="C326" s="15"/>
      <c r="D326" s="15"/>
      <c r="E326" s="15"/>
      <c r="F326" s="15"/>
      <c r="G326" s="15"/>
      <c r="H326" s="15"/>
      <c r="I326" s="15"/>
    </row>
    <row r="327" spans="1:9" ht="15.75" customHeight="1">
      <c r="A327" s="15"/>
      <c r="B327" s="15"/>
      <c r="C327" s="15"/>
      <c r="D327" s="15"/>
      <c r="E327" s="15"/>
      <c r="F327" s="15"/>
      <c r="G327" s="15"/>
      <c r="H327" s="15"/>
      <c r="I327" s="15"/>
    </row>
    <row r="328" spans="1:9" ht="15.75" customHeight="1">
      <c r="A328" s="15"/>
      <c r="B328" s="15"/>
      <c r="C328" s="15"/>
      <c r="D328" s="15"/>
      <c r="E328" s="15"/>
      <c r="F328" s="15"/>
      <c r="G328" s="15"/>
      <c r="H328" s="15"/>
      <c r="I328" s="15"/>
    </row>
    <row r="329" spans="1:9" ht="15.75" customHeight="1">
      <c r="A329" s="15"/>
      <c r="B329" s="15"/>
      <c r="C329" s="15"/>
      <c r="D329" s="15"/>
      <c r="E329" s="15"/>
      <c r="F329" s="15"/>
      <c r="G329" s="15"/>
      <c r="H329" s="15"/>
      <c r="I329" s="15"/>
    </row>
    <row r="330" spans="1:9" ht="15.75" customHeight="1">
      <c r="A330" s="15"/>
      <c r="B330" s="15"/>
      <c r="C330" s="15"/>
      <c r="D330" s="15"/>
      <c r="E330" s="15"/>
      <c r="F330" s="15"/>
      <c r="G330" s="15"/>
      <c r="H330" s="15"/>
      <c r="I330" s="15"/>
    </row>
    <row r="331" spans="1:9" ht="15.75" customHeight="1">
      <c r="A331" s="15"/>
      <c r="B331" s="15"/>
      <c r="C331" s="15"/>
      <c r="D331" s="15"/>
      <c r="E331" s="15"/>
      <c r="F331" s="15"/>
      <c r="G331" s="15"/>
      <c r="H331" s="15"/>
      <c r="I331" s="15"/>
    </row>
    <row r="332" spans="1:9" ht="15.75" customHeight="1">
      <c r="A332" s="15"/>
      <c r="B332" s="15"/>
      <c r="C332" s="15"/>
      <c r="D332" s="15"/>
      <c r="E332" s="15"/>
      <c r="F332" s="15"/>
      <c r="G332" s="15"/>
      <c r="H332" s="15"/>
      <c r="I332" s="15"/>
    </row>
    <row r="333" spans="1:9" ht="15.75" customHeight="1">
      <c r="A333" s="15"/>
      <c r="B333" s="15"/>
      <c r="C333" s="15"/>
      <c r="D333" s="15"/>
      <c r="E333" s="15"/>
      <c r="F333" s="15"/>
      <c r="G333" s="15"/>
      <c r="H333" s="15"/>
      <c r="I333" s="15"/>
    </row>
    <row r="334" spans="1:9" ht="15.75" customHeight="1">
      <c r="A334" s="15"/>
      <c r="B334" s="15"/>
      <c r="C334" s="15"/>
      <c r="D334" s="15"/>
      <c r="E334" s="15"/>
      <c r="F334" s="15"/>
      <c r="G334" s="15"/>
      <c r="H334" s="15"/>
      <c r="I334" s="15"/>
    </row>
    <row r="335" spans="1:9" ht="15.75" customHeight="1">
      <c r="A335" s="15"/>
      <c r="B335" s="15"/>
      <c r="C335" s="15"/>
      <c r="D335" s="15"/>
      <c r="E335" s="15"/>
      <c r="F335" s="15"/>
      <c r="G335" s="15"/>
      <c r="H335" s="15"/>
      <c r="I335" s="15"/>
    </row>
    <row r="336" spans="1:9" ht="15.75" customHeight="1">
      <c r="A336" s="15"/>
      <c r="B336" s="15"/>
      <c r="C336" s="15"/>
      <c r="D336" s="15"/>
      <c r="E336" s="15"/>
      <c r="F336" s="15"/>
      <c r="G336" s="15"/>
      <c r="H336" s="15"/>
      <c r="I336" s="15"/>
    </row>
    <row r="337" spans="1:9" ht="15.75" customHeight="1">
      <c r="A337" s="15"/>
      <c r="B337" s="15"/>
      <c r="C337" s="15"/>
      <c r="D337" s="15"/>
      <c r="E337" s="15"/>
      <c r="F337" s="15"/>
      <c r="G337" s="15"/>
      <c r="H337" s="15"/>
      <c r="I337" s="15"/>
    </row>
    <row r="338" spans="1:9" ht="15.75" customHeight="1">
      <c r="A338" s="15"/>
      <c r="B338" s="15"/>
      <c r="C338" s="15"/>
      <c r="D338" s="15"/>
      <c r="E338" s="15"/>
      <c r="F338" s="15"/>
      <c r="G338" s="15"/>
      <c r="H338" s="15"/>
      <c r="I338" s="15"/>
    </row>
    <row r="339" spans="1:9" ht="15.75" customHeight="1">
      <c r="A339" s="15"/>
      <c r="B339" s="15"/>
      <c r="C339" s="15"/>
      <c r="D339" s="15"/>
      <c r="E339" s="15"/>
      <c r="F339" s="15"/>
      <c r="G339" s="15"/>
      <c r="H339" s="15"/>
      <c r="I339" s="15"/>
    </row>
    <row r="340" spans="1:9" ht="15.75" customHeight="1">
      <c r="A340" s="15"/>
      <c r="B340" s="15"/>
      <c r="C340" s="15"/>
      <c r="D340" s="15"/>
      <c r="E340" s="15"/>
      <c r="F340" s="15"/>
      <c r="G340" s="15"/>
      <c r="H340" s="15"/>
      <c r="I340" s="15"/>
    </row>
    <row r="341" spans="1:9" ht="15.75" customHeight="1">
      <c r="A341" s="15"/>
      <c r="B341" s="15"/>
      <c r="C341" s="15"/>
      <c r="D341" s="15"/>
      <c r="E341" s="15"/>
      <c r="F341" s="15"/>
      <c r="G341" s="15"/>
      <c r="H341" s="15"/>
      <c r="I341" s="15"/>
    </row>
    <row r="342" spans="1:9" ht="15.75" customHeight="1">
      <c r="A342" s="15"/>
      <c r="B342" s="15"/>
      <c r="C342" s="15"/>
      <c r="D342" s="15"/>
      <c r="E342" s="15"/>
      <c r="F342" s="15"/>
      <c r="G342" s="15"/>
      <c r="H342" s="15"/>
      <c r="I342" s="15"/>
    </row>
    <row r="343" spans="1:9" ht="15.75" customHeight="1">
      <c r="A343" s="15"/>
      <c r="B343" s="15"/>
      <c r="C343" s="15"/>
      <c r="D343" s="15"/>
      <c r="E343" s="15"/>
      <c r="F343" s="15"/>
      <c r="G343" s="15"/>
      <c r="H343" s="15"/>
      <c r="I343" s="15"/>
    </row>
    <row r="344" spans="1:9" ht="15.75" customHeight="1">
      <c r="A344" s="15"/>
      <c r="B344" s="15"/>
      <c r="C344" s="15"/>
      <c r="D344" s="15"/>
      <c r="E344" s="15"/>
      <c r="F344" s="15"/>
      <c r="G344" s="15"/>
      <c r="H344" s="15"/>
      <c r="I344" s="15"/>
    </row>
    <row r="345" spans="1:9" ht="15.75" customHeight="1">
      <c r="A345" s="15"/>
      <c r="B345" s="15"/>
      <c r="C345" s="15"/>
      <c r="D345" s="15"/>
      <c r="E345" s="15"/>
      <c r="F345" s="15"/>
      <c r="G345" s="15"/>
      <c r="H345" s="15"/>
      <c r="I345" s="15"/>
    </row>
    <row r="346" spans="1:9" ht="15.75" customHeight="1">
      <c r="A346" s="15"/>
      <c r="B346" s="15"/>
      <c r="C346" s="15"/>
      <c r="D346" s="15"/>
      <c r="E346" s="15"/>
      <c r="F346" s="15"/>
      <c r="G346" s="15"/>
      <c r="H346" s="15"/>
      <c r="I346" s="15"/>
    </row>
    <row r="347" spans="1:9" ht="15.75" customHeight="1">
      <c r="A347" s="15"/>
      <c r="B347" s="15"/>
      <c r="C347" s="15"/>
      <c r="D347" s="15"/>
      <c r="E347" s="15"/>
      <c r="F347" s="15"/>
      <c r="G347" s="15"/>
      <c r="H347" s="15"/>
      <c r="I347" s="15"/>
    </row>
    <row r="348" spans="1:9" ht="15.75" customHeight="1">
      <c r="A348" s="15"/>
      <c r="B348" s="15"/>
      <c r="C348" s="15"/>
      <c r="D348" s="15"/>
      <c r="E348" s="15"/>
      <c r="F348" s="15"/>
      <c r="G348" s="15"/>
      <c r="H348" s="15"/>
      <c r="I348" s="15"/>
    </row>
    <row r="349" spans="1:9" ht="15.75" customHeight="1">
      <c r="A349" s="15"/>
      <c r="B349" s="15"/>
      <c r="C349" s="15"/>
      <c r="D349" s="15"/>
      <c r="E349" s="15"/>
      <c r="F349" s="15"/>
      <c r="G349" s="15"/>
      <c r="H349" s="15"/>
      <c r="I349" s="15"/>
    </row>
    <row r="350" spans="1:9" ht="15.75" customHeight="1">
      <c r="A350" s="15"/>
      <c r="B350" s="15"/>
      <c r="C350" s="15"/>
      <c r="D350" s="15"/>
      <c r="E350" s="15"/>
      <c r="F350" s="15"/>
      <c r="G350" s="15"/>
      <c r="H350" s="15"/>
      <c r="I350" s="15"/>
    </row>
    <row r="351" spans="1:9" ht="15.75" customHeight="1">
      <c r="A351" s="15"/>
      <c r="B351" s="15"/>
      <c r="C351" s="15"/>
      <c r="D351" s="15"/>
      <c r="E351" s="15"/>
      <c r="F351" s="15"/>
      <c r="G351" s="15"/>
      <c r="H351" s="15"/>
      <c r="I351" s="15"/>
    </row>
    <row r="352" spans="1:9" ht="15.75" customHeight="1">
      <c r="A352" s="15"/>
      <c r="B352" s="15"/>
      <c r="C352" s="15"/>
      <c r="D352" s="15"/>
      <c r="E352" s="15"/>
      <c r="F352" s="15"/>
      <c r="G352" s="15"/>
      <c r="H352" s="15"/>
      <c r="I352" s="15"/>
    </row>
    <row r="353" spans="1:9" ht="15.75" customHeight="1">
      <c r="A353" s="15"/>
      <c r="B353" s="15"/>
      <c r="C353" s="15"/>
      <c r="D353" s="15"/>
      <c r="E353" s="15"/>
      <c r="F353" s="15"/>
      <c r="G353" s="15"/>
      <c r="H353" s="15"/>
      <c r="I353" s="15"/>
    </row>
    <row r="354" spans="1:9" ht="15.75" customHeight="1">
      <c r="A354" s="15"/>
      <c r="B354" s="15"/>
      <c r="C354" s="15"/>
      <c r="D354" s="15"/>
      <c r="E354" s="15"/>
      <c r="F354" s="15"/>
      <c r="G354" s="15"/>
      <c r="H354" s="15"/>
      <c r="I354" s="15"/>
    </row>
    <row r="355" spans="1:9" ht="15.75" customHeight="1">
      <c r="A355" s="15"/>
      <c r="B355" s="15"/>
      <c r="C355" s="15"/>
      <c r="D355" s="15"/>
      <c r="E355" s="15"/>
      <c r="F355" s="15"/>
      <c r="G355" s="15"/>
      <c r="H355" s="15"/>
      <c r="I355" s="15"/>
    </row>
    <row r="356" spans="1:9" ht="15.75" customHeight="1">
      <c r="A356" s="15"/>
      <c r="B356" s="15"/>
      <c r="C356" s="15"/>
      <c r="D356" s="15"/>
      <c r="E356" s="15"/>
      <c r="F356" s="15"/>
      <c r="G356" s="15"/>
      <c r="H356" s="15"/>
      <c r="I356" s="15"/>
    </row>
    <row r="357" spans="1:9" ht="15.75" customHeight="1">
      <c r="A357" s="15"/>
      <c r="B357" s="15"/>
      <c r="C357" s="15"/>
      <c r="D357" s="15"/>
      <c r="E357" s="15"/>
      <c r="F357" s="15"/>
      <c r="G357" s="15"/>
      <c r="H357" s="15"/>
      <c r="I357" s="15"/>
    </row>
    <row r="358" spans="1:9" ht="15.75" customHeight="1">
      <c r="A358" s="15"/>
      <c r="B358" s="15"/>
      <c r="C358" s="15"/>
      <c r="D358" s="15"/>
      <c r="E358" s="15"/>
      <c r="F358" s="15"/>
      <c r="G358" s="15"/>
      <c r="H358" s="15"/>
      <c r="I358" s="15"/>
    </row>
    <row r="359" spans="1:9" ht="15.75" customHeight="1">
      <c r="A359" s="15"/>
      <c r="B359" s="15"/>
      <c r="C359" s="15"/>
      <c r="D359" s="15"/>
      <c r="E359" s="15"/>
      <c r="F359" s="15"/>
      <c r="G359" s="15"/>
      <c r="H359" s="15"/>
      <c r="I359" s="15"/>
    </row>
    <row r="360" spans="1:9" ht="15.75" customHeight="1">
      <c r="A360" s="15"/>
      <c r="B360" s="15"/>
      <c r="C360" s="15"/>
      <c r="D360" s="15"/>
      <c r="E360" s="15"/>
      <c r="F360" s="15"/>
      <c r="G360" s="15"/>
      <c r="H360" s="15"/>
      <c r="I360" s="15"/>
    </row>
    <row r="361" spans="1:9" ht="15.75" customHeight="1">
      <c r="A361" s="15"/>
      <c r="B361" s="15"/>
      <c r="C361" s="15"/>
      <c r="D361" s="15"/>
      <c r="E361" s="15"/>
      <c r="F361" s="15"/>
      <c r="G361" s="15"/>
      <c r="H361" s="15"/>
      <c r="I361" s="15"/>
    </row>
    <row r="362" spans="1:9" ht="15.75" customHeight="1">
      <c r="A362" s="15"/>
      <c r="B362" s="15"/>
      <c r="C362" s="15"/>
      <c r="D362" s="15"/>
      <c r="E362" s="15"/>
      <c r="F362" s="15"/>
      <c r="G362" s="15"/>
      <c r="H362" s="15"/>
      <c r="I362" s="15"/>
    </row>
    <row r="363" spans="1:9" ht="15.75" customHeight="1">
      <c r="A363" s="15"/>
      <c r="B363" s="15"/>
      <c r="C363" s="15"/>
      <c r="D363" s="15"/>
      <c r="E363" s="15"/>
      <c r="F363" s="15"/>
      <c r="G363" s="15"/>
      <c r="H363" s="15"/>
      <c r="I363" s="15"/>
    </row>
    <row r="364" spans="1:9" ht="15.75" customHeight="1">
      <c r="A364" s="15"/>
      <c r="B364" s="15"/>
      <c r="C364" s="15"/>
      <c r="D364" s="15"/>
      <c r="E364" s="15"/>
      <c r="F364" s="15"/>
      <c r="G364" s="15"/>
      <c r="H364" s="15"/>
      <c r="I364" s="15"/>
    </row>
    <row r="365" spans="1:9" ht="15.75" customHeight="1">
      <c r="A365" s="15"/>
      <c r="B365" s="15"/>
      <c r="C365" s="15"/>
      <c r="D365" s="15"/>
      <c r="E365" s="15"/>
      <c r="F365" s="15"/>
      <c r="G365" s="15"/>
      <c r="H365" s="15"/>
      <c r="I365" s="15"/>
    </row>
    <row r="366" spans="1:9" ht="15.75" customHeight="1">
      <c r="A366" s="15"/>
      <c r="B366" s="15"/>
      <c r="C366" s="15"/>
      <c r="D366" s="15"/>
      <c r="E366" s="15"/>
      <c r="F366" s="15"/>
      <c r="G366" s="15"/>
      <c r="H366" s="15"/>
      <c r="I366" s="15"/>
    </row>
    <row r="367" spans="1:9" ht="15.75" customHeight="1">
      <c r="A367" s="15"/>
      <c r="B367" s="15"/>
      <c r="C367" s="15"/>
      <c r="D367" s="15"/>
      <c r="E367" s="15"/>
      <c r="F367" s="15"/>
      <c r="G367" s="15"/>
      <c r="H367" s="15"/>
      <c r="I367" s="15"/>
    </row>
    <row r="368" spans="1:9" ht="15.75" customHeight="1">
      <c r="A368" s="15"/>
      <c r="B368" s="15"/>
      <c r="C368" s="15"/>
      <c r="D368" s="15"/>
      <c r="E368" s="15"/>
      <c r="F368" s="15"/>
      <c r="G368" s="15"/>
      <c r="H368" s="15"/>
      <c r="I368" s="15"/>
    </row>
    <row r="369" spans="1:9" ht="15.75" customHeight="1">
      <c r="A369" s="15"/>
      <c r="B369" s="15"/>
      <c r="C369" s="15"/>
      <c r="D369" s="15"/>
      <c r="E369" s="15"/>
      <c r="F369" s="15"/>
      <c r="G369" s="15"/>
      <c r="H369" s="15"/>
      <c r="I369" s="15"/>
    </row>
    <row r="370" spans="1:9" ht="15.75" customHeight="1">
      <c r="A370" s="15"/>
      <c r="B370" s="15"/>
      <c r="C370" s="15"/>
      <c r="D370" s="15"/>
      <c r="E370" s="15"/>
      <c r="F370" s="15"/>
      <c r="G370" s="15"/>
      <c r="H370" s="15"/>
      <c r="I370" s="15"/>
    </row>
    <row r="371" spans="1:9" ht="15.75" customHeight="1">
      <c r="A371" s="15"/>
      <c r="B371" s="15"/>
      <c r="C371" s="15"/>
      <c r="D371" s="15"/>
      <c r="E371" s="15"/>
      <c r="F371" s="15"/>
      <c r="G371" s="15"/>
      <c r="H371" s="15"/>
      <c r="I371" s="15"/>
    </row>
    <row r="372" spans="1:9" ht="15.75" customHeight="1">
      <c r="A372" s="15"/>
      <c r="B372" s="15"/>
      <c r="C372" s="15"/>
      <c r="D372" s="15"/>
      <c r="E372" s="15"/>
      <c r="F372" s="15"/>
      <c r="G372" s="15"/>
      <c r="H372" s="15"/>
      <c r="I372" s="15"/>
    </row>
    <row r="373" spans="1:9" ht="15.75" customHeight="1">
      <c r="A373" s="15"/>
      <c r="B373" s="15"/>
      <c r="C373" s="15"/>
      <c r="D373" s="15"/>
      <c r="E373" s="15"/>
      <c r="F373" s="15"/>
      <c r="G373" s="15"/>
      <c r="H373" s="15"/>
      <c r="I373" s="15"/>
    </row>
    <row r="374" spans="1:9" ht="15.75" customHeight="1">
      <c r="A374" s="15"/>
      <c r="B374" s="15"/>
      <c r="C374" s="15"/>
      <c r="D374" s="15"/>
      <c r="E374" s="15"/>
      <c r="F374" s="15"/>
      <c r="G374" s="15"/>
      <c r="H374" s="15"/>
      <c r="I374" s="15"/>
    </row>
    <row r="375" spans="1:9" ht="15.75" customHeight="1">
      <c r="A375" s="15"/>
      <c r="B375" s="15"/>
      <c r="C375" s="15"/>
      <c r="D375" s="15"/>
      <c r="E375" s="15"/>
      <c r="F375" s="15"/>
      <c r="G375" s="15"/>
      <c r="H375" s="15"/>
      <c r="I375" s="15"/>
    </row>
    <row r="376" spans="1:9" ht="15.75" customHeight="1">
      <c r="A376" s="15"/>
      <c r="B376" s="15"/>
      <c r="C376" s="15"/>
      <c r="D376" s="15"/>
      <c r="E376" s="15"/>
      <c r="F376" s="15"/>
      <c r="G376" s="15"/>
      <c r="H376" s="15"/>
      <c r="I376" s="15"/>
    </row>
    <row r="377" spans="1:9" ht="15.75" customHeight="1">
      <c r="A377" s="15"/>
      <c r="B377" s="15"/>
      <c r="C377" s="15"/>
      <c r="D377" s="15"/>
      <c r="E377" s="15"/>
      <c r="F377" s="15"/>
      <c r="G377" s="15"/>
      <c r="H377" s="15"/>
      <c r="I377" s="15"/>
    </row>
    <row r="378" spans="1:9" ht="15.75" customHeight="1">
      <c r="A378" s="15"/>
      <c r="B378" s="15"/>
      <c r="C378" s="15"/>
      <c r="D378" s="15"/>
      <c r="E378" s="15"/>
      <c r="F378" s="15"/>
      <c r="G378" s="15"/>
      <c r="H378" s="15"/>
      <c r="I378" s="15"/>
    </row>
    <row r="379" spans="1:9" ht="15.75" customHeight="1">
      <c r="A379" s="15"/>
      <c r="B379" s="15"/>
      <c r="C379" s="15"/>
      <c r="D379" s="15"/>
      <c r="E379" s="15"/>
      <c r="F379" s="15"/>
      <c r="G379" s="15"/>
      <c r="H379" s="15"/>
      <c r="I379" s="15"/>
    </row>
    <row r="380" spans="1:9" ht="15.75" customHeight="1">
      <c r="A380" s="15"/>
      <c r="B380" s="15"/>
      <c r="C380" s="15"/>
      <c r="D380" s="15"/>
      <c r="E380" s="15"/>
      <c r="F380" s="15"/>
      <c r="G380" s="15"/>
      <c r="H380" s="15"/>
      <c r="I380" s="15"/>
    </row>
    <row r="381" spans="1:9" ht="15.75" customHeight="1">
      <c r="A381" s="15"/>
      <c r="B381" s="15"/>
      <c r="C381" s="15"/>
      <c r="D381" s="15"/>
      <c r="E381" s="15"/>
      <c r="F381" s="15"/>
      <c r="G381" s="15"/>
      <c r="H381" s="15"/>
      <c r="I381" s="15"/>
    </row>
    <row r="382" spans="1:9" ht="15.75" customHeight="1">
      <c r="A382" s="15"/>
      <c r="B382" s="15"/>
      <c r="C382" s="15"/>
      <c r="D382" s="15"/>
      <c r="E382" s="15"/>
      <c r="F382" s="15"/>
      <c r="G382" s="15"/>
      <c r="H382" s="15"/>
      <c r="I382" s="15"/>
    </row>
    <row r="383" spans="1:9" ht="15.75" customHeight="1">
      <c r="A383" s="15"/>
      <c r="B383" s="15"/>
      <c r="C383" s="15"/>
      <c r="D383" s="15"/>
      <c r="E383" s="15"/>
      <c r="F383" s="15"/>
      <c r="G383" s="15"/>
      <c r="H383" s="15"/>
      <c r="I383" s="15"/>
    </row>
    <row r="384" spans="1:9" ht="15.75" customHeight="1">
      <c r="A384" s="15"/>
      <c r="B384" s="15"/>
      <c r="C384" s="15"/>
      <c r="D384" s="15"/>
      <c r="E384" s="15"/>
      <c r="F384" s="15"/>
      <c r="G384" s="15"/>
      <c r="H384" s="15"/>
      <c r="I384" s="15"/>
    </row>
    <row r="385" spans="1:9" ht="15.75" customHeight="1">
      <c r="A385" s="15"/>
      <c r="B385" s="15"/>
      <c r="C385" s="15"/>
      <c r="D385" s="15"/>
      <c r="E385" s="15"/>
      <c r="F385" s="15"/>
      <c r="G385" s="15"/>
      <c r="H385" s="15"/>
      <c r="I385" s="15"/>
    </row>
    <row r="386" spans="1:9" ht="15.75" customHeight="1">
      <c r="A386" s="15"/>
      <c r="B386" s="15"/>
      <c r="C386" s="15"/>
      <c r="D386" s="15"/>
      <c r="E386" s="15"/>
      <c r="F386" s="15"/>
      <c r="G386" s="15"/>
      <c r="H386" s="15"/>
      <c r="I386" s="15"/>
    </row>
    <row r="387" spans="1:9" ht="15.75" customHeight="1">
      <c r="A387" s="15"/>
      <c r="B387" s="15"/>
      <c r="C387" s="15"/>
      <c r="D387" s="15"/>
      <c r="E387" s="15"/>
      <c r="F387" s="15"/>
      <c r="G387" s="15"/>
      <c r="H387" s="15"/>
      <c r="I387" s="15"/>
    </row>
    <row r="388" spans="1:9" ht="15.75" customHeight="1">
      <c r="A388" s="15"/>
      <c r="B388" s="15"/>
      <c r="C388" s="15"/>
      <c r="D388" s="15"/>
      <c r="E388" s="15"/>
      <c r="F388" s="15"/>
      <c r="G388" s="15"/>
      <c r="H388" s="15"/>
      <c r="I388" s="15"/>
    </row>
    <row r="389" spans="1:9" ht="15.75" customHeight="1">
      <c r="A389" s="15"/>
      <c r="B389" s="15"/>
      <c r="C389" s="15"/>
      <c r="D389" s="15"/>
      <c r="E389" s="15"/>
      <c r="F389" s="15"/>
      <c r="G389" s="15"/>
      <c r="H389" s="15"/>
      <c r="I389" s="15"/>
    </row>
    <row r="390" spans="1:9" ht="15.75" customHeight="1">
      <c r="A390" s="15"/>
      <c r="B390" s="15"/>
      <c r="C390" s="15"/>
      <c r="D390" s="15"/>
      <c r="E390" s="15"/>
      <c r="F390" s="15"/>
      <c r="G390" s="15"/>
      <c r="H390" s="15"/>
      <c r="I390" s="15"/>
    </row>
    <row r="391" spans="1:9" ht="15.75" customHeight="1">
      <c r="A391" s="15"/>
      <c r="B391" s="15"/>
      <c r="C391" s="15"/>
      <c r="D391" s="15"/>
      <c r="E391" s="15"/>
      <c r="F391" s="15"/>
      <c r="G391" s="15"/>
      <c r="H391" s="15"/>
      <c r="I391" s="15"/>
    </row>
    <row r="392" spans="1:9" ht="15.75" customHeight="1">
      <c r="A392" s="15"/>
      <c r="B392" s="15"/>
      <c r="C392" s="15"/>
      <c r="D392" s="15"/>
      <c r="E392" s="15"/>
      <c r="F392" s="15"/>
      <c r="G392" s="15"/>
      <c r="H392" s="15"/>
      <c r="I392" s="15"/>
    </row>
    <row r="393" spans="1:9" ht="15.75" customHeight="1">
      <c r="A393" s="15"/>
      <c r="B393" s="15"/>
      <c r="C393" s="15"/>
      <c r="D393" s="15"/>
      <c r="E393" s="15"/>
      <c r="F393" s="15"/>
      <c r="G393" s="15"/>
      <c r="H393" s="15"/>
      <c r="I393" s="15"/>
    </row>
    <row r="394" spans="1:9" ht="15.75" customHeight="1">
      <c r="A394" s="15"/>
      <c r="B394" s="15"/>
      <c r="C394" s="15"/>
      <c r="D394" s="15"/>
      <c r="E394" s="15"/>
      <c r="F394" s="15"/>
      <c r="G394" s="15"/>
      <c r="H394" s="15"/>
      <c r="I394" s="15"/>
    </row>
    <row r="395" spans="1:9" ht="15.75" customHeight="1">
      <c r="A395" s="15"/>
      <c r="B395" s="15"/>
      <c r="C395" s="15"/>
      <c r="D395" s="15"/>
      <c r="E395" s="15"/>
      <c r="F395" s="15"/>
      <c r="G395" s="15"/>
      <c r="H395" s="15"/>
      <c r="I395" s="15"/>
    </row>
    <row r="396" spans="1:9" ht="15.75" customHeight="1">
      <c r="A396" s="15"/>
      <c r="B396" s="15"/>
      <c r="C396" s="15"/>
      <c r="D396" s="15"/>
      <c r="E396" s="15"/>
      <c r="F396" s="15"/>
      <c r="G396" s="15"/>
      <c r="H396" s="15"/>
      <c r="I396" s="15"/>
    </row>
    <row r="397" spans="1:9" ht="15.75" customHeight="1">
      <c r="A397" s="15"/>
      <c r="B397" s="15"/>
      <c r="C397" s="15"/>
      <c r="D397" s="15"/>
      <c r="E397" s="15"/>
      <c r="F397" s="15"/>
      <c r="G397" s="15"/>
      <c r="H397" s="15"/>
      <c r="I397" s="15"/>
    </row>
    <row r="398" spans="1:9" ht="15.75" customHeight="1">
      <c r="A398" s="15"/>
      <c r="B398" s="15"/>
      <c r="C398" s="15"/>
      <c r="D398" s="15"/>
      <c r="E398" s="15"/>
      <c r="F398" s="15"/>
      <c r="G398" s="15"/>
      <c r="H398" s="15"/>
      <c r="I398" s="15"/>
    </row>
    <row r="399" spans="1:9" ht="15.75" customHeight="1">
      <c r="A399" s="15"/>
      <c r="B399" s="15"/>
      <c r="C399" s="15"/>
      <c r="D399" s="15"/>
      <c r="E399" s="15"/>
      <c r="F399" s="15"/>
      <c r="G399" s="15"/>
      <c r="H399" s="15"/>
      <c r="I399" s="15"/>
    </row>
    <row r="400" spans="1:9" ht="15.75" customHeight="1">
      <c r="A400" s="15"/>
      <c r="B400" s="15"/>
      <c r="C400" s="15"/>
      <c r="D400" s="15"/>
      <c r="E400" s="15"/>
      <c r="F400" s="15"/>
      <c r="G400" s="15"/>
      <c r="H400" s="15"/>
      <c r="I400" s="15"/>
    </row>
    <row r="401" spans="1:9" ht="15.75" customHeight="1">
      <c r="A401" s="15"/>
      <c r="B401" s="15"/>
      <c r="C401" s="15"/>
      <c r="D401" s="15"/>
      <c r="E401" s="15"/>
      <c r="F401" s="15"/>
      <c r="G401" s="15"/>
      <c r="H401" s="15"/>
      <c r="I401" s="15"/>
    </row>
    <row r="402" spans="1:9" ht="15.75" customHeight="1">
      <c r="A402" s="15"/>
      <c r="B402" s="15"/>
      <c r="C402" s="15"/>
      <c r="D402" s="15"/>
      <c r="E402" s="15"/>
      <c r="F402" s="15"/>
      <c r="G402" s="15"/>
      <c r="H402" s="15"/>
      <c r="I402" s="15"/>
    </row>
    <row r="403" spans="1:9" ht="15.75" customHeight="1">
      <c r="A403" s="15"/>
      <c r="B403" s="15"/>
      <c r="C403" s="15"/>
      <c r="D403" s="15"/>
      <c r="E403" s="15"/>
      <c r="F403" s="15"/>
      <c r="G403" s="15"/>
      <c r="H403" s="15"/>
      <c r="I403" s="15"/>
    </row>
    <row r="404" spans="1:9" ht="15.75" customHeight="1">
      <c r="A404" s="15"/>
      <c r="B404" s="15"/>
      <c r="C404" s="15"/>
      <c r="D404" s="15"/>
      <c r="E404" s="15"/>
      <c r="F404" s="15"/>
      <c r="G404" s="15"/>
      <c r="H404" s="15"/>
      <c r="I404" s="15"/>
    </row>
    <row r="405" spans="1:9" ht="15.75" customHeight="1">
      <c r="A405" s="15"/>
      <c r="B405" s="15"/>
      <c r="C405" s="15"/>
      <c r="D405" s="15"/>
      <c r="E405" s="15"/>
      <c r="F405" s="15"/>
      <c r="G405" s="15"/>
      <c r="H405" s="15"/>
      <c r="I405" s="15"/>
    </row>
    <row r="406" spans="1:9" ht="15.75" customHeight="1">
      <c r="A406" s="15"/>
      <c r="B406" s="15"/>
      <c r="C406" s="15"/>
      <c r="D406" s="15"/>
      <c r="E406" s="15"/>
      <c r="F406" s="15"/>
      <c r="G406" s="15"/>
      <c r="H406" s="15"/>
      <c r="I406" s="15"/>
    </row>
    <row r="407" spans="1:9" ht="15.75" customHeight="1">
      <c r="A407" s="15"/>
      <c r="B407" s="15"/>
      <c r="C407" s="15"/>
      <c r="D407" s="15"/>
      <c r="E407" s="15"/>
      <c r="F407" s="15"/>
      <c r="G407" s="15"/>
      <c r="H407" s="15"/>
      <c r="I407" s="15"/>
    </row>
    <row r="408" spans="1:9" ht="15.75" customHeight="1">
      <c r="A408" s="15"/>
      <c r="B408" s="15"/>
      <c r="C408" s="15"/>
      <c r="D408" s="15"/>
      <c r="E408" s="15"/>
      <c r="F408" s="15"/>
      <c r="G408" s="15"/>
      <c r="H408" s="15"/>
      <c r="I408" s="15"/>
    </row>
    <row r="409" spans="1:9" ht="15.75" customHeight="1">
      <c r="A409" s="15"/>
      <c r="B409" s="15"/>
      <c r="C409" s="15"/>
      <c r="D409" s="15"/>
      <c r="E409" s="15"/>
      <c r="F409" s="15"/>
      <c r="G409" s="15"/>
      <c r="H409" s="15"/>
      <c r="I409" s="15"/>
    </row>
    <row r="410" spans="1:9" ht="15.75" customHeight="1">
      <c r="A410" s="15"/>
      <c r="B410" s="15"/>
      <c r="C410" s="15"/>
      <c r="D410" s="15"/>
      <c r="E410" s="15"/>
      <c r="F410" s="15"/>
      <c r="G410" s="15"/>
      <c r="H410" s="15"/>
      <c r="I410" s="15"/>
    </row>
    <row r="411" spans="1:9" ht="15.75" customHeight="1">
      <c r="A411" s="15"/>
      <c r="B411" s="15"/>
      <c r="C411" s="15"/>
      <c r="D411" s="15"/>
      <c r="E411" s="15"/>
      <c r="F411" s="15"/>
      <c r="G411" s="15"/>
      <c r="H411" s="15"/>
      <c r="I411" s="15"/>
    </row>
    <row r="412" spans="1:9" ht="15.75" customHeight="1">
      <c r="A412" s="15"/>
      <c r="B412" s="15"/>
      <c r="C412" s="15"/>
      <c r="D412" s="15"/>
      <c r="E412" s="15"/>
      <c r="F412" s="15"/>
      <c r="G412" s="15"/>
      <c r="H412" s="15"/>
      <c r="I412" s="15"/>
    </row>
    <row r="413" spans="1:9" ht="15.75" customHeight="1">
      <c r="A413" s="15"/>
      <c r="B413" s="15"/>
      <c r="C413" s="15"/>
      <c r="D413" s="15"/>
      <c r="E413" s="15"/>
      <c r="F413" s="15"/>
      <c r="G413" s="15"/>
      <c r="H413" s="15"/>
      <c r="I413" s="15"/>
    </row>
    <row r="414" spans="1:9" ht="15.75" customHeight="1">
      <c r="A414" s="15"/>
      <c r="B414" s="15"/>
      <c r="C414" s="15"/>
      <c r="D414" s="15"/>
      <c r="E414" s="15"/>
      <c r="F414" s="15"/>
      <c r="G414" s="15"/>
      <c r="H414" s="15"/>
      <c r="I414" s="15"/>
    </row>
    <row r="415" spans="1:9" ht="15.75" customHeight="1">
      <c r="A415" s="15"/>
      <c r="B415" s="15"/>
      <c r="C415" s="15"/>
      <c r="D415" s="15"/>
      <c r="E415" s="15"/>
      <c r="F415" s="15"/>
      <c r="G415" s="15"/>
      <c r="H415" s="15"/>
      <c r="I415" s="15"/>
    </row>
    <row r="416" spans="1:9" ht="15.75" customHeight="1">
      <c r="A416" s="15"/>
      <c r="B416" s="15"/>
      <c r="C416" s="15"/>
      <c r="D416" s="15"/>
      <c r="E416" s="15"/>
      <c r="F416" s="15"/>
      <c r="G416" s="15"/>
      <c r="H416" s="15"/>
      <c r="I416" s="15"/>
    </row>
    <row r="417" spans="1:9" ht="15.75" customHeight="1">
      <c r="A417" s="15"/>
      <c r="B417" s="15"/>
      <c r="C417" s="15"/>
      <c r="D417" s="15"/>
      <c r="E417" s="15"/>
      <c r="F417" s="15"/>
      <c r="G417" s="15"/>
      <c r="H417" s="15"/>
      <c r="I417" s="15"/>
    </row>
    <row r="418" spans="1:9" ht="15.75" customHeight="1">
      <c r="A418" s="15"/>
      <c r="B418" s="15"/>
      <c r="C418" s="15"/>
      <c r="D418" s="15"/>
      <c r="E418" s="15"/>
      <c r="F418" s="15"/>
      <c r="G418" s="15"/>
      <c r="H418" s="15"/>
      <c r="I418" s="15"/>
    </row>
    <row r="419" spans="1:9" ht="15.75" customHeight="1">
      <c r="A419" s="15"/>
      <c r="B419" s="15"/>
      <c r="C419" s="15"/>
      <c r="D419" s="15"/>
      <c r="E419" s="15"/>
      <c r="F419" s="15"/>
      <c r="G419" s="15"/>
      <c r="H419" s="15"/>
      <c r="I419" s="15"/>
    </row>
    <row r="420" spans="1:9" ht="15.75" customHeight="1">
      <c r="A420" s="15"/>
      <c r="B420" s="15"/>
      <c r="C420" s="15"/>
      <c r="D420" s="15"/>
      <c r="E420" s="15"/>
      <c r="F420" s="15"/>
      <c r="G420" s="15"/>
      <c r="H420" s="15"/>
      <c r="I420" s="15"/>
    </row>
    <row r="421" spans="1:9" ht="15.75" customHeight="1">
      <c r="A421" s="15"/>
      <c r="B421" s="15"/>
      <c r="C421" s="15"/>
      <c r="D421" s="15"/>
      <c r="E421" s="15"/>
      <c r="F421" s="15"/>
      <c r="G421" s="15"/>
      <c r="H421" s="15"/>
      <c r="I421" s="15"/>
    </row>
    <row r="422" spans="1:9" ht="15.75" customHeight="1">
      <c r="A422" s="15"/>
      <c r="B422" s="15"/>
      <c r="C422" s="15"/>
      <c r="D422" s="15"/>
      <c r="E422" s="15"/>
      <c r="F422" s="15"/>
      <c r="G422" s="15"/>
      <c r="H422" s="15"/>
      <c r="I422" s="15"/>
    </row>
    <row r="423" spans="1:9" ht="15.75" customHeight="1">
      <c r="A423" s="15"/>
      <c r="B423" s="15"/>
      <c r="C423" s="15"/>
      <c r="D423" s="15"/>
      <c r="E423" s="15"/>
      <c r="F423" s="15"/>
      <c r="G423" s="15"/>
      <c r="H423" s="15"/>
      <c r="I423" s="15"/>
    </row>
    <row r="424" spans="1:9" ht="15.75" customHeight="1">
      <c r="A424" s="15"/>
      <c r="B424" s="15"/>
      <c r="C424" s="15"/>
      <c r="D424" s="15"/>
      <c r="E424" s="15"/>
      <c r="F424" s="15"/>
      <c r="G424" s="15"/>
      <c r="H424" s="15"/>
      <c r="I424" s="15"/>
    </row>
    <row r="425" spans="1:9" ht="15.75" customHeight="1">
      <c r="A425" s="15"/>
      <c r="B425" s="15"/>
      <c r="C425" s="15"/>
      <c r="D425" s="15"/>
      <c r="E425" s="15"/>
      <c r="F425" s="15"/>
      <c r="G425" s="15"/>
      <c r="H425" s="15"/>
      <c r="I425" s="15"/>
    </row>
    <row r="426" spans="1:9" ht="15.75" customHeight="1">
      <c r="A426" s="15"/>
      <c r="B426" s="15"/>
      <c r="C426" s="15"/>
      <c r="D426" s="15"/>
      <c r="E426" s="15"/>
      <c r="F426" s="15"/>
      <c r="G426" s="15"/>
      <c r="H426" s="15"/>
      <c r="I426" s="15"/>
    </row>
    <row r="427" spans="1:9" ht="15.75" customHeight="1">
      <c r="A427" s="15"/>
      <c r="B427" s="15"/>
      <c r="C427" s="15"/>
      <c r="D427" s="15"/>
      <c r="E427" s="15"/>
      <c r="F427" s="15"/>
      <c r="G427" s="15"/>
      <c r="H427" s="15"/>
      <c r="I427" s="15"/>
    </row>
    <row r="428" spans="1:9" ht="15.75" customHeight="1">
      <c r="A428" s="15"/>
      <c r="B428" s="15"/>
      <c r="C428" s="15"/>
      <c r="D428" s="15"/>
      <c r="E428" s="15"/>
      <c r="F428" s="15"/>
      <c r="G428" s="15"/>
      <c r="H428" s="15"/>
      <c r="I428" s="15"/>
    </row>
    <row r="429" spans="1:9" ht="15.75" customHeight="1">
      <c r="A429" s="15"/>
      <c r="B429" s="15"/>
      <c r="C429" s="15"/>
      <c r="D429" s="15"/>
      <c r="E429" s="15"/>
      <c r="F429" s="15"/>
      <c r="G429" s="15"/>
      <c r="H429" s="15"/>
      <c r="I429" s="15"/>
    </row>
    <row r="430" spans="1:9" ht="15.75" customHeight="1">
      <c r="A430" s="15"/>
      <c r="B430" s="15"/>
      <c r="C430" s="15"/>
      <c r="D430" s="15"/>
      <c r="E430" s="15"/>
      <c r="F430" s="15"/>
      <c r="G430" s="15"/>
      <c r="H430" s="15"/>
      <c r="I430" s="15"/>
    </row>
    <row r="431" spans="1:9" ht="15.75" customHeight="1">
      <c r="A431" s="15"/>
      <c r="B431" s="15"/>
      <c r="C431" s="15"/>
      <c r="D431" s="15"/>
      <c r="E431" s="15"/>
      <c r="F431" s="15"/>
      <c r="G431" s="15"/>
      <c r="H431" s="15"/>
      <c r="I431" s="15"/>
    </row>
    <row r="432" spans="1:9" ht="15.75" customHeight="1">
      <c r="A432" s="15"/>
      <c r="B432" s="15"/>
      <c r="C432" s="15"/>
      <c r="D432" s="15"/>
      <c r="E432" s="15"/>
      <c r="F432" s="15"/>
      <c r="G432" s="15"/>
      <c r="H432" s="15"/>
      <c r="I432" s="15"/>
    </row>
    <row r="433" spans="1:9" ht="15.75" customHeight="1">
      <c r="A433" s="15"/>
      <c r="B433" s="15"/>
      <c r="C433" s="15"/>
      <c r="D433" s="15"/>
      <c r="E433" s="15"/>
      <c r="F433" s="15"/>
      <c r="G433" s="15"/>
      <c r="H433" s="15"/>
      <c r="I433" s="15"/>
    </row>
    <row r="434" spans="1:9" ht="15.75" customHeight="1">
      <c r="A434" s="15"/>
      <c r="B434" s="15"/>
      <c r="C434" s="15"/>
      <c r="D434" s="15"/>
      <c r="E434" s="15"/>
      <c r="F434" s="15"/>
      <c r="G434" s="15"/>
      <c r="H434" s="15"/>
      <c r="I434" s="15"/>
    </row>
    <row r="435" spans="1:9" ht="15.75" customHeight="1">
      <c r="A435" s="15"/>
      <c r="B435" s="15"/>
      <c r="C435" s="15"/>
      <c r="D435" s="15"/>
      <c r="E435" s="15"/>
      <c r="F435" s="15"/>
      <c r="G435" s="15"/>
      <c r="H435" s="15"/>
      <c r="I435" s="15"/>
    </row>
    <row r="436" spans="1:9" ht="15.75" customHeight="1">
      <c r="A436" s="15"/>
      <c r="B436" s="15"/>
      <c r="C436" s="15"/>
      <c r="D436" s="15"/>
      <c r="E436" s="15"/>
      <c r="F436" s="15"/>
      <c r="G436" s="15"/>
      <c r="H436" s="15"/>
      <c r="I436" s="15"/>
    </row>
    <row r="437" spans="1:9" ht="15.75" customHeight="1">
      <c r="A437" s="15"/>
      <c r="B437" s="15"/>
      <c r="C437" s="15"/>
      <c r="D437" s="15"/>
      <c r="E437" s="15"/>
      <c r="F437" s="15"/>
      <c r="G437" s="15"/>
      <c r="H437" s="15"/>
      <c r="I437" s="15"/>
    </row>
    <row r="438" spans="1:9" ht="15.75" customHeight="1">
      <c r="A438" s="15"/>
      <c r="B438" s="15"/>
      <c r="C438" s="15"/>
      <c r="D438" s="15"/>
      <c r="E438" s="15"/>
      <c r="F438" s="15"/>
      <c r="G438" s="15"/>
      <c r="H438" s="15"/>
      <c r="I438" s="15"/>
    </row>
    <row r="439" spans="1:9" ht="15.75" customHeight="1">
      <c r="A439" s="15"/>
      <c r="B439" s="15"/>
      <c r="C439" s="15"/>
      <c r="D439" s="15"/>
      <c r="E439" s="15"/>
      <c r="F439" s="15"/>
      <c r="G439" s="15"/>
      <c r="H439" s="15"/>
      <c r="I439" s="15"/>
    </row>
    <row r="440" spans="1:9" ht="15.75" customHeight="1">
      <c r="A440" s="15"/>
      <c r="B440" s="15"/>
      <c r="C440" s="15"/>
      <c r="D440" s="15"/>
      <c r="E440" s="15"/>
      <c r="F440" s="15"/>
      <c r="G440" s="15"/>
      <c r="H440" s="15"/>
      <c r="I440" s="15"/>
    </row>
    <row r="441" spans="1:9" ht="15.75" customHeight="1">
      <c r="A441" s="15"/>
      <c r="B441" s="15"/>
      <c r="C441" s="15"/>
      <c r="D441" s="15"/>
      <c r="E441" s="15"/>
      <c r="F441" s="15"/>
      <c r="G441" s="15"/>
      <c r="H441" s="15"/>
      <c r="I441" s="15"/>
    </row>
    <row r="442" spans="1:9" ht="15.75" customHeight="1">
      <c r="A442" s="15"/>
      <c r="B442" s="15"/>
      <c r="C442" s="15"/>
      <c r="D442" s="15"/>
      <c r="E442" s="15"/>
      <c r="F442" s="15"/>
      <c r="G442" s="15"/>
      <c r="H442" s="15"/>
      <c r="I442" s="15"/>
    </row>
    <row r="443" spans="1:9" ht="15.75" customHeight="1">
      <c r="A443" s="15"/>
      <c r="B443" s="15"/>
      <c r="C443" s="15"/>
      <c r="D443" s="15"/>
      <c r="E443" s="15"/>
      <c r="F443" s="15"/>
      <c r="G443" s="15"/>
      <c r="H443" s="15"/>
      <c r="I443" s="15"/>
    </row>
    <row r="444" spans="1:9" ht="15.75" customHeight="1">
      <c r="A444" s="15"/>
      <c r="B444" s="15"/>
      <c r="C444" s="15"/>
      <c r="D444" s="15"/>
      <c r="E444" s="15"/>
      <c r="F444" s="15"/>
      <c r="G444" s="15"/>
      <c r="H444" s="15"/>
      <c r="I444" s="15"/>
    </row>
    <row r="445" spans="1:9" ht="15.75" customHeight="1">
      <c r="A445" s="15"/>
      <c r="B445" s="15"/>
      <c r="C445" s="15"/>
      <c r="D445" s="15"/>
      <c r="E445" s="15"/>
      <c r="F445" s="15"/>
      <c r="G445" s="15"/>
      <c r="H445" s="15"/>
      <c r="I445" s="15"/>
    </row>
    <row r="446" spans="1:9" ht="15.75" customHeight="1">
      <c r="A446" s="15"/>
      <c r="B446" s="15"/>
      <c r="C446" s="15"/>
      <c r="D446" s="15"/>
      <c r="E446" s="15"/>
      <c r="F446" s="15"/>
      <c r="G446" s="15"/>
      <c r="H446" s="15"/>
      <c r="I446" s="15"/>
    </row>
    <row r="447" spans="1:9" ht="15.75" customHeight="1">
      <c r="A447" s="15"/>
      <c r="B447" s="15"/>
      <c r="C447" s="15"/>
      <c r="D447" s="15"/>
      <c r="E447" s="15"/>
      <c r="F447" s="15"/>
      <c r="G447" s="15"/>
      <c r="H447" s="15"/>
      <c r="I447" s="15"/>
    </row>
    <row r="448" spans="1:9" ht="15.75" customHeight="1">
      <c r="A448" s="15"/>
      <c r="B448" s="15"/>
      <c r="C448" s="15"/>
      <c r="D448" s="15"/>
      <c r="E448" s="15"/>
      <c r="F448" s="15"/>
      <c r="G448" s="15"/>
      <c r="H448" s="15"/>
      <c r="I448" s="15"/>
    </row>
    <row r="449" spans="1:9" ht="15.75" customHeight="1">
      <c r="A449" s="15"/>
      <c r="B449" s="15"/>
      <c r="C449" s="15"/>
      <c r="D449" s="15"/>
      <c r="E449" s="15"/>
      <c r="F449" s="15"/>
      <c r="G449" s="15"/>
      <c r="H449" s="15"/>
      <c r="I449" s="15"/>
    </row>
    <row r="450" spans="1:9" ht="15.75" customHeight="1">
      <c r="A450" s="15"/>
      <c r="B450" s="15"/>
      <c r="C450" s="15"/>
      <c r="D450" s="15"/>
      <c r="E450" s="15"/>
      <c r="F450" s="15"/>
      <c r="G450" s="15"/>
      <c r="H450" s="15"/>
      <c r="I450" s="15"/>
    </row>
    <row r="451" spans="1:9" ht="15.75" customHeight="1">
      <c r="A451" s="15"/>
      <c r="B451" s="15"/>
      <c r="C451" s="15"/>
      <c r="D451" s="15"/>
      <c r="E451" s="15"/>
      <c r="F451" s="15"/>
      <c r="G451" s="15"/>
      <c r="H451" s="15"/>
      <c r="I451" s="15"/>
    </row>
    <row r="452" spans="1:9" ht="15.75" customHeight="1">
      <c r="A452" s="15"/>
      <c r="B452" s="15"/>
      <c r="C452" s="15"/>
      <c r="D452" s="15"/>
      <c r="E452" s="15"/>
      <c r="F452" s="15"/>
      <c r="G452" s="15"/>
      <c r="H452" s="15"/>
      <c r="I452" s="15"/>
    </row>
    <row r="453" spans="1:9" ht="15.75" customHeight="1">
      <c r="A453" s="15"/>
      <c r="B453" s="15"/>
      <c r="C453" s="15"/>
      <c r="D453" s="15"/>
      <c r="E453" s="15"/>
      <c r="F453" s="15"/>
      <c r="G453" s="15"/>
      <c r="H453" s="15"/>
      <c r="I453" s="15"/>
    </row>
    <row r="454" spans="1:9" ht="15.75" customHeight="1">
      <c r="A454" s="15"/>
      <c r="B454" s="15"/>
      <c r="C454" s="15"/>
      <c r="D454" s="15"/>
      <c r="E454" s="15"/>
      <c r="F454" s="15"/>
      <c r="G454" s="15"/>
      <c r="H454" s="15"/>
      <c r="I454" s="15"/>
    </row>
    <row r="455" spans="1:9" ht="15.75" customHeight="1">
      <c r="A455" s="15"/>
      <c r="B455" s="15"/>
      <c r="C455" s="15"/>
      <c r="D455" s="15"/>
      <c r="E455" s="15"/>
      <c r="F455" s="15"/>
      <c r="G455" s="15"/>
      <c r="H455" s="15"/>
      <c r="I455" s="15"/>
    </row>
    <row r="456" spans="1:9" ht="15.75" customHeight="1">
      <c r="A456" s="15"/>
      <c r="B456" s="15"/>
      <c r="C456" s="15"/>
      <c r="D456" s="15"/>
      <c r="E456" s="15"/>
      <c r="F456" s="15"/>
      <c r="G456" s="15"/>
      <c r="H456" s="15"/>
      <c r="I456" s="15"/>
    </row>
    <row r="457" spans="1:9" ht="15.75" customHeight="1">
      <c r="A457" s="15"/>
      <c r="B457" s="15"/>
      <c r="C457" s="15"/>
      <c r="D457" s="15"/>
      <c r="E457" s="15"/>
      <c r="F457" s="15"/>
      <c r="G457" s="15"/>
      <c r="H457" s="15"/>
      <c r="I457" s="15"/>
    </row>
    <row r="458" spans="1:9" ht="15.75" customHeight="1">
      <c r="A458" s="15"/>
      <c r="B458" s="15"/>
      <c r="C458" s="15"/>
      <c r="D458" s="15"/>
      <c r="E458" s="15"/>
      <c r="F458" s="15"/>
      <c r="G458" s="15"/>
      <c r="H458" s="15"/>
      <c r="I458" s="15"/>
    </row>
    <row r="459" spans="1:9" ht="15.75" customHeight="1">
      <c r="A459" s="15"/>
      <c r="B459" s="15"/>
      <c r="C459" s="15"/>
      <c r="D459" s="15"/>
      <c r="E459" s="15"/>
      <c r="F459" s="15"/>
      <c r="G459" s="15"/>
      <c r="H459" s="15"/>
      <c r="I459" s="15"/>
    </row>
    <row r="460" spans="1:9" ht="15.75" customHeight="1">
      <c r="A460" s="15"/>
      <c r="B460" s="15"/>
      <c r="C460" s="15"/>
      <c r="D460" s="15"/>
      <c r="E460" s="15"/>
      <c r="F460" s="15"/>
      <c r="G460" s="15"/>
      <c r="H460" s="15"/>
      <c r="I460" s="15"/>
    </row>
    <row r="461" spans="1:9" ht="15.75" customHeight="1">
      <c r="A461" s="15"/>
      <c r="B461" s="15"/>
      <c r="C461" s="15"/>
      <c r="D461" s="15"/>
      <c r="E461" s="15"/>
      <c r="F461" s="15"/>
      <c r="G461" s="15"/>
      <c r="H461" s="15"/>
      <c r="I461" s="15"/>
    </row>
    <row r="462" spans="1:9" ht="15.75" customHeight="1">
      <c r="A462" s="15"/>
      <c r="B462" s="15"/>
      <c r="C462" s="15"/>
      <c r="D462" s="15"/>
      <c r="E462" s="15"/>
      <c r="F462" s="15"/>
      <c r="G462" s="15"/>
      <c r="H462" s="15"/>
      <c r="I462" s="15"/>
    </row>
    <row r="463" spans="1:9" ht="15.75" customHeight="1">
      <c r="A463" s="15"/>
      <c r="B463" s="15"/>
      <c r="C463" s="15"/>
      <c r="D463" s="15"/>
      <c r="E463" s="15"/>
      <c r="F463" s="15"/>
      <c r="G463" s="15"/>
      <c r="H463" s="15"/>
      <c r="I463" s="15"/>
    </row>
    <row r="464" spans="1:9" ht="15.75" customHeight="1">
      <c r="A464" s="15"/>
      <c r="B464" s="15"/>
      <c r="C464" s="15"/>
      <c r="D464" s="15"/>
      <c r="E464" s="15"/>
      <c r="F464" s="15"/>
      <c r="G464" s="15"/>
      <c r="H464" s="15"/>
      <c r="I464" s="15"/>
    </row>
    <row r="465" spans="1:9" ht="15.75" customHeight="1">
      <c r="A465" s="15"/>
      <c r="B465" s="15"/>
      <c r="C465" s="15"/>
      <c r="D465" s="15"/>
      <c r="E465" s="15"/>
      <c r="F465" s="15"/>
      <c r="G465" s="15"/>
      <c r="H465" s="15"/>
      <c r="I465" s="15"/>
    </row>
    <row r="466" spans="1:9" ht="15.75" customHeight="1">
      <c r="A466" s="15"/>
      <c r="B466" s="15"/>
      <c r="C466" s="15"/>
      <c r="D466" s="15"/>
      <c r="E466" s="15"/>
      <c r="F466" s="15"/>
      <c r="G466" s="15"/>
      <c r="H466" s="15"/>
      <c r="I466" s="15"/>
    </row>
    <row r="467" spans="1:9" ht="15.75" customHeight="1">
      <c r="A467" s="15"/>
      <c r="B467" s="15"/>
      <c r="C467" s="15"/>
      <c r="D467" s="15"/>
      <c r="E467" s="15"/>
      <c r="F467" s="15"/>
      <c r="G467" s="15"/>
      <c r="H467" s="15"/>
      <c r="I467" s="15"/>
    </row>
    <row r="468" spans="1:9" ht="15.75" customHeight="1">
      <c r="A468" s="15"/>
      <c r="B468" s="15"/>
      <c r="C468" s="15"/>
      <c r="D468" s="15"/>
      <c r="E468" s="15"/>
      <c r="F468" s="15"/>
      <c r="G468" s="15"/>
      <c r="H468" s="15"/>
      <c r="I468" s="15"/>
    </row>
    <row r="469" spans="1:9" ht="15.75" customHeight="1">
      <c r="A469" s="15"/>
      <c r="B469" s="15"/>
      <c r="C469" s="15"/>
      <c r="D469" s="15"/>
      <c r="E469" s="15"/>
      <c r="F469" s="15"/>
      <c r="G469" s="15"/>
      <c r="H469" s="15"/>
      <c r="I469" s="15"/>
    </row>
    <row r="470" spans="1:9" ht="15.75" customHeight="1">
      <c r="A470" s="15"/>
      <c r="B470" s="15"/>
      <c r="C470" s="15"/>
      <c r="D470" s="15"/>
      <c r="E470" s="15"/>
      <c r="F470" s="15"/>
      <c r="G470" s="15"/>
      <c r="H470" s="15"/>
      <c r="I470" s="15"/>
    </row>
    <row r="471" spans="1:9" ht="15.75" customHeight="1">
      <c r="A471" s="15"/>
      <c r="B471" s="15"/>
      <c r="C471" s="15"/>
      <c r="D471" s="15"/>
      <c r="E471" s="15"/>
      <c r="F471" s="15"/>
      <c r="G471" s="15"/>
      <c r="H471" s="15"/>
      <c r="I471" s="15"/>
    </row>
    <row r="472" spans="1:9" ht="15.75" customHeight="1">
      <c r="A472" s="15"/>
      <c r="B472" s="15"/>
      <c r="C472" s="15"/>
      <c r="D472" s="15"/>
      <c r="E472" s="15"/>
      <c r="F472" s="15"/>
      <c r="G472" s="15"/>
      <c r="H472" s="15"/>
      <c r="I472" s="15"/>
    </row>
    <row r="473" spans="1:9" ht="15.75" customHeight="1">
      <c r="A473" s="15"/>
      <c r="B473" s="15"/>
      <c r="C473" s="15"/>
      <c r="D473" s="15"/>
      <c r="E473" s="15"/>
      <c r="F473" s="15"/>
      <c r="G473" s="15"/>
      <c r="H473" s="15"/>
      <c r="I473" s="15"/>
    </row>
    <row r="474" spans="1:9" ht="15.75" customHeight="1">
      <c r="A474" s="15"/>
      <c r="B474" s="15"/>
      <c r="C474" s="15"/>
      <c r="D474" s="15"/>
      <c r="E474" s="15"/>
      <c r="F474" s="15"/>
      <c r="G474" s="15"/>
      <c r="H474" s="15"/>
      <c r="I474" s="15"/>
    </row>
    <row r="475" spans="1:9" ht="15.75" customHeight="1">
      <c r="A475" s="15"/>
      <c r="B475" s="15"/>
      <c r="C475" s="15"/>
      <c r="D475" s="15"/>
      <c r="E475" s="15"/>
      <c r="F475" s="15"/>
      <c r="G475" s="15"/>
      <c r="H475" s="15"/>
      <c r="I475" s="15"/>
    </row>
    <row r="476" spans="1:9" ht="15.75" customHeight="1">
      <c r="A476" s="15"/>
      <c r="B476" s="15"/>
      <c r="C476" s="15"/>
      <c r="D476" s="15"/>
      <c r="E476" s="15"/>
      <c r="F476" s="15"/>
      <c r="G476" s="15"/>
      <c r="H476" s="15"/>
      <c r="I476" s="15"/>
    </row>
    <row r="477" spans="1:9" ht="15.75" customHeight="1">
      <c r="A477" s="15"/>
      <c r="B477" s="15"/>
      <c r="C477" s="15"/>
      <c r="D477" s="15"/>
      <c r="E477" s="15"/>
      <c r="F477" s="15"/>
      <c r="G477" s="15"/>
      <c r="H477" s="15"/>
      <c r="I477" s="15"/>
    </row>
    <row r="478" spans="1:9" ht="15.75" customHeight="1">
      <c r="A478" s="15"/>
      <c r="B478" s="15"/>
      <c r="C478" s="15"/>
      <c r="D478" s="15"/>
      <c r="E478" s="15"/>
      <c r="F478" s="15"/>
      <c r="G478" s="15"/>
      <c r="H478" s="15"/>
      <c r="I478" s="15"/>
    </row>
    <row r="479" spans="1:9" ht="15.75" customHeight="1">
      <c r="A479" s="15"/>
      <c r="B479" s="15"/>
      <c r="C479" s="15"/>
      <c r="D479" s="15"/>
      <c r="E479" s="15"/>
      <c r="F479" s="15"/>
      <c r="G479" s="15"/>
      <c r="H479" s="15"/>
      <c r="I479" s="15"/>
    </row>
    <row r="480" spans="1:9" ht="15.75" customHeight="1">
      <c r="A480" s="15"/>
      <c r="B480" s="15"/>
      <c r="C480" s="15"/>
      <c r="D480" s="15"/>
      <c r="E480" s="15"/>
      <c r="F480" s="15"/>
      <c r="G480" s="15"/>
      <c r="H480" s="15"/>
      <c r="I480" s="15"/>
    </row>
    <row r="481" spans="1:9" ht="15.75" customHeight="1">
      <c r="A481" s="15"/>
      <c r="B481" s="15"/>
      <c r="C481" s="15"/>
      <c r="D481" s="15"/>
      <c r="E481" s="15"/>
      <c r="F481" s="15"/>
      <c r="G481" s="15"/>
      <c r="H481" s="15"/>
      <c r="I481" s="15"/>
    </row>
    <row r="482" spans="1:9" ht="15.75" customHeight="1">
      <c r="A482" s="15"/>
      <c r="B482" s="15"/>
      <c r="C482" s="15"/>
      <c r="D482" s="15"/>
      <c r="E482" s="15"/>
      <c r="F482" s="15"/>
      <c r="G482" s="15"/>
      <c r="H482" s="15"/>
      <c r="I482" s="15"/>
    </row>
    <row r="483" spans="1:9" ht="15.75" customHeight="1">
      <c r="A483" s="15"/>
      <c r="B483" s="15"/>
      <c r="C483" s="15"/>
      <c r="D483" s="15"/>
      <c r="E483" s="15"/>
      <c r="F483" s="15"/>
      <c r="G483" s="15"/>
      <c r="H483" s="15"/>
      <c r="I483" s="15"/>
    </row>
    <row r="484" spans="1:9" ht="15.75" customHeight="1">
      <c r="A484" s="15"/>
      <c r="B484" s="15"/>
      <c r="C484" s="15"/>
      <c r="D484" s="15"/>
      <c r="E484" s="15"/>
      <c r="F484" s="15"/>
      <c r="G484" s="15"/>
      <c r="H484" s="15"/>
      <c r="I484" s="15"/>
    </row>
    <row r="485" spans="1:9" ht="15.75" customHeight="1">
      <c r="A485" s="15"/>
      <c r="B485" s="15"/>
      <c r="C485" s="15"/>
      <c r="D485" s="15"/>
      <c r="E485" s="15"/>
      <c r="F485" s="15"/>
      <c r="G485" s="15"/>
      <c r="H485" s="15"/>
      <c r="I485" s="15"/>
    </row>
    <row r="486" spans="1:9" ht="15.75" customHeight="1">
      <c r="A486" s="15"/>
      <c r="B486" s="15"/>
      <c r="C486" s="15"/>
      <c r="D486" s="15"/>
      <c r="E486" s="15"/>
      <c r="F486" s="15"/>
      <c r="G486" s="15"/>
      <c r="H486" s="15"/>
      <c r="I486" s="15"/>
    </row>
    <row r="487" spans="1:9" ht="15.75" customHeight="1">
      <c r="A487" s="15"/>
      <c r="B487" s="15"/>
      <c r="C487" s="15"/>
      <c r="D487" s="15"/>
      <c r="E487" s="15"/>
      <c r="F487" s="15"/>
      <c r="G487" s="15"/>
      <c r="H487" s="15"/>
      <c r="I487" s="15"/>
    </row>
    <row r="488" spans="1:9" ht="15.75" customHeight="1">
      <c r="A488" s="15"/>
      <c r="B488" s="15"/>
      <c r="C488" s="15"/>
      <c r="D488" s="15"/>
      <c r="E488" s="15"/>
      <c r="F488" s="15"/>
      <c r="G488" s="15"/>
      <c r="H488" s="15"/>
      <c r="I488" s="15"/>
    </row>
    <row r="489" spans="1:9" ht="15.75" customHeight="1">
      <c r="A489" s="15"/>
      <c r="B489" s="15"/>
      <c r="C489" s="15"/>
      <c r="D489" s="15"/>
      <c r="E489" s="15"/>
      <c r="F489" s="15"/>
      <c r="G489" s="15"/>
      <c r="H489" s="15"/>
      <c r="I489" s="15"/>
    </row>
    <row r="490" spans="1:9" ht="15.75" customHeight="1">
      <c r="A490" s="15"/>
      <c r="B490" s="15"/>
      <c r="C490" s="15"/>
      <c r="D490" s="15"/>
      <c r="E490" s="15"/>
      <c r="F490" s="15"/>
      <c r="G490" s="15"/>
      <c r="H490" s="15"/>
      <c r="I490" s="15"/>
    </row>
    <row r="491" spans="1:9" ht="15.75" customHeight="1">
      <c r="A491" s="15"/>
      <c r="B491" s="15"/>
      <c r="C491" s="15"/>
      <c r="D491" s="15"/>
      <c r="E491" s="15"/>
      <c r="F491" s="15"/>
      <c r="G491" s="15"/>
      <c r="H491" s="15"/>
      <c r="I491" s="15"/>
    </row>
    <row r="492" spans="1:9" ht="15.75" customHeight="1">
      <c r="A492" s="15"/>
      <c r="B492" s="15"/>
      <c r="C492" s="15"/>
      <c r="D492" s="15"/>
      <c r="E492" s="15"/>
      <c r="F492" s="15"/>
      <c r="G492" s="15"/>
      <c r="H492" s="15"/>
      <c r="I492" s="15"/>
    </row>
    <row r="493" spans="1:9" ht="15.75" customHeight="1">
      <c r="A493" s="15"/>
      <c r="B493" s="15"/>
      <c r="C493" s="15"/>
      <c r="D493" s="15"/>
      <c r="E493" s="15"/>
      <c r="F493" s="15"/>
      <c r="G493" s="15"/>
      <c r="H493" s="15"/>
      <c r="I493" s="15"/>
    </row>
    <row r="494" spans="1:9" ht="15.75" customHeight="1">
      <c r="A494" s="15"/>
      <c r="B494" s="15"/>
      <c r="C494" s="15"/>
      <c r="D494" s="15"/>
      <c r="E494" s="15"/>
      <c r="F494" s="15"/>
      <c r="G494" s="15"/>
      <c r="H494" s="15"/>
      <c r="I494" s="15"/>
    </row>
    <row r="495" spans="1:9" ht="15.75" customHeight="1">
      <c r="A495" s="15"/>
      <c r="B495" s="15"/>
      <c r="C495" s="15"/>
      <c r="D495" s="15"/>
      <c r="E495" s="15"/>
      <c r="F495" s="15"/>
      <c r="G495" s="15"/>
      <c r="H495" s="15"/>
      <c r="I495" s="15"/>
    </row>
    <row r="496" spans="1:9" ht="15.75" customHeight="1">
      <c r="A496" s="15"/>
      <c r="B496" s="15"/>
      <c r="C496" s="15"/>
      <c r="D496" s="15"/>
      <c r="E496" s="15"/>
      <c r="F496" s="15"/>
      <c r="G496" s="15"/>
      <c r="H496" s="15"/>
      <c r="I496" s="15"/>
    </row>
    <row r="497" spans="1:9" ht="15.75" customHeight="1">
      <c r="A497" s="15"/>
      <c r="B497" s="15"/>
      <c r="C497" s="15"/>
      <c r="D497" s="15"/>
      <c r="E497" s="15"/>
      <c r="F497" s="15"/>
      <c r="G497" s="15"/>
      <c r="H497" s="15"/>
      <c r="I497" s="15"/>
    </row>
    <row r="498" spans="1:9" ht="15.75" customHeight="1">
      <c r="A498" s="15"/>
      <c r="B498" s="15"/>
      <c r="C498" s="15"/>
      <c r="D498" s="15"/>
      <c r="E498" s="15"/>
      <c r="F498" s="15"/>
      <c r="G498" s="15"/>
      <c r="H498" s="15"/>
      <c r="I498" s="15"/>
    </row>
    <row r="499" spans="1:9" ht="15.75" customHeight="1">
      <c r="A499" s="15"/>
      <c r="B499" s="15"/>
      <c r="C499" s="15"/>
      <c r="D499" s="15"/>
      <c r="E499" s="15"/>
      <c r="F499" s="15"/>
      <c r="G499" s="15"/>
      <c r="H499" s="15"/>
      <c r="I499" s="15"/>
    </row>
    <row r="500" spans="1:9" ht="15.75" customHeight="1">
      <c r="A500" s="15"/>
      <c r="B500" s="15"/>
      <c r="C500" s="15"/>
      <c r="D500" s="15"/>
      <c r="E500" s="15"/>
      <c r="F500" s="15"/>
      <c r="G500" s="15"/>
      <c r="H500" s="15"/>
      <c r="I500" s="15"/>
    </row>
    <row r="501" spans="1:9" ht="15.75" customHeight="1">
      <c r="A501" s="15"/>
      <c r="B501" s="15"/>
      <c r="C501" s="15"/>
      <c r="D501" s="15"/>
      <c r="E501" s="15"/>
      <c r="F501" s="15"/>
      <c r="G501" s="15"/>
      <c r="H501" s="15"/>
      <c r="I501" s="15"/>
    </row>
    <row r="502" spans="1:9" ht="15.75" customHeight="1">
      <c r="A502" s="15"/>
      <c r="B502" s="15"/>
      <c r="C502" s="15"/>
      <c r="D502" s="15"/>
      <c r="E502" s="15"/>
      <c r="F502" s="15"/>
      <c r="G502" s="15"/>
      <c r="H502" s="15"/>
      <c r="I502" s="15"/>
    </row>
    <row r="503" spans="1:9" ht="15.75" customHeight="1">
      <c r="A503" s="15"/>
      <c r="B503" s="15"/>
      <c r="C503" s="15"/>
      <c r="D503" s="15"/>
      <c r="E503" s="15"/>
      <c r="F503" s="15"/>
      <c r="G503" s="15"/>
      <c r="H503" s="15"/>
      <c r="I503" s="15"/>
    </row>
    <row r="504" spans="1:9" ht="15.75" customHeight="1">
      <c r="A504" s="15"/>
      <c r="B504" s="15"/>
      <c r="C504" s="15"/>
      <c r="D504" s="15"/>
      <c r="E504" s="15"/>
      <c r="F504" s="15"/>
      <c r="G504" s="15"/>
      <c r="H504" s="15"/>
      <c r="I504" s="15"/>
    </row>
    <row r="505" spans="1:9" ht="15.75" customHeight="1">
      <c r="A505" s="15"/>
      <c r="B505" s="15"/>
      <c r="C505" s="15"/>
      <c r="D505" s="15"/>
      <c r="E505" s="15"/>
      <c r="F505" s="15"/>
      <c r="G505" s="15"/>
      <c r="H505" s="15"/>
      <c r="I505" s="15"/>
    </row>
    <row r="506" spans="1:9" ht="15.75" customHeight="1">
      <c r="A506" s="15"/>
      <c r="B506" s="15"/>
      <c r="C506" s="15"/>
      <c r="D506" s="15"/>
      <c r="E506" s="15"/>
      <c r="F506" s="15"/>
      <c r="G506" s="15"/>
      <c r="H506" s="15"/>
      <c r="I506" s="15"/>
    </row>
    <row r="507" spans="1:9" ht="15.75" customHeight="1">
      <c r="A507" s="15"/>
      <c r="B507" s="15"/>
      <c r="C507" s="15"/>
      <c r="D507" s="15"/>
      <c r="E507" s="15"/>
      <c r="F507" s="15"/>
      <c r="G507" s="15"/>
      <c r="H507" s="15"/>
      <c r="I507" s="15"/>
    </row>
    <row r="508" spans="1:9" ht="15.75" customHeight="1">
      <c r="A508" s="15"/>
      <c r="B508" s="15"/>
      <c r="C508" s="15"/>
      <c r="D508" s="15"/>
      <c r="E508" s="15"/>
      <c r="F508" s="15"/>
      <c r="G508" s="15"/>
      <c r="H508" s="15"/>
      <c r="I508" s="15"/>
    </row>
    <row r="509" spans="1:9" ht="15.75" customHeight="1">
      <c r="A509" s="15"/>
      <c r="B509" s="15"/>
      <c r="C509" s="15"/>
      <c r="D509" s="15"/>
      <c r="E509" s="15"/>
      <c r="F509" s="15"/>
      <c r="G509" s="15"/>
      <c r="H509" s="15"/>
      <c r="I509" s="15"/>
    </row>
    <row r="510" spans="1:9" ht="15.75" customHeight="1">
      <c r="A510" s="15"/>
      <c r="B510" s="15"/>
      <c r="C510" s="15"/>
      <c r="D510" s="15"/>
      <c r="E510" s="15"/>
      <c r="F510" s="15"/>
      <c r="G510" s="15"/>
      <c r="H510" s="15"/>
      <c r="I510" s="15"/>
    </row>
    <row r="511" spans="1:9" ht="15.75" customHeight="1">
      <c r="A511" s="15"/>
      <c r="B511" s="15"/>
      <c r="C511" s="15"/>
      <c r="D511" s="15"/>
      <c r="E511" s="15"/>
      <c r="F511" s="15"/>
      <c r="G511" s="15"/>
      <c r="H511" s="15"/>
      <c r="I511" s="15"/>
    </row>
    <row r="512" spans="1:9" ht="15.75" customHeight="1">
      <c r="A512" s="15"/>
      <c r="B512" s="15"/>
      <c r="C512" s="15"/>
      <c r="D512" s="15"/>
      <c r="E512" s="15"/>
      <c r="F512" s="15"/>
      <c r="G512" s="15"/>
      <c r="H512" s="15"/>
      <c r="I512" s="15"/>
    </row>
    <row r="513" spans="1:9" ht="15.75" customHeight="1">
      <c r="A513" s="15"/>
      <c r="B513" s="15"/>
      <c r="C513" s="15"/>
      <c r="D513" s="15"/>
      <c r="E513" s="15"/>
      <c r="F513" s="15"/>
      <c r="G513" s="15"/>
      <c r="H513" s="15"/>
      <c r="I513" s="15"/>
    </row>
    <row r="514" spans="1:9" ht="15.75" customHeight="1">
      <c r="A514" s="15"/>
      <c r="B514" s="15"/>
      <c r="C514" s="15"/>
      <c r="D514" s="15"/>
      <c r="E514" s="15"/>
      <c r="F514" s="15"/>
      <c r="G514" s="15"/>
      <c r="H514" s="15"/>
      <c r="I514" s="15"/>
    </row>
    <row r="515" spans="1:9" ht="15.75" customHeight="1">
      <c r="A515" s="15"/>
      <c r="B515" s="15"/>
      <c r="C515" s="15"/>
      <c r="D515" s="15"/>
      <c r="E515" s="15"/>
      <c r="F515" s="15"/>
      <c r="G515" s="15"/>
      <c r="H515" s="15"/>
      <c r="I515" s="15"/>
    </row>
    <row r="516" spans="1:9" ht="15.75" customHeight="1">
      <c r="A516" s="15"/>
      <c r="B516" s="15"/>
      <c r="C516" s="15"/>
      <c r="D516" s="15"/>
      <c r="E516" s="15"/>
      <c r="F516" s="15"/>
      <c r="G516" s="15"/>
      <c r="H516" s="15"/>
      <c r="I516" s="15"/>
    </row>
    <row r="517" spans="1:9" ht="15.75" customHeight="1">
      <c r="A517" s="15"/>
      <c r="B517" s="15"/>
      <c r="C517" s="15"/>
      <c r="D517" s="15"/>
      <c r="E517" s="15"/>
      <c r="F517" s="15"/>
      <c r="G517" s="15"/>
      <c r="H517" s="15"/>
      <c r="I517" s="15"/>
    </row>
    <row r="518" spans="1:9" ht="15.75" customHeight="1">
      <c r="A518" s="15"/>
      <c r="B518" s="15"/>
      <c r="C518" s="15"/>
      <c r="D518" s="15"/>
      <c r="E518" s="15"/>
      <c r="F518" s="15"/>
      <c r="G518" s="15"/>
      <c r="H518" s="15"/>
      <c r="I518" s="15"/>
    </row>
    <row r="519" spans="1:9" ht="15.75" customHeight="1">
      <c r="A519" s="15"/>
      <c r="B519" s="15"/>
      <c r="C519" s="15"/>
      <c r="D519" s="15"/>
      <c r="E519" s="15"/>
      <c r="F519" s="15"/>
      <c r="G519" s="15"/>
      <c r="H519" s="15"/>
      <c r="I519" s="15"/>
    </row>
    <row r="520" spans="1:9" ht="15.75" customHeight="1">
      <c r="A520" s="15"/>
      <c r="B520" s="15"/>
      <c r="C520" s="15"/>
      <c r="D520" s="15"/>
      <c r="E520" s="15"/>
      <c r="F520" s="15"/>
      <c r="G520" s="15"/>
      <c r="H520" s="15"/>
      <c r="I520" s="15"/>
    </row>
    <row r="521" spans="1:9" ht="15.75" customHeight="1">
      <c r="A521" s="15"/>
      <c r="B521" s="15"/>
      <c r="C521" s="15"/>
      <c r="D521" s="15"/>
      <c r="E521" s="15"/>
      <c r="F521" s="15"/>
      <c r="G521" s="15"/>
      <c r="H521" s="15"/>
      <c r="I521" s="15"/>
    </row>
    <row r="522" spans="1:9" ht="15.75" customHeight="1">
      <c r="A522" s="15"/>
      <c r="B522" s="15"/>
      <c r="C522" s="15"/>
      <c r="D522" s="15"/>
      <c r="E522" s="15"/>
      <c r="F522" s="15"/>
      <c r="G522" s="15"/>
      <c r="H522" s="15"/>
      <c r="I522" s="15"/>
    </row>
    <row r="523" spans="1:9" ht="15.75" customHeight="1">
      <c r="A523" s="15"/>
      <c r="B523" s="15"/>
      <c r="C523" s="15"/>
      <c r="D523" s="15"/>
      <c r="E523" s="15"/>
      <c r="F523" s="15"/>
      <c r="G523" s="15"/>
      <c r="H523" s="15"/>
      <c r="I523" s="15"/>
    </row>
    <row r="524" spans="1:9" ht="15.75" customHeight="1">
      <c r="A524" s="15"/>
      <c r="B524" s="15"/>
      <c r="C524" s="15"/>
      <c r="D524" s="15"/>
      <c r="E524" s="15"/>
      <c r="F524" s="15"/>
      <c r="G524" s="15"/>
      <c r="H524" s="15"/>
      <c r="I524" s="15"/>
    </row>
    <row r="525" spans="1:9" ht="15.75" customHeight="1">
      <c r="A525" s="15"/>
      <c r="B525" s="15"/>
      <c r="C525" s="15"/>
      <c r="D525" s="15"/>
      <c r="E525" s="15"/>
      <c r="F525" s="15"/>
      <c r="G525" s="15"/>
      <c r="H525" s="15"/>
      <c r="I525" s="15"/>
    </row>
    <row r="526" spans="1:9" ht="15.75" customHeight="1">
      <c r="A526" s="15"/>
      <c r="B526" s="15"/>
      <c r="C526" s="15"/>
      <c r="D526" s="15"/>
      <c r="E526" s="15"/>
      <c r="F526" s="15"/>
      <c r="G526" s="15"/>
      <c r="H526" s="15"/>
      <c r="I526" s="15"/>
    </row>
    <row r="527" spans="1:9" ht="15.75" customHeight="1">
      <c r="A527" s="15"/>
      <c r="B527" s="15"/>
      <c r="C527" s="15"/>
      <c r="D527" s="15"/>
      <c r="E527" s="15"/>
      <c r="F527" s="15"/>
      <c r="G527" s="15"/>
      <c r="H527" s="15"/>
      <c r="I527" s="15"/>
    </row>
    <row r="528" spans="1:9" ht="15.75" customHeight="1">
      <c r="A528" s="15"/>
      <c r="B528" s="15"/>
      <c r="C528" s="15"/>
      <c r="D528" s="15"/>
      <c r="E528" s="15"/>
      <c r="F528" s="15"/>
      <c r="G528" s="15"/>
      <c r="H528" s="15"/>
      <c r="I528" s="15"/>
    </row>
    <row r="529" spans="1:9" ht="15.75" customHeight="1">
      <c r="A529" s="15"/>
      <c r="B529" s="15"/>
      <c r="C529" s="15"/>
      <c r="D529" s="15"/>
      <c r="E529" s="15"/>
      <c r="F529" s="15"/>
      <c r="G529" s="15"/>
      <c r="H529" s="15"/>
      <c r="I529" s="15"/>
    </row>
    <row r="530" spans="1:9" ht="15.75" customHeight="1">
      <c r="A530" s="15"/>
      <c r="B530" s="15"/>
      <c r="C530" s="15"/>
      <c r="D530" s="15"/>
      <c r="E530" s="15"/>
      <c r="F530" s="15"/>
      <c r="G530" s="15"/>
      <c r="H530" s="15"/>
      <c r="I530" s="15"/>
    </row>
    <row r="531" spans="1:9" ht="15.75" customHeight="1">
      <c r="A531" s="15"/>
      <c r="B531" s="15"/>
      <c r="C531" s="15"/>
      <c r="D531" s="15"/>
      <c r="E531" s="15"/>
      <c r="F531" s="15"/>
      <c r="G531" s="15"/>
      <c r="H531" s="15"/>
      <c r="I531" s="15"/>
    </row>
    <row r="532" spans="1:9" ht="15.75" customHeight="1">
      <c r="A532" s="15"/>
      <c r="B532" s="15"/>
      <c r="C532" s="15"/>
      <c r="D532" s="15"/>
      <c r="E532" s="15"/>
      <c r="F532" s="15"/>
      <c r="G532" s="15"/>
      <c r="H532" s="15"/>
      <c r="I532" s="15"/>
    </row>
    <row r="533" spans="1:9" ht="15.75" customHeight="1">
      <c r="A533" s="15"/>
      <c r="B533" s="15"/>
      <c r="C533" s="15"/>
      <c r="D533" s="15"/>
      <c r="E533" s="15"/>
      <c r="F533" s="15"/>
      <c r="G533" s="15"/>
      <c r="H533" s="15"/>
      <c r="I533" s="15"/>
    </row>
    <row r="534" spans="1:9" ht="15.75" customHeight="1">
      <c r="A534" s="15"/>
      <c r="B534" s="15"/>
      <c r="C534" s="15"/>
      <c r="D534" s="15"/>
      <c r="E534" s="15"/>
      <c r="F534" s="15"/>
      <c r="G534" s="15"/>
      <c r="H534" s="15"/>
      <c r="I534" s="15"/>
    </row>
    <row r="535" spans="1:9" ht="15.75" customHeight="1">
      <c r="A535" s="15"/>
      <c r="B535" s="15"/>
      <c r="C535" s="15"/>
      <c r="D535" s="15"/>
      <c r="E535" s="15"/>
      <c r="F535" s="15"/>
      <c r="G535" s="15"/>
      <c r="H535" s="15"/>
      <c r="I535" s="15"/>
    </row>
    <row r="536" spans="1:9" ht="15.75" customHeight="1">
      <c r="A536" s="15"/>
      <c r="B536" s="15"/>
      <c r="C536" s="15"/>
      <c r="D536" s="15"/>
      <c r="E536" s="15"/>
      <c r="F536" s="15"/>
      <c r="G536" s="15"/>
      <c r="H536" s="15"/>
      <c r="I536" s="15"/>
    </row>
    <row r="537" spans="1:9" ht="15.75" customHeight="1">
      <c r="A537" s="15"/>
      <c r="B537" s="15"/>
      <c r="C537" s="15"/>
      <c r="D537" s="15"/>
      <c r="E537" s="15"/>
      <c r="F537" s="15"/>
      <c r="G537" s="15"/>
      <c r="H537" s="15"/>
      <c r="I537" s="15"/>
    </row>
    <row r="538" spans="1:9" ht="15.75" customHeight="1">
      <c r="A538" s="15"/>
      <c r="B538" s="15"/>
      <c r="C538" s="15"/>
      <c r="D538" s="15"/>
      <c r="E538" s="15"/>
      <c r="F538" s="15"/>
      <c r="G538" s="15"/>
      <c r="H538" s="15"/>
      <c r="I538" s="15"/>
    </row>
    <row r="539" spans="1:9" ht="15.75" customHeight="1">
      <c r="A539" s="15"/>
      <c r="B539" s="15"/>
      <c r="C539" s="15"/>
      <c r="D539" s="15"/>
      <c r="E539" s="15"/>
      <c r="F539" s="15"/>
      <c r="G539" s="15"/>
      <c r="H539" s="15"/>
      <c r="I539" s="15"/>
    </row>
    <row r="540" spans="1:9" ht="15.75" customHeight="1">
      <c r="A540" s="15"/>
      <c r="B540" s="15"/>
      <c r="C540" s="15"/>
      <c r="D540" s="15"/>
      <c r="E540" s="15"/>
      <c r="F540" s="15"/>
      <c r="G540" s="15"/>
      <c r="H540" s="15"/>
      <c r="I540" s="15"/>
    </row>
    <row r="541" spans="1:9" ht="15.75" customHeight="1">
      <c r="A541" s="15"/>
      <c r="B541" s="15"/>
      <c r="C541" s="15"/>
      <c r="D541" s="15"/>
      <c r="E541" s="15"/>
      <c r="F541" s="15"/>
      <c r="G541" s="15"/>
      <c r="H541" s="15"/>
      <c r="I541" s="15"/>
    </row>
    <row r="542" spans="1:9" ht="15.75" customHeight="1">
      <c r="A542" s="15"/>
      <c r="B542" s="15"/>
      <c r="C542" s="15"/>
      <c r="D542" s="15"/>
      <c r="E542" s="15"/>
      <c r="F542" s="15"/>
      <c r="G542" s="15"/>
      <c r="H542" s="15"/>
      <c r="I542" s="15"/>
    </row>
    <row r="543" spans="1:9" ht="15.75" customHeight="1">
      <c r="A543" s="15"/>
      <c r="B543" s="15"/>
      <c r="C543" s="15"/>
      <c r="D543" s="15"/>
      <c r="E543" s="15"/>
      <c r="F543" s="15"/>
      <c r="G543" s="15"/>
      <c r="H543" s="15"/>
      <c r="I543" s="15"/>
    </row>
    <row r="544" spans="1:9" ht="15.75" customHeight="1">
      <c r="A544" s="15"/>
      <c r="B544" s="15"/>
      <c r="C544" s="15"/>
      <c r="D544" s="15"/>
      <c r="E544" s="15"/>
      <c r="F544" s="15"/>
      <c r="G544" s="15"/>
      <c r="H544" s="15"/>
      <c r="I544" s="15"/>
    </row>
    <row r="545" spans="1:9" ht="15.75" customHeight="1">
      <c r="A545" s="15"/>
      <c r="B545" s="15"/>
      <c r="C545" s="15"/>
      <c r="D545" s="15"/>
      <c r="E545" s="15"/>
      <c r="F545" s="15"/>
      <c r="G545" s="15"/>
      <c r="H545" s="15"/>
      <c r="I545" s="15"/>
    </row>
    <row r="546" spans="1:9" ht="15.75" customHeight="1">
      <c r="A546" s="15"/>
      <c r="B546" s="15"/>
      <c r="C546" s="15"/>
      <c r="D546" s="15"/>
      <c r="E546" s="15"/>
      <c r="F546" s="15"/>
      <c r="G546" s="15"/>
      <c r="H546" s="15"/>
      <c r="I546" s="15"/>
    </row>
    <row r="547" spans="1:9" ht="15.75" customHeight="1">
      <c r="A547" s="15"/>
      <c r="B547" s="15"/>
      <c r="C547" s="15"/>
      <c r="D547" s="15"/>
      <c r="E547" s="15"/>
      <c r="F547" s="15"/>
      <c r="G547" s="15"/>
      <c r="H547" s="15"/>
      <c r="I547" s="15"/>
    </row>
    <row r="548" spans="1:9" ht="15.75" customHeight="1">
      <c r="A548" s="15"/>
      <c r="B548" s="15"/>
      <c r="C548" s="15"/>
      <c r="D548" s="15"/>
      <c r="E548" s="15"/>
      <c r="F548" s="15"/>
      <c r="G548" s="15"/>
      <c r="H548" s="15"/>
      <c r="I548" s="15"/>
    </row>
    <row r="549" spans="1:9" ht="15.75" customHeight="1">
      <c r="A549" s="15"/>
      <c r="B549" s="15"/>
      <c r="C549" s="15"/>
      <c r="D549" s="15"/>
      <c r="E549" s="15"/>
      <c r="F549" s="15"/>
      <c r="G549" s="15"/>
      <c r="H549" s="15"/>
      <c r="I549" s="15"/>
    </row>
    <row r="550" spans="1:9" ht="15.75" customHeight="1">
      <c r="A550" s="15"/>
      <c r="B550" s="15"/>
      <c r="C550" s="15"/>
      <c r="D550" s="15"/>
      <c r="E550" s="15"/>
      <c r="F550" s="15"/>
      <c r="G550" s="15"/>
      <c r="H550" s="15"/>
      <c r="I550" s="15"/>
    </row>
    <row r="551" spans="1:9" ht="15.75" customHeight="1">
      <c r="A551" s="15"/>
      <c r="B551" s="15"/>
      <c r="C551" s="15"/>
      <c r="D551" s="15"/>
      <c r="E551" s="15"/>
      <c r="F551" s="15"/>
      <c r="G551" s="15"/>
      <c r="H551" s="15"/>
      <c r="I551" s="15"/>
    </row>
    <row r="552" spans="1:9" ht="15.75" customHeight="1">
      <c r="A552" s="15"/>
      <c r="B552" s="15"/>
      <c r="C552" s="15"/>
      <c r="D552" s="15"/>
      <c r="E552" s="15"/>
      <c r="F552" s="15"/>
      <c r="G552" s="15"/>
      <c r="H552" s="15"/>
      <c r="I552" s="15"/>
    </row>
    <row r="553" spans="1:9" ht="15.75" customHeight="1">
      <c r="A553" s="15"/>
      <c r="B553" s="15"/>
      <c r="C553" s="15"/>
      <c r="D553" s="15"/>
      <c r="E553" s="15"/>
      <c r="F553" s="15"/>
      <c r="G553" s="15"/>
      <c r="H553" s="15"/>
      <c r="I553" s="15"/>
    </row>
    <row r="554" spans="1:9" ht="15.75" customHeight="1">
      <c r="A554" s="15"/>
      <c r="B554" s="15"/>
      <c r="C554" s="15"/>
      <c r="D554" s="15"/>
      <c r="E554" s="15"/>
      <c r="F554" s="15"/>
      <c r="G554" s="15"/>
      <c r="H554" s="15"/>
      <c r="I554" s="15"/>
    </row>
    <row r="555" spans="1:9" ht="15.75" customHeight="1">
      <c r="A555" s="15"/>
      <c r="B555" s="15"/>
      <c r="C555" s="15"/>
      <c r="D555" s="15"/>
      <c r="E555" s="15"/>
      <c r="F555" s="15"/>
      <c r="G555" s="15"/>
      <c r="H555" s="15"/>
      <c r="I555" s="15"/>
    </row>
    <row r="556" spans="1:9" ht="15.75" customHeight="1">
      <c r="A556" s="15"/>
      <c r="B556" s="15"/>
      <c r="C556" s="15"/>
      <c r="D556" s="15"/>
      <c r="E556" s="15"/>
      <c r="F556" s="15"/>
      <c r="G556" s="15"/>
      <c r="H556" s="15"/>
      <c r="I556" s="15"/>
    </row>
    <row r="557" spans="1:9" ht="15.75" customHeight="1">
      <c r="A557" s="15"/>
      <c r="B557" s="15"/>
      <c r="C557" s="15"/>
      <c r="D557" s="15"/>
      <c r="E557" s="15"/>
      <c r="F557" s="15"/>
      <c r="G557" s="15"/>
      <c r="H557" s="15"/>
      <c r="I557" s="15"/>
    </row>
    <row r="558" spans="1:9" ht="15.75" customHeight="1">
      <c r="A558" s="15"/>
      <c r="B558" s="15"/>
      <c r="C558" s="15"/>
      <c r="D558" s="15"/>
      <c r="E558" s="15"/>
      <c r="F558" s="15"/>
      <c r="G558" s="15"/>
      <c r="H558" s="15"/>
      <c r="I558" s="15"/>
    </row>
    <row r="559" spans="1:9" ht="15.75" customHeight="1">
      <c r="A559" s="15"/>
      <c r="B559" s="15"/>
      <c r="C559" s="15"/>
      <c r="D559" s="15"/>
      <c r="E559" s="15"/>
      <c r="F559" s="15"/>
      <c r="G559" s="15"/>
      <c r="H559" s="15"/>
      <c r="I559" s="15"/>
    </row>
    <row r="560" spans="1:9" ht="15.75" customHeight="1">
      <c r="A560" s="15"/>
      <c r="B560" s="15"/>
      <c r="C560" s="15"/>
      <c r="D560" s="15"/>
      <c r="E560" s="15"/>
      <c r="F560" s="15"/>
      <c r="G560" s="15"/>
      <c r="H560" s="15"/>
      <c r="I560" s="15"/>
    </row>
    <row r="561" spans="1:9" ht="15.75" customHeight="1">
      <c r="A561" s="15"/>
      <c r="B561" s="15"/>
      <c r="C561" s="15"/>
      <c r="D561" s="15"/>
      <c r="E561" s="15"/>
      <c r="F561" s="15"/>
      <c r="G561" s="15"/>
      <c r="H561" s="15"/>
      <c r="I561" s="15"/>
    </row>
    <row r="562" spans="1:9" ht="15.75" customHeight="1">
      <c r="A562" s="15"/>
      <c r="B562" s="15"/>
      <c r="C562" s="15"/>
      <c r="D562" s="15"/>
      <c r="E562" s="15"/>
      <c r="F562" s="15"/>
      <c r="G562" s="15"/>
      <c r="H562" s="15"/>
      <c r="I562" s="15"/>
    </row>
    <row r="563" spans="1:9" ht="15.75" customHeight="1">
      <c r="A563" s="15"/>
      <c r="B563" s="15"/>
      <c r="C563" s="15"/>
      <c r="D563" s="15"/>
      <c r="E563" s="15"/>
      <c r="F563" s="15"/>
      <c r="G563" s="15"/>
      <c r="H563" s="15"/>
      <c r="I563" s="15"/>
    </row>
    <row r="564" spans="1:9" ht="15.75" customHeight="1">
      <c r="A564" s="15"/>
      <c r="B564" s="15"/>
      <c r="C564" s="15"/>
      <c r="D564" s="15"/>
      <c r="E564" s="15"/>
      <c r="F564" s="15"/>
      <c r="G564" s="15"/>
      <c r="H564" s="15"/>
      <c r="I564" s="15"/>
    </row>
    <row r="565" spans="1:9" ht="15.75" customHeight="1">
      <c r="A565" s="15"/>
      <c r="B565" s="15"/>
      <c r="C565" s="15"/>
      <c r="D565" s="15"/>
      <c r="E565" s="15"/>
      <c r="F565" s="15"/>
      <c r="G565" s="15"/>
      <c r="H565" s="15"/>
      <c r="I565" s="15"/>
    </row>
    <row r="566" spans="1:9" ht="15.75" customHeight="1">
      <c r="A566" s="15"/>
      <c r="B566" s="15"/>
      <c r="C566" s="15"/>
      <c r="D566" s="15"/>
      <c r="E566" s="15"/>
      <c r="F566" s="15"/>
      <c r="G566" s="15"/>
      <c r="H566" s="15"/>
      <c r="I566" s="15"/>
    </row>
    <row r="567" spans="1:9" ht="15.75" customHeight="1">
      <c r="A567" s="15"/>
      <c r="B567" s="15"/>
      <c r="C567" s="15"/>
      <c r="D567" s="15"/>
      <c r="E567" s="15"/>
      <c r="F567" s="15"/>
      <c r="G567" s="15"/>
      <c r="H567" s="15"/>
      <c r="I567" s="15"/>
    </row>
    <row r="568" spans="1:9" ht="15.75" customHeight="1">
      <c r="A568" s="15"/>
      <c r="B568" s="15"/>
      <c r="C568" s="15"/>
      <c r="D568" s="15"/>
      <c r="E568" s="15"/>
      <c r="F568" s="15"/>
      <c r="G568" s="15"/>
      <c r="H568" s="15"/>
      <c r="I568" s="15"/>
    </row>
    <row r="569" spans="1:9" ht="15.75" customHeight="1">
      <c r="A569" s="15"/>
      <c r="B569" s="15"/>
      <c r="C569" s="15"/>
      <c r="D569" s="15"/>
      <c r="E569" s="15"/>
      <c r="F569" s="15"/>
      <c r="G569" s="15"/>
      <c r="H569" s="15"/>
      <c r="I569" s="15"/>
    </row>
    <row r="570" spans="1:9" ht="15.75" customHeight="1">
      <c r="A570" s="15"/>
      <c r="B570" s="15"/>
      <c r="C570" s="15"/>
      <c r="D570" s="15"/>
      <c r="E570" s="15"/>
      <c r="F570" s="15"/>
      <c r="G570" s="15"/>
      <c r="H570" s="15"/>
      <c r="I570" s="15"/>
    </row>
    <row r="571" spans="1:9" ht="15.75" customHeight="1">
      <c r="A571" s="15"/>
      <c r="B571" s="15"/>
      <c r="C571" s="15"/>
      <c r="D571" s="15"/>
      <c r="E571" s="15"/>
      <c r="F571" s="15"/>
      <c r="G571" s="15"/>
      <c r="H571" s="15"/>
      <c r="I571" s="15"/>
    </row>
    <row r="572" spans="1:9" ht="15.75" customHeight="1">
      <c r="A572" s="15"/>
      <c r="B572" s="15"/>
      <c r="C572" s="15"/>
      <c r="D572" s="15"/>
      <c r="E572" s="15"/>
      <c r="F572" s="15"/>
      <c r="G572" s="15"/>
      <c r="H572" s="15"/>
      <c r="I572" s="15"/>
    </row>
    <row r="573" spans="1:9" ht="15.75" customHeight="1">
      <c r="A573" s="15"/>
      <c r="B573" s="15"/>
      <c r="C573" s="15"/>
      <c r="D573" s="15"/>
      <c r="E573" s="15"/>
      <c r="F573" s="15"/>
      <c r="G573" s="15"/>
      <c r="H573" s="15"/>
      <c r="I573" s="15"/>
    </row>
    <row r="574" spans="1:9" ht="15.75" customHeight="1">
      <c r="A574" s="15"/>
      <c r="B574" s="15"/>
      <c r="C574" s="15"/>
      <c r="D574" s="15"/>
      <c r="E574" s="15"/>
      <c r="F574" s="15"/>
      <c r="G574" s="15"/>
      <c r="H574" s="15"/>
      <c r="I574" s="15"/>
    </row>
    <row r="575" spans="1:9" ht="15.75" customHeight="1">
      <c r="A575" s="15"/>
      <c r="B575" s="15"/>
      <c r="C575" s="15"/>
      <c r="D575" s="15"/>
      <c r="E575" s="15"/>
      <c r="F575" s="15"/>
      <c r="G575" s="15"/>
      <c r="H575" s="15"/>
      <c r="I575" s="15"/>
    </row>
    <row r="576" spans="1:9" ht="15.75" customHeight="1">
      <c r="A576" s="15"/>
      <c r="B576" s="15"/>
      <c r="C576" s="15"/>
      <c r="D576" s="15"/>
      <c r="E576" s="15"/>
      <c r="F576" s="15"/>
      <c r="G576" s="15"/>
      <c r="H576" s="15"/>
      <c r="I576" s="15"/>
    </row>
    <row r="577" spans="1:9" ht="15.75" customHeight="1">
      <c r="A577" s="15"/>
      <c r="B577" s="15"/>
      <c r="C577" s="15"/>
      <c r="D577" s="15"/>
      <c r="E577" s="15"/>
      <c r="F577" s="15"/>
      <c r="G577" s="15"/>
      <c r="H577" s="15"/>
      <c r="I577" s="15"/>
    </row>
    <row r="578" spans="1:9" ht="15.75" customHeight="1">
      <c r="A578" s="15"/>
      <c r="B578" s="15"/>
      <c r="C578" s="15"/>
      <c r="D578" s="15"/>
      <c r="E578" s="15"/>
      <c r="F578" s="15"/>
      <c r="G578" s="15"/>
      <c r="H578" s="15"/>
      <c r="I578" s="15"/>
    </row>
    <row r="579" spans="1:9" ht="15.75" customHeight="1">
      <c r="A579" s="15"/>
      <c r="B579" s="15"/>
      <c r="C579" s="15"/>
      <c r="D579" s="15"/>
      <c r="E579" s="15"/>
      <c r="F579" s="15"/>
      <c r="G579" s="15"/>
      <c r="H579" s="15"/>
      <c r="I579" s="15"/>
    </row>
    <row r="580" spans="1:9" ht="15.75" customHeight="1">
      <c r="A580" s="15"/>
      <c r="B580" s="15"/>
      <c r="C580" s="15"/>
      <c r="D580" s="15"/>
      <c r="E580" s="15"/>
      <c r="F580" s="15"/>
      <c r="G580" s="15"/>
      <c r="H580" s="15"/>
      <c r="I580" s="15"/>
    </row>
    <row r="581" spans="1:9" ht="15.75" customHeight="1">
      <c r="A581" s="15"/>
      <c r="B581" s="15"/>
      <c r="C581" s="15"/>
      <c r="D581" s="15"/>
      <c r="E581" s="15"/>
      <c r="F581" s="15"/>
      <c r="G581" s="15"/>
      <c r="H581" s="15"/>
      <c r="I581" s="15"/>
    </row>
    <row r="582" spans="1:9" ht="15.75" customHeight="1">
      <c r="A582" s="15"/>
      <c r="B582" s="15"/>
      <c r="C582" s="15"/>
      <c r="D582" s="15"/>
      <c r="E582" s="15"/>
      <c r="F582" s="15"/>
      <c r="G582" s="15"/>
      <c r="H582" s="15"/>
      <c r="I582" s="15"/>
    </row>
    <row r="583" spans="1:9" ht="15.75" customHeight="1">
      <c r="A583" s="15"/>
      <c r="B583" s="15"/>
      <c r="C583" s="15"/>
      <c r="D583" s="15"/>
      <c r="E583" s="15"/>
      <c r="F583" s="15"/>
      <c r="G583" s="15"/>
      <c r="H583" s="15"/>
      <c r="I583" s="15"/>
    </row>
    <row r="584" spans="1:9" ht="15.75" customHeight="1">
      <c r="A584" s="15"/>
      <c r="B584" s="15"/>
      <c r="C584" s="15"/>
      <c r="D584" s="15"/>
      <c r="E584" s="15"/>
      <c r="F584" s="15"/>
      <c r="G584" s="15"/>
      <c r="H584" s="15"/>
      <c r="I584" s="15"/>
    </row>
    <row r="585" spans="1:9" ht="15.75" customHeight="1">
      <c r="A585" s="15"/>
      <c r="B585" s="15"/>
      <c r="C585" s="15"/>
      <c r="D585" s="15"/>
      <c r="E585" s="15"/>
      <c r="F585" s="15"/>
      <c r="G585" s="15"/>
      <c r="H585" s="15"/>
      <c r="I585" s="15"/>
    </row>
    <row r="586" spans="1:9" ht="15.75" customHeight="1">
      <c r="A586" s="15"/>
      <c r="B586" s="15"/>
      <c r="C586" s="15"/>
      <c r="D586" s="15"/>
      <c r="E586" s="15"/>
      <c r="F586" s="15"/>
      <c r="G586" s="15"/>
      <c r="H586" s="15"/>
      <c r="I586" s="15"/>
    </row>
    <row r="587" spans="1:9" ht="15.75" customHeight="1">
      <c r="A587" s="15"/>
      <c r="B587" s="15"/>
      <c r="C587" s="15"/>
      <c r="D587" s="15"/>
      <c r="E587" s="15"/>
      <c r="F587" s="15"/>
      <c r="G587" s="15"/>
      <c r="H587" s="15"/>
      <c r="I587" s="15"/>
    </row>
    <row r="588" spans="1:9" ht="15.75" customHeight="1">
      <c r="A588" s="15"/>
      <c r="B588" s="15"/>
      <c r="C588" s="15"/>
      <c r="D588" s="15"/>
      <c r="E588" s="15"/>
      <c r="F588" s="15"/>
      <c r="G588" s="15"/>
      <c r="H588" s="15"/>
      <c r="I588" s="15"/>
    </row>
    <row r="589" spans="1:9" ht="15.75" customHeight="1">
      <c r="A589" s="15"/>
      <c r="B589" s="15"/>
      <c r="C589" s="15"/>
      <c r="D589" s="15"/>
      <c r="E589" s="15"/>
      <c r="F589" s="15"/>
      <c r="G589" s="15"/>
      <c r="H589" s="15"/>
      <c r="I589" s="15"/>
    </row>
    <row r="590" spans="1:9" ht="15.75" customHeight="1">
      <c r="A590" s="15"/>
      <c r="B590" s="15"/>
      <c r="C590" s="15"/>
      <c r="D590" s="15"/>
      <c r="E590" s="15"/>
      <c r="F590" s="15"/>
      <c r="G590" s="15"/>
      <c r="H590" s="15"/>
      <c r="I590" s="15"/>
    </row>
    <row r="591" spans="1:9" ht="15.75" customHeight="1">
      <c r="A591" s="15"/>
      <c r="B591" s="15"/>
      <c r="C591" s="15"/>
      <c r="D591" s="15"/>
      <c r="E591" s="15"/>
      <c r="F591" s="15"/>
      <c r="G591" s="15"/>
      <c r="H591" s="15"/>
      <c r="I591" s="15"/>
    </row>
    <row r="592" spans="1:9" ht="15.75" customHeight="1">
      <c r="A592" s="15"/>
      <c r="B592" s="15"/>
      <c r="C592" s="15"/>
      <c r="D592" s="15"/>
      <c r="E592" s="15"/>
      <c r="F592" s="15"/>
      <c r="G592" s="15"/>
      <c r="H592" s="15"/>
      <c r="I592" s="15"/>
    </row>
    <row r="593" spans="1:9" ht="15.75" customHeight="1">
      <c r="A593" s="15"/>
      <c r="B593" s="15"/>
      <c r="C593" s="15"/>
      <c r="D593" s="15"/>
      <c r="E593" s="15"/>
      <c r="F593" s="15"/>
      <c r="G593" s="15"/>
      <c r="H593" s="15"/>
      <c r="I593" s="15"/>
    </row>
    <row r="594" spans="1:9" ht="15.75" customHeight="1">
      <c r="A594" s="15"/>
      <c r="B594" s="15"/>
      <c r="C594" s="15"/>
      <c r="D594" s="15"/>
      <c r="E594" s="15"/>
      <c r="F594" s="15"/>
      <c r="G594" s="15"/>
      <c r="H594" s="15"/>
      <c r="I594" s="15"/>
    </row>
    <row r="595" spans="1:9" ht="15.75" customHeight="1">
      <c r="A595" s="15"/>
      <c r="B595" s="15"/>
      <c r="C595" s="15"/>
      <c r="D595" s="15"/>
      <c r="E595" s="15"/>
      <c r="F595" s="15"/>
      <c r="G595" s="15"/>
      <c r="H595" s="15"/>
      <c r="I595" s="15"/>
    </row>
    <row r="596" spans="1:9" ht="15.75" customHeight="1">
      <c r="A596" s="15"/>
      <c r="B596" s="15"/>
      <c r="C596" s="15"/>
      <c r="D596" s="15"/>
      <c r="E596" s="15"/>
      <c r="F596" s="15"/>
      <c r="G596" s="15"/>
      <c r="H596" s="15"/>
      <c r="I596" s="15"/>
    </row>
    <row r="597" spans="1:9" ht="15.75" customHeight="1">
      <c r="A597" s="15"/>
      <c r="B597" s="15"/>
      <c r="C597" s="15"/>
      <c r="D597" s="15"/>
      <c r="E597" s="15"/>
      <c r="F597" s="15"/>
      <c r="G597" s="15"/>
      <c r="H597" s="15"/>
      <c r="I597" s="15"/>
    </row>
    <row r="598" spans="1:9" ht="15.75" customHeight="1">
      <c r="A598" s="15"/>
      <c r="B598" s="15"/>
      <c r="C598" s="15"/>
      <c r="D598" s="15"/>
      <c r="E598" s="15"/>
      <c r="F598" s="15"/>
      <c r="G598" s="15"/>
      <c r="H598" s="15"/>
      <c r="I598" s="15"/>
    </row>
    <row r="599" spans="1:9" ht="15.75" customHeight="1">
      <c r="A599" s="15"/>
      <c r="B599" s="15"/>
      <c r="C599" s="15"/>
      <c r="D599" s="15"/>
      <c r="E599" s="15"/>
      <c r="F599" s="15"/>
      <c r="G599" s="15"/>
      <c r="H599" s="15"/>
      <c r="I599" s="15"/>
    </row>
    <row r="600" spans="1:9" ht="15.75" customHeight="1">
      <c r="A600" s="15"/>
      <c r="B600" s="15"/>
      <c r="C600" s="15"/>
      <c r="D600" s="15"/>
      <c r="E600" s="15"/>
      <c r="F600" s="15"/>
      <c r="G600" s="15"/>
      <c r="H600" s="15"/>
      <c r="I600" s="15"/>
    </row>
    <row r="601" spans="1:9" ht="15.75" customHeight="1">
      <c r="A601" s="15"/>
      <c r="B601" s="15"/>
      <c r="C601" s="15"/>
      <c r="D601" s="15"/>
      <c r="E601" s="15"/>
      <c r="F601" s="15"/>
      <c r="G601" s="15"/>
      <c r="H601" s="15"/>
      <c r="I601" s="15"/>
    </row>
    <row r="602" spans="1:9" ht="15.75" customHeight="1">
      <c r="A602" s="15"/>
      <c r="B602" s="15"/>
      <c r="C602" s="15"/>
      <c r="D602" s="15"/>
      <c r="E602" s="15"/>
      <c r="F602" s="15"/>
      <c r="G602" s="15"/>
      <c r="H602" s="15"/>
      <c r="I602" s="15"/>
    </row>
    <row r="603" spans="1:9" ht="15.75" customHeight="1">
      <c r="A603" s="15"/>
      <c r="B603" s="15"/>
      <c r="C603" s="15"/>
      <c r="D603" s="15"/>
      <c r="E603" s="15"/>
      <c r="F603" s="15"/>
      <c r="G603" s="15"/>
      <c r="H603" s="15"/>
      <c r="I603" s="15"/>
    </row>
    <row r="604" spans="1:9" ht="15.75" customHeight="1">
      <c r="A604" s="15"/>
      <c r="B604" s="15"/>
      <c r="C604" s="15"/>
      <c r="D604" s="15"/>
      <c r="E604" s="15"/>
      <c r="F604" s="15"/>
      <c r="G604" s="15"/>
      <c r="H604" s="15"/>
      <c r="I604" s="15"/>
    </row>
    <row r="605" spans="1:9" ht="15.75" customHeight="1">
      <c r="A605" s="15"/>
      <c r="B605" s="15"/>
      <c r="C605" s="15"/>
      <c r="D605" s="15"/>
      <c r="E605" s="15"/>
      <c r="F605" s="15"/>
      <c r="G605" s="15"/>
      <c r="H605" s="15"/>
      <c r="I605" s="15"/>
    </row>
    <row r="606" spans="1:9" ht="15.75" customHeight="1">
      <c r="A606" s="15"/>
      <c r="B606" s="15"/>
      <c r="C606" s="15"/>
      <c r="D606" s="15"/>
      <c r="E606" s="15"/>
      <c r="F606" s="15"/>
      <c r="G606" s="15"/>
      <c r="H606" s="15"/>
      <c r="I606" s="15"/>
    </row>
    <row r="607" spans="1:9" ht="15.75" customHeight="1">
      <c r="A607" s="15"/>
      <c r="B607" s="15"/>
      <c r="C607" s="15"/>
      <c r="D607" s="15"/>
      <c r="E607" s="15"/>
      <c r="F607" s="15"/>
      <c r="G607" s="15"/>
      <c r="H607" s="15"/>
      <c r="I607" s="15"/>
    </row>
    <row r="608" spans="1:9" ht="15.75" customHeight="1">
      <c r="A608" s="15"/>
      <c r="B608" s="15"/>
      <c r="C608" s="15"/>
      <c r="D608" s="15"/>
      <c r="E608" s="15"/>
      <c r="F608" s="15"/>
      <c r="G608" s="15"/>
      <c r="H608" s="15"/>
      <c r="I608" s="15"/>
    </row>
    <row r="609" spans="1:9" ht="15.75" customHeight="1">
      <c r="A609" s="15"/>
      <c r="B609" s="15"/>
      <c r="C609" s="15"/>
      <c r="D609" s="15"/>
      <c r="E609" s="15"/>
      <c r="F609" s="15"/>
      <c r="G609" s="15"/>
      <c r="H609" s="15"/>
      <c r="I609" s="15"/>
    </row>
    <row r="610" spans="1:9" ht="15.75" customHeight="1">
      <c r="A610" s="15"/>
      <c r="B610" s="15"/>
      <c r="C610" s="15"/>
      <c r="D610" s="15"/>
      <c r="E610" s="15"/>
      <c r="F610" s="15"/>
      <c r="G610" s="15"/>
      <c r="H610" s="15"/>
      <c r="I610" s="15"/>
    </row>
    <row r="611" spans="1:9" ht="15.75" customHeight="1">
      <c r="A611" s="15"/>
      <c r="B611" s="15"/>
      <c r="C611" s="15"/>
      <c r="D611" s="15"/>
      <c r="E611" s="15"/>
      <c r="F611" s="15"/>
      <c r="G611" s="15"/>
      <c r="H611" s="15"/>
      <c r="I611" s="15"/>
    </row>
    <row r="612" spans="1:9" ht="15.75" customHeight="1">
      <c r="A612" s="15"/>
      <c r="B612" s="15"/>
      <c r="C612" s="15"/>
      <c r="D612" s="15"/>
      <c r="E612" s="15"/>
      <c r="F612" s="15"/>
      <c r="G612" s="15"/>
      <c r="H612" s="15"/>
      <c r="I612" s="15"/>
    </row>
    <row r="613" spans="1:9" ht="15.75" customHeight="1">
      <c r="A613" s="15"/>
      <c r="B613" s="15"/>
      <c r="C613" s="15"/>
      <c r="D613" s="15"/>
      <c r="E613" s="15"/>
      <c r="F613" s="15"/>
      <c r="G613" s="15"/>
      <c r="H613" s="15"/>
      <c r="I613" s="15"/>
    </row>
    <row r="614" spans="1:9" ht="15.75" customHeight="1">
      <c r="A614" s="15"/>
      <c r="B614" s="15"/>
      <c r="C614" s="15"/>
      <c r="D614" s="15"/>
      <c r="E614" s="15"/>
      <c r="F614" s="15"/>
      <c r="G614" s="15"/>
      <c r="H614" s="15"/>
      <c r="I614" s="15"/>
    </row>
    <row r="615" spans="1:9" ht="15.75" customHeight="1">
      <c r="A615" s="15"/>
      <c r="B615" s="15"/>
      <c r="C615" s="15"/>
      <c r="D615" s="15"/>
      <c r="E615" s="15"/>
      <c r="F615" s="15"/>
      <c r="G615" s="15"/>
      <c r="H615" s="15"/>
      <c r="I615" s="15"/>
    </row>
    <row r="616" spans="1:9" ht="15.75" customHeight="1">
      <c r="A616" s="15"/>
      <c r="B616" s="15"/>
      <c r="C616" s="15"/>
      <c r="D616" s="15"/>
      <c r="E616" s="15"/>
      <c r="F616" s="15"/>
      <c r="G616" s="15"/>
      <c r="H616" s="15"/>
      <c r="I616" s="15"/>
    </row>
    <row r="617" spans="1:9" ht="15.75" customHeight="1">
      <c r="A617" s="15"/>
      <c r="B617" s="15"/>
      <c r="C617" s="15"/>
      <c r="D617" s="15"/>
      <c r="E617" s="15"/>
      <c r="F617" s="15"/>
      <c r="G617" s="15"/>
      <c r="H617" s="15"/>
      <c r="I617" s="15"/>
    </row>
    <row r="618" spans="1:9" ht="15.75" customHeight="1">
      <c r="A618" s="15"/>
      <c r="B618" s="15"/>
      <c r="C618" s="15"/>
      <c r="D618" s="15"/>
      <c r="E618" s="15"/>
      <c r="F618" s="15"/>
      <c r="G618" s="15"/>
      <c r="H618" s="15"/>
      <c r="I618" s="15"/>
    </row>
    <row r="619" spans="1:9" ht="15.75" customHeight="1">
      <c r="A619" s="15"/>
      <c r="B619" s="15"/>
      <c r="C619" s="15"/>
      <c r="D619" s="15"/>
      <c r="E619" s="15"/>
      <c r="F619" s="15"/>
      <c r="G619" s="15"/>
      <c r="H619" s="15"/>
      <c r="I619" s="15"/>
    </row>
    <row r="620" spans="1:9" ht="15.75" customHeight="1">
      <c r="A620" s="15"/>
      <c r="B620" s="15"/>
      <c r="C620" s="15"/>
      <c r="D620" s="15"/>
      <c r="E620" s="15"/>
      <c r="F620" s="15"/>
      <c r="G620" s="15"/>
      <c r="H620" s="15"/>
      <c r="I620" s="15"/>
    </row>
    <row r="621" spans="1:9" ht="15.75" customHeight="1">
      <c r="A621" s="15"/>
      <c r="B621" s="15"/>
      <c r="C621" s="15"/>
      <c r="D621" s="15"/>
      <c r="E621" s="15"/>
      <c r="F621" s="15"/>
      <c r="G621" s="15"/>
      <c r="H621" s="15"/>
      <c r="I621" s="15"/>
    </row>
    <row r="622" spans="1:9" ht="15.75" customHeight="1">
      <c r="A622" s="15"/>
      <c r="B622" s="15"/>
      <c r="C622" s="15"/>
      <c r="D622" s="15"/>
      <c r="E622" s="15"/>
      <c r="F622" s="15"/>
      <c r="G622" s="15"/>
      <c r="H622" s="15"/>
      <c r="I622" s="15"/>
    </row>
    <row r="623" spans="1:9" ht="15.75" customHeight="1">
      <c r="A623" s="15"/>
      <c r="B623" s="15"/>
      <c r="C623" s="15"/>
      <c r="D623" s="15"/>
      <c r="E623" s="15"/>
      <c r="F623" s="15"/>
      <c r="G623" s="15"/>
      <c r="H623" s="15"/>
      <c r="I623" s="15"/>
    </row>
    <row r="624" spans="1:9" ht="15.75" customHeight="1">
      <c r="A624" s="15"/>
      <c r="B624" s="15"/>
      <c r="C624" s="15"/>
      <c r="D624" s="15"/>
      <c r="E624" s="15"/>
      <c r="F624" s="15"/>
      <c r="G624" s="15"/>
      <c r="H624" s="15"/>
      <c r="I624" s="15"/>
    </row>
    <row r="625" spans="1:9" ht="15.75" customHeight="1">
      <c r="A625" s="15"/>
      <c r="B625" s="15"/>
      <c r="C625" s="15"/>
      <c r="D625" s="15"/>
      <c r="E625" s="15"/>
      <c r="F625" s="15"/>
      <c r="G625" s="15"/>
      <c r="H625" s="15"/>
      <c r="I625" s="15"/>
    </row>
    <row r="626" spans="1:9" ht="15.75" customHeight="1">
      <c r="A626" s="15"/>
      <c r="B626" s="15"/>
      <c r="C626" s="15"/>
      <c r="D626" s="15"/>
      <c r="E626" s="15"/>
      <c r="F626" s="15"/>
      <c r="G626" s="15"/>
      <c r="H626" s="15"/>
      <c r="I626" s="15"/>
    </row>
    <row r="627" spans="1:9" ht="15.75" customHeight="1">
      <c r="A627" s="15"/>
      <c r="B627" s="15"/>
      <c r="C627" s="15"/>
      <c r="D627" s="15"/>
      <c r="E627" s="15"/>
      <c r="F627" s="15"/>
      <c r="G627" s="15"/>
      <c r="H627" s="15"/>
      <c r="I627" s="15"/>
    </row>
    <row r="628" spans="1:9" ht="15.75" customHeight="1">
      <c r="A628" s="15"/>
      <c r="B628" s="15"/>
      <c r="C628" s="15"/>
      <c r="D628" s="15"/>
      <c r="E628" s="15"/>
      <c r="F628" s="15"/>
      <c r="G628" s="15"/>
      <c r="H628" s="15"/>
      <c r="I628" s="15"/>
    </row>
    <row r="629" spans="1:9" ht="15.75" customHeight="1">
      <c r="A629" s="15"/>
      <c r="B629" s="15"/>
      <c r="C629" s="15"/>
      <c r="D629" s="15"/>
      <c r="E629" s="15"/>
      <c r="F629" s="15"/>
      <c r="G629" s="15"/>
      <c r="H629" s="15"/>
      <c r="I629" s="15"/>
    </row>
    <row r="630" spans="1:9" ht="15.75" customHeight="1">
      <c r="A630" s="15"/>
      <c r="B630" s="15"/>
      <c r="C630" s="15"/>
      <c r="D630" s="15"/>
      <c r="E630" s="15"/>
      <c r="F630" s="15"/>
      <c r="G630" s="15"/>
      <c r="H630" s="15"/>
      <c r="I630" s="15"/>
    </row>
    <row r="631" spans="1:9" ht="15.75" customHeight="1">
      <c r="A631" s="15"/>
      <c r="B631" s="15"/>
      <c r="C631" s="15"/>
      <c r="D631" s="15"/>
      <c r="E631" s="15"/>
      <c r="F631" s="15"/>
      <c r="G631" s="15"/>
      <c r="H631" s="15"/>
      <c r="I631" s="15"/>
    </row>
    <row r="632" spans="1:9" ht="15.75" customHeight="1">
      <c r="A632" s="15"/>
      <c r="B632" s="15"/>
      <c r="C632" s="15"/>
      <c r="D632" s="15"/>
      <c r="E632" s="15"/>
      <c r="F632" s="15"/>
      <c r="G632" s="15"/>
      <c r="H632" s="15"/>
      <c r="I632" s="15"/>
    </row>
    <row r="633" spans="1:9" ht="15.75" customHeight="1">
      <c r="A633" s="15"/>
      <c r="B633" s="15"/>
      <c r="C633" s="15"/>
      <c r="D633" s="15"/>
      <c r="E633" s="15"/>
      <c r="F633" s="15"/>
      <c r="G633" s="15"/>
      <c r="H633" s="15"/>
      <c r="I633" s="15"/>
    </row>
    <row r="634" spans="1:9" ht="15.75" customHeight="1">
      <c r="A634" s="15"/>
      <c r="B634" s="15"/>
      <c r="C634" s="15"/>
      <c r="D634" s="15"/>
      <c r="E634" s="15"/>
      <c r="F634" s="15"/>
      <c r="G634" s="15"/>
      <c r="H634" s="15"/>
      <c r="I634" s="15"/>
    </row>
    <row r="635" spans="1:9" ht="15.75" customHeight="1">
      <c r="A635" s="15"/>
      <c r="B635" s="15"/>
      <c r="C635" s="15"/>
      <c r="D635" s="15"/>
      <c r="E635" s="15"/>
      <c r="F635" s="15"/>
      <c r="G635" s="15"/>
      <c r="H635" s="15"/>
      <c r="I635" s="15"/>
    </row>
    <row r="636" spans="1:9" ht="15.75" customHeight="1">
      <c r="A636" s="15"/>
      <c r="B636" s="15"/>
      <c r="C636" s="15"/>
      <c r="D636" s="15"/>
      <c r="E636" s="15"/>
      <c r="F636" s="15"/>
      <c r="G636" s="15"/>
      <c r="H636" s="15"/>
      <c r="I636" s="15"/>
    </row>
    <row r="637" spans="1:9" ht="15.75" customHeight="1">
      <c r="A637" s="15"/>
      <c r="B637" s="15"/>
      <c r="C637" s="15"/>
      <c r="D637" s="15"/>
      <c r="E637" s="15"/>
      <c r="F637" s="15"/>
      <c r="G637" s="15"/>
      <c r="H637" s="15"/>
      <c r="I637" s="15"/>
    </row>
    <row r="638" spans="1:9" ht="15.75" customHeight="1">
      <c r="A638" s="15"/>
      <c r="B638" s="15"/>
      <c r="C638" s="15"/>
      <c r="D638" s="15"/>
      <c r="E638" s="15"/>
      <c r="F638" s="15"/>
      <c r="G638" s="15"/>
      <c r="H638" s="15"/>
      <c r="I638" s="15"/>
    </row>
    <row r="639" spans="1:9" ht="15.75" customHeight="1">
      <c r="A639" s="15"/>
      <c r="B639" s="15"/>
      <c r="C639" s="15"/>
      <c r="D639" s="15"/>
      <c r="E639" s="15"/>
      <c r="F639" s="15"/>
      <c r="G639" s="15"/>
      <c r="H639" s="15"/>
      <c r="I639" s="15"/>
    </row>
    <row r="640" spans="1:9" ht="15.75" customHeight="1">
      <c r="A640" s="15"/>
      <c r="B640" s="15"/>
      <c r="C640" s="15"/>
      <c r="D640" s="15"/>
      <c r="E640" s="15"/>
      <c r="F640" s="15"/>
      <c r="G640" s="15"/>
      <c r="H640" s="15"/>
      <c r="I640" s="15"/>
    </row>
    <row r="641" spans="1:9" ht="15.75" customHeight="1">
      <c r="A641" s="15"/>
      <c r="B641" s="15"/>
      <c r="C641" s="15"/>
      <c r="D641" s="15"/>
      <c r="E641" s="15"/>
      <c r="F641" s="15"/>
      <c r="G641" s="15"/>
      <c r="H641" s="15"/>
      <c r="I641" s="15"/>
    </row>
    <row r="642" spans="1:9" ht="15.75" customHeight="1">
      <c r="A642" s="15"/>
      <c r="B642" s="15"/>
      <c r="C642" s="15"/>
      <c r="D642" s="15"/>
      <c r="E642" s="15"/>
      <c r="F642" s="15"/>
      <c r="G642" s="15"/>
      <c r="H642" s="15"/>
      <c r="I642" s="15"/>
    </row>
    <row r="643" spans="1:9" ht="15.75" customHeight="1">
      <c r="A643" s="15"/>
      <c r="B643" s="15"/>
      <c r="C643" s="15"/>
      <c r="D643" s="15"/>
      <c r="E643" s="15"/>
      <c r="F643" s="15"/>
      <c r="G643" s="15"/>
      <c r="H643" s="15"/>
      <c r="I643" s="15"/>
    </row>
    <row r="644" spans="1:9" ht="15.75" customHeight="1">
      <c r="A644" s="15"/>
      <c r="B644" s="15"/>
      <c r="C644" s="15"/>
      <c r="D644" s="15"/>
      <c r="E644" s="15"/>
      <c r="F644" s="15"/>
      <c r="G644" s="15"/>
      <c r="H644" s="15"/>
      <c r="I644" s="15"/>
    </row>
    <row r="645" spans="1:9" ht="15.75" customHeight="1">
      <c r="A645" s="15"/>
      <c r="B645" s="15"/>
      <c r="C645" s="15"/>
      <c r="D645" s="15"/>
      <c r="E645" s="15"/>
      <c r="F645" s="15"/>
      <c r="G645" s="15"/>
      <c r="H645" s="15"/>
      <c r="I645" s="15"/>
    </row>
    <row r="646" spans="1:9" ht="15.75" customHeight="1">
      <c r="A646" s="15"/>
      <c r="B646" s="15"/>
      <c r="C646" s="15"/>
      <c r="D646" s="15"/>
      <c r="E646" s="15"/>
      <c r="F646" s="15"/>
      <c r="G646" s="15"/>
      <c r="H646" s="15"/>
      <c r="I646" s="15"/>
    </row>
    <row r="647" spans="1:9" ht="15.75" customHeight="1">
      <c r="A647" s="15"/>
      <c r="B647" s="15"/>
      <c r="C647" s="15"/>
      <c r="D647" s="15"/>
      <c r="E647" s="15"/>
      <c r="F647" s="15"/>
      <c r="G647" s="15"/>
      <c r="H647" s="15"/>
      <c r="I647" s="15"/>
    </row>
    <row r="648" spans="1:9" ht="15.75" customHeight="1">
      <c r="A648" s="15"/>
      <c r="B648" s="15"/>
      <c r="C648" s="15"/>
      <c r="D648" s="15"/>
      <c r="E648" s="15"/>
      <c r="F648" s="15"/>
      <c r="G648" s="15"/>
      <c r="H648" s="15"/>
      <c r="I648" s="15"/>
    </row>
    <row r="649" spans="1:9" ht="15.75" customHeight="1">
      <c r="A649" s="15"/>
      <c r="B649" s="15"/>
      <c r="C649" s="15"/>
      <c r="D649" s="15"/>
      <c r="E649" s="15"/>
      <c r="F649" s="15"/>
      <c r="G649" s="15"/>
      <c r="H649" s="15"/>
      <c r="I649" s="15"/>
    </row>
    <row r="650" spans="1:9" ht="15.75" customHeight="1">
      <c r="A650" s="15"/>
      <c r="B650" s="15"/>
      <c r="C650" s="15"/>
      <c r="D650" s="15"/>
      <c r="E650" s="15"/>
      <c r="F650" s="15"/>
      <c r="G650" s="15"/>
      <c r="H650" s="15"/>
      <c r="I650" s="15"/>
    </row>
    <row r="651" spans="1:9" ht="15.75" customHeight="1">
      <c r="A651" s="15"/>
      <c r="B651" s="15"/>
      <c r="C651" s="15"/>
      <c r="D651" s="15"/>
      <c r="E651" s="15"/>
      <c r="F651" s="15"/>
      <c r="G651" s="15"/>
      <c r="H651" s="15"/>
      <c r="I651" s="15"/>
    </row>
    <row r="652" spans="1:9" ht="15.75" customHeight="1">
      <c r="A652" s="15"/>
      <c r="B652" s="15"/>
      <c r="C652" s="15"/>
      <c r="D652" s="15"/>
      <c r="E652" s="15"/>
      <c r="F652" s="15"/>
      <c r="G652" s="15"/>
      <c r="H652" s="15"/>
      <c r="I652" s="15"/>
    </row>
    <row r="653" spans="1:9" ht="15.75" customHeight="1">
      <c r="A653" s="15"/>
      <c r="B653" s="15"/>
      <c r="C653" s="15"/>
      <c r="D653" s="15"/>
      <c r="E653" s="15"/>
      <c r="F653" s="15"/>
      <c r="G653" s="15"/>
      <c r="H653" s="15"/>
      <c r="I653" s="15"/>
    </row>
    <row r="654" spans="1:9" ht="15.75" customHeight="1">
      <c r="A654" s="15"/>
      <c r="B654" s="15"/>
      <c r="C654" s="15"/>
      <c r="D654" s="15"/>
      <c r="E654" s="15"/>
      <c r="F654" s="15"/>
      <c r="G654" s="15"/>
      <c r="H654" s="15"/>
      <c r="I654" s="15"/>
    </row>
    <row r="655" spans="1:9" ht="15.75" customHeight="1">
      <c r="A655" s="15"/>
      <c r="B655" s="15"/>
      <c r="C655" s="15"/>
      <c r="D655" s="15"/>
      <c r="E655" s="15"/>
      <c r="F655" s="15"/>
      <c r="G655" s="15"/>
      <c r="H655" s="15"/>
      <c r="I655" s="15"/>
    </row>
    <row r="656" spans="1:9" ht="15.75" customHeight="1">
      <c r="A656" s="15"/>
      <c r="B656" s="15"/>
      <c r="C656" s="15"/>
      <c r="D656" s="15"/>
      <c r="E656" s="15"/>
      <c r="F656" s="15"/>
      <c r="G656" s="15"/>
      <c r="H656" s="15"/>
      <c r="I656" s="15"/>
    </row>
    <row r="657" spans="1:9" ht="15.75" customHeight="1">
      <c r="A657" s="15"/>
      <c r="B657" s="15"/>
      <c r="C657" s="15"/>
      <c r="D657" s="15"/>
      <c r="E657" s="15"/>
      <c r="F657" s="15"/>
      <c r="G657" s="15"/>
      <c r="H657" s="15"/>
      <c r="I657" s="15"/>
    </row>
    <row r="658" spans="1:9" ht="15.75" customHeight="1">
      <c r="A658" s="15"/>
      <c r="B658" s="15"/>
      <c r="C658" s="15"/>
      <c r="D658" s="15"/>
      <c r="E658" s="15"/>
      <c r="F658" s="15"/>
      <c r="G658" s="15"/>
      <c r="H658" s="15"/>
      <c r="I658" s="15"/>
    </row>
    <row r="659" spans="1:9" ht="15.75" customHeight="1">
      <c r="A659" s="15"/>
      <c r="B659" s="15"/>
      <c r="C659" s="15"/>
      <c r="D659" s="15"/>
      <c r="E659" s="15"/>
      <c r="F659" s="15"/>
      <c r="G659" s="15"/>
      <c r="H659" s="15"/>
      <c r="I659" s="15"/>
    </row>
    <row r="660" spans="1:9" ht="15.75" customHeight="1">
      <c r="A660" s="15"/>
      <c r="B660" s="15"/>
      <c r="C660" s="15"/>
      <c r="D660" s="15"/>
      <c r="E660" s="15"/>
      <c r="F660" s="15"/>
      <c r="G660" s="15"/>
      <c r="H660" s="15"/>
      <c r="I660" s="15"/>
    </row>
    <row r="661" spans="1:9" ht="15.75" customHeight="1">
      <c r="A661" s="15"/>
      <c r="B661" s="15"/>
      <c r="C661" s="15"/>
      <c r="D661" s="15"/>
      <c r="E661" s="15"/>
      <c r="F661" s="15"/>
      <c r="G661" s="15"/>
      <c r="H661" s="15"/>
      <c r="I661" s="15"/>
    </row>
    <row r="662" spans="1:9" ht="15.75" customHeight="1">
      <c r="A662" s="15"/>
      <c r="B662" s="15"/>
      <c r="C662" s="15"/>
      <c r="D662" s="15"/>
      <c r="E662" s="15"/>
      <c r="F662" s="15"/>
      <c r="G662" s="15"/>
      <c r="H662" s="15"/>
      <c r="I662" s="15"/>
    </row>
    <row r="663" spans="1:9" ht="15.75" customHeight="1">
      <c r="A663" s="15"/>
      <c r="B663" s="15"/>
      <c r="C663" s="15"/>
      <c r="D663" s="15"/>
      <c r="E663" s="15"/>
      <c r="F663" s="15"/>
      <c r="G663" s="15"/>
      <c r="H663" s="15"/>
      <c r="I663" s="15"/>
    </row>
    <row r="664" spans="1:9" ht="15.75" customHeight="1">
      <c r="A664" s="15"/>
      <c r="B664" s="15"/>
      <c r="C664" s="15"/>
      <c r="D664" s="15"/>
      <c r="E664" s="15"/>
      <c r="F664" s="15"/>
      <c r="G664" s="15"/>
      <c r="H664" s="15"/>
      <c r="I664" s="15"/>
    </row>
    <row r="665" spans="1:9" ht="15.75" customHeight="1">
      <c r="A665" s="15"/>
      <c r="B665" s="15"/>
      <c r="C665" s="15"/>
      <c r="D665" s="15"/>
      <c r="E665" s="15"/>
      <c r="F665" s="15"/>
      <c r="G665" s="15"/>
      <c r="H665" s="15"/>
      <c r="I665" s="15"/>
    </row>
    <row r="666" spans="1:9" ht="15.75" customHeight="1">
      <c r="A666" s="15"/>
      <c r="B666" s="15"/>
      <c r="C666" s="15"/>
      <c r="D666" s="15"/>
      <c r="E666" s="15"/>
      <c r="F666" s="15"/>
      <c r="G666" s="15"/>
      <c r="H666" s="15"/>
      <c r="I666" s="15"/>
    </row>
    <row r="667" spans="1:9" ht="15.75" customHeight="1">
      <c r="A667" s="15"/>
      <c r="B667" s="15"/>
      <c r="C667" s="15"/>
      <c r="D667" s="15"/>
      <c r="E667" s="15"/>
      <c r="F667" s="15"/>
      <c r="G667" s="15"/>
      <c r="H667" s="15"/>
      <c r="I667" s="15"/>
    </row>
    <row r="668" spans="1:9" ht="15.75" customHeight="1">
      <c r="A668" s="15"/>
      <c r="B668" s="15"/>
      <c r="C668" s="15"/>
      <c r="D668" s="15"/>
      <c r="E668" s="15"/>
      <c r="F668" s="15"/>
      <c r="G668" s="15"/>
      <c r="H668" s="15"/>
      <c r="I668" s="15"/>
    </row>
    <row r="669" spans="1:9" ht="15.75" customHeight="1">
      <c r="A669" s="15"/>
      <c r="B669" s="15"/>
      <c r="C669" s="15"/>
      <c r="D669" s="15"/>
      <c r="E669" s="15"/>
      <c r="F669" s="15"/>
      <c r="G669" s="15"/>
      <c r="H669" s="15"/>
      <c r="I669" s="15"/>
    </row>
    <row r="670" spans="1:9" ht="15.75" customHeight="1">
      <c r="A670" s="15"/>
      <c r="B670" s="15"/>
      <c r="C670" s="15"/>
      <c r="D670" s="15"/>
      <c r="E670" s="15"/>
      <c r="F670" s="15"/>
      <c r="G670" s="15"/>
      <c r="H670" s="15"/>
      <c r="I670" s="15"/>
    </row>
    <row r="671" spans="1:9" ht="15.75" customHeight="1">
      <c r="A671" s="15"/>
      <c r="B671" s="15"/>
      <c r="C671" s="15"/>
      <c r="D671" s="15"/>
      <c r="E671" s="15"/>
      <c r="F671" s="15"/>
      <c r="G671" s="15"/>
      <c r="H671" s="15"/>
      <c r="I671" s="15"/>
    </row>
    <row r="672" spans="1:9" ht="15.75" customHeight="1">
      <c r="A672" s="15"/>
      <c r="B672" s="15"/>
      <c r="C672" s="15"/>
      <c r="D672" s="15"/>
      <c r="E672" s="15"/>
      <c r="F672" s="15"/>
      <c r="G672" s="15"/>
      <c r="H672" s="15"/>
      <c r="I672" s="15"/>
    </row>
    <row r="673" spans="1:9" ht="15.75" customHeight="1">
      <c r="A673" s="15"/>
      <c r="B673" s="15"/>
      <c r="C673" s="15"/>
      <c r="D673" s="15"/>
      <c r="E673" s="15"/>
      <c r="F673" s="15"/>
      <c r="G673" s="15"/>
      <c r="H673" s="15"/>
      <c r="I673" s="15"/>
    </row>
    <row r="674" spans="1:9" ht="15.75" customHeight="1">
      <c r="A674" s="15"/>
      <c r="B674" s="15"/>
      <c r="C674" s="15"/>
      <c r="D674" s="15"/>
      <c r="E674" s="15"/>
      <c r="F674" s="15"/>
      <c r="G674" s="15"/>
      <c r="H674" s="15"/>
      <c r="I674" s="15"/>
    </row>
    <row r="675" spans="1:9" ht="15.75" customHeight="1">
      <c r="A675" s="15"/>
      <c r="B675" s="15"/>
      <c r="C675" s="15"/>
      <c r="D675" s="15"/>
      <c r="E675" s="15"/>
      <c r="F675" s="15"/>
      <c r="G675" s="15"/>
      <c r="H675" s="15"/>
      <c r="I675" s="15"/>
    </row>
    <row r="676" spans="1:9" ht="15.75" customHeight="1">
      <c r="A676" s="15"/>
      <c r="B676" s="15"/>
      <c r="C676" s="15"/>
      <c r="D676" s="15"/>
      <c r="E676" s="15"/>
      <c r="F676" s="15"/>
      <c r="G676" s="15"/>
      <c r="H676" s="15"/>
      <c r="I676" s="15"/>
    </row>
    <row r="677" spans="1:9" ht="15.75" customHeight="1">
      <c r="A677" s="15"/>
      <c r="B677" s="15"/>
      <c r="C677" s="15"/>
      <c r="D677" s="15"/>
      <c r="E677" s="15"/>
      <c r="F677" s="15"/>
      <c r="G677" s="15"/>
      <c r="H677" s="15"/>
      <c r="I677" s="15"/>
    </row>
    <row r="678" spans="1:9" ht="15.75" customHeight="1">
      <c r="A678" s="15"/>
      <c r="B678" s="15"/>
      <c r="C678" s="15"/>
      <c r="D678" s="15"/>
      <c r="E678" s="15"/>
      <c r="F678" s="15"/>
      <c r="G678" s="15"/>
      <c r="H678" s="15"/>
      <c r="I678" s="15"/>
    </row>
    <row r="679" spans="1:9" ht="15.75" customHeight="1">
      <c r="A679" s="15"/>
      <c r="B679" s="15"/>
      <c r="C679" s="15"/>
      <c r="D679" s="15"/>
      <c r="E679" s="15"/>
      <c r="F679" s="15"/>
      <c r="G679" s="15"/>
      <c r="H679" s="15"/>
      <c r="I679" s="15"/>
    </row>
    <row r="680" spans="1:9" ht="15.75" customHeight="1">
      <c r="A680" s="15"/>
      <c r="B680" s="15"/>
      <c r="C680" s="15"/>
      <c r="D680" s="15"/>
      <c r="E680" s="15"/>
      <c r="F680" s="15"/>
      <c r="G680" s="15"/>
      <c r="H680" s="15"/>
      <c r="I680" s="15"/>
    </row>
    <row r="681" spans="1:9" ht="15.75" customHeight="1">
      <c r="A681" s="15"/>
      <c r="B681" s="15"/>
      <c r="C681" s="15"/>
      <c r="D681" s="15"/>
      <c r="E681" s="15"/>
      <c r="F681" s="15"/>
      <c r="G681" s="15"/>
      <c r="H681" s="15"/>
      <c r="I681" s="15"/>
    </row>
    <row r="682" spans="1:9" ht="15.75" customHeight="1">
      <c r="A682" s="15"/>
      <c r="B682" s="15"/>
      <c r="C682" s="15"/>
      <c r="D682" s="15"/>
      <c r="E682" s="15"/>
      <c r="F682" s="15"/>
      <c r="G682" s="15"/>
      <c r="H682" s="15"/>
      <c r="I682" s="15"/>
    </row>
    <row r="683" spans="1:9" ht="15.75" customHeight="1">
      <c r="A683" s="15"/>
      <c r="B683" s="15"/>
      <c r="C683" s="15"/>
      <c r="D683" s="15"/>
      <c r="E683" s="15"/>
      <c r="F683" s="15"/>
      <c r="G683" s="15"/>
      <c r="H683" s="15"/>
      <c r="I683" s="15"/>
    </row>
    <row r="684" spans="1:9" ht="15.75" customHeight="1">
      <c r="A684" s="15"/>
      <c r="B684" s="15"/>
      <c r="C684" s="15"/>
      <c r="D684" s="15"/>
      <c r="E684" s="15"/>
      <c r="F684" s="15"/>
      <c r="G684" s="15"/>
      <c r="H684" s="15"/>
      <c r="I684" s="15"/>
    </row>
    <row r="685" spans="1:9" ht="15.75" customHeight="1">
      <c r="A685" s="15"/>
      <c r="B685" s="15"/>
      <c r="C685" s="15"/>
      <c r="D685" s="15"/>
      <c r="E685" s="15"/>
      <c r="F685" s="15"/>
      <c r="G685" s="15"/>
      <c r="H685" s="15"/>
      <c r="I685" s="15"/>
    </row>
    <row r="686" spans="1:9" ht="15.75" customHeight="1">
      <c r="A686" s="15"/>
      <c r="B686" s="15"/>
      <c r="C686" s="15"/>
      <c r="D686" s="15"/>
      <c r="E686" s="15"/>
      <c r="F686" s="15"/>
      <c r="G686" s="15"/>
      <c r="H686" s="15"/>
      <c r="I686" s="15"/>
    </row>
    <row r="687" spans="1:9" ht="15.75" customHeight="1">
      <c r="A687" s="15"/>
      <c r="B687" s="15"/>
      <c r="C687" s="15"/>
      <c r="D687" s="15"/>
      <c r="E687" s="15"/>
      <c r="F687" s="15"/>
      <c r="G687" s="15"/>
      <c r="H687" s="15"/>
      <c r="I687" s="15"/>
    </row>
    <row r="688" spans="1:9" ht="15.75" customHeight="1">
      <c r="A688" s="15"/>
      <c r="B688" s="15"/>
      <c r="C688" s="15"/>
      <c r="D688" s="15"/>
      <c r="E688" s="15"/>
      <c r="F688" s="15"/>
      <c r="G688" s="15"/>
      <c r="H688" s="15"/>
      <c r="I688" s="15"/>
    </row>
    <row r="689" spans="1:9" ht="15.75" customHeight="1">
      <c r="A689" s="15"/>
      <c r="B689" s="15"/>
      <c r="C689" s="15"/>
      <c r="D689" s="15"/>
      <c r="E689" s="15"/>
      <c r="F689" s="15"/>
      <c r="G689" s="15"/>
      <c r="H689" s="15"/>
      <c r="I689" s="15"/>
    </row>
    <row r="690" spans="1:9" ht="15.75" customHeight="1">
      <c r="A690" s="15"/>
      <c r="B690" s="15"/>
      <c r="C690" s="15"/>
      <c r="D690" s="15"/>
      <c r="E690" s="15"/>
      <c r="F690" s="15"/>
      <c r="G690" s="15"/>
      <c r="H690" s="15"/>
      <c r="I690" s="15"/>
    </row>
    <row r="691" spans="1:9" ht="15.75" customHeight="1">
      <c r="A691" s="15"/>
      <c r="B691" s="15"/>
      <c r="C691" s="15"/>
      <c r="D691" s="15"/>
      <c r="E691" s="15"/>
      <c r="F691" s="15"/>
      <c r="G691" s="15"/>
      <c r="H691" s="15"/>
      <c r="I691" s="15"/>
    </row>
    <row r="692" spans="1:9" ht="15.75" customHeight="1">
      <c r="A692" s="15"/>
      <c r="B692" s="15"/>
      <c r="C692" s="15"/>
      <c r="D692" s="15"/>
      <c r="E692" s="15"/>
      <c r="F692" s="15"/>
      <c r="G692" s="15"/>
      <c r="H692" s="15"/>
      <c r="I692" s="15"/>
    </row>
    <row r="693" spans="1:9" ht="15.75" customHeight="1">
      <c r="A693" s="15"/>
      <c r="B693" s="15"/>
      <c r="C693" s="15"/>
      <c r="D693" s="15"/>
      <c r="E693" s="15"/>
      <c r="F693" s="15"/>
      <c r="G693" s="15"/>
      <c r="H693" s="15"/>
      <c r="I693" s="15"/>
    </row>
    <row r="694" spans="1:9" ht="15.75" customHeight="1">
      <c r="A694" s="15"/>
      <c r="B694" s="15"/>
      <c r="C694" s="15"/>
      <c r="D694" s="15"/>
      <c r="E694" s="15"/>
      <c r="F694" s="15"/>
      <c r="G694" s="15"/>
      <c r="H694" s="15"/>
      <c r="I694" s="15"/>
    </row>
    <row r="695" spans="1:9" ht="15.75" customHeight="1">
      <c r="A695" s="15"/>
      <c r="B695" s="15"/>
      <c r="C695" s="15"/>
      <c r="D695" s="15"/>
      <c r="E695" s="15"/>
      <c r="F695" s="15"/>
      <c r="G695" s="15"/>
      <c r="H695" s="15"/>
      <c r="I695" s="15"/>
    </row>
    <row r="696" spans="1:9" ht="15.75" customHeight="1">
      <c r="A696" s="15"/>
      <c r="B696" s="15"/>
      <c r="C696" s="15"/>
      <c r="D696" s="15"/>
      <c r="E696" s="15"/>
      <c r="F696" s="15"/>
      <c r="G696" s="15"/>
      <c r="H696" s="15"/>
      <c r="I696" s="15"/>
    </row>
    <row r="697" spans="1:9" ht="15.75" customHeight="1">
      <c r="A697" s="15"/>
      <c r="B697" s="15"/>
      <c r="C697" s="15"/>
      <c r="D697" s="15"/>
      <c r="E697" s="15"/>
      <c r="F697" s="15"/>
      <c r="G697" s="15"/>
      <c r="H697" s="15"/>
      <c r="I697" s="15"/>
    </row>
    <row r="698" spans="1:9" ht="15.75" customHeight="1">
      <c r="A698" s="15"/>
      <c r="B698" s="15"/>
      <c r="C698" s="15"/>
      <c r="D698" s="15"/>
      <c r="E698" s="15"/>
      <c r="F698" s="15"/>
      <c r="G698" s="15"/>
      <c r="H698" s="15"/>
      <c r="I698" s="15"/>
    </row>
    <row r="699" spans="1:9" ht="15.75" customHeight="1">
      <c r="A699" s="15"/>
      <c r="B699" s="15"/>
      <c r="C699" s="15"/>
      <c r="D699" s="15"/>
      <c r="E699" s="15"/>
      <c r="F699" s="15"/>
      <c r="G699" s="15"/>
      <c r="H699" s="15"/>
      <c r="I699" s="15"/>
    </row>
    <row r="700" spans="1:9" ht="15.75" customHeight="1">
      <c r="A700" s="15"/>
      <c r="B700" s="15"/>
      <c r="C700" s="15"/>
      <c r="D700" s="15"/>
      <c r="E700" s="15"/>
      <c r="F700" s="15"/>
      <c r="G700" s="15"/>
      <c r="H700" s="15"/>
      <c r="I700" s="15"/>
    </row>
    <row r="701" spans="1:9" ht="15.75" customHeight="1">
      <c r="A701" s="15"/>
      <c r="B701" s="15"/>
      <c r="C701" s="15"/>
      <c r="D701" s="15"/>
      <c r="E701" s="15"/>
      <c r="F701" s="15"/>
      <c r="G701" s="15"/>
      <c r="H701" s="15"/>
      <c r="I701" s="15"/>
    </row>
    <row r="702" spans="1:9" ht="15.75" customHeight="1">
      <c r="A702" s="15"/>
      <c r="B702" s="15"/>
      <c r="C702" s="15"/>
      <c r="D702" s="15"/>
      <c r="E702" s="15"/>
      <c r="F702" s="15"/>
      <c r="G702" s="15"/>
      <c r="H702" s="15"/>
      <c r="I702" s="15"/>
    </row>
    <row r="703" spans="1:9" ht="15.75" customHeight="1">
      <c r="A703" s="15"/>
      <c r="B703" s="15"/>
      <c r="C703" s="15"/>
      <c r="D703" s="15"/>
      <c r="E703" s="15"/>
      <c r="F703" s="15"/>
      <c r="G703" s="15"/>
      <c r="H703" s="15"/>
      <c r="I703" s="15"/>
    </row>
    <row r="704" spans="1:9" ht="15.75" customHeight="1">
      <c r="A704" s="15"/>
      <c r="B704" s="15"/>
      <c r="C704" s="15"/>
      <c r="D704" s="15"/>
      <c r="E704" s="15"/>
      <c r="F704" s="15"/>
      <c r="G704" s="15"/>
      <c r="H704" s="15"/>
      <c r="I704" s="15"/>
    </row>
    <row r="705" spans="1:9" ht="15.75" customHeight="1">
      <c r="A705" s="15"/>
      <c r="B705" s="15"/>
      <c r="C705" s="15"/>
      <c r="D705" s="15"/>
      <c r="E705" s="15"/>
      <c r="F705" s="15"/>
      <c r="G705" s="15"/>
      <c r="H705" s="15"/>
      <c r="I705" s="15"/>
    </row>
    <row r="706" spans="1:9" ht="15.75" customHeight="1">
      <c r="A706" s="15"/>
      <c r="B706" s="15"/>
      <c r="C706" s="15"/>
      <c r="D706" s="15"/>
      <c r="E706" s="15"/>
      <c r="F706" s="15"/>
      <c r="G706" s="15"/>
      <c r="H706" s="15"/>
      <c r="I706" s="15"/>
    </row>
    <row r="707" spans="1:9" ht="15.75" customHeight="1">
      <c r="A707" s="15"/>
      <c r="B707" s="15"/>
      <c r="C707" s="15"/>
      <c r="D707" s="15"/>
      <c r="E707" s="15"/>
      <c r="F707" s="15"/>
      <c r="G707" s="15"/>
      <c r="H707" s="15"/>
      <c r="I707" s="15"/>
    </row>
    <row r="708" spans="1:9" ht="15.75" customHeight="1">
      <c r="A708" s="15"/>
      <c r="B708" s="15"/>
      <c r="C708" s="15"/>
      <c r="D708" s="15"/>
      <c r="E708" s="15"/>
      <c r="F708" s="15"/>
      <c r="G708" s="15"/>
      <c r="H708" s="15"/>
      <c r="I708" s="15"/>
    </row>
    <row r="709" spans="1:9" ht="15.75" customHeight="1">
      <c r="A709" s="15"/>
      <c r="B709" s="15"/>
      <c r="C709" s="15"/>
      <c r="D709" s="15"/>
      <c r="E709" s="15"/>
      <c r="F709" s="15"/>
      <c r="G709" s="15"/>
      <c r="H709" s="15"/>
      <c r="I709" s="15"/>
    </row>
    <row r="710" spans="1:9" ht="15.75" customHeight="1">
      <c r="A710" s="15"/>
      <c r="B710" s="15"/>
      <c r="C710" s="15"/>
      <c r="D710" s="15"/>
      <c r="E710" s="15"/>
      <c r="F710" s="15"/>
      <c r="G710" s="15"/>
      <c r="H710" s="15"/>
      <c r="I710" s="15"/>
    </row>
    <row r="711" spans="1:9" ht="15.75" customHeight="1">
      <c r="A711" s="15"/>
      <c r="B711" s="15"/>
      <c r="C711" s="15"/>
      <c r="D711" s="15"/>
      <c r="E711" s="15"/>
      <c r="F711" s="15"/>
      <c r="G711" s="15"/>
      <c r="H711" s="15"/>
      <c r="I711" s="15"/>
    </row>
    <row r="712" spans="1:9" ht="15.75" customHeight="1">
      <c r="A712" s="15"/>
      <c r="B712" s="15"/>
      <c r="C712" s="15"/>
      <c r="D712" s="15"/>
      <c r="E712" s="15"/>
      <c r="F712" s="15"/>
      <c r="G712" s="15"/>
      <c r="H712" s="15"/>
      <c r="I712" s="15"/>
    </row>
    <row r="713" spans="1:9" ht="15.75" customHeight="1">
      <c r="A713" s="15"/>
      <c r="B713" s="15"/>
      <c r="C713" s="15"/>
      <c r="D713" s="15"/>
      <c r="E713" s="15"/>
      <c r="F713" s="15"/>
      <c r="G713" s="15"/>
      <c r="H713" s="15"/>
      <c r="I713" s="15"/>
    </row>
    <row r="714" spans="1:9" ht="15.75" customHeight="1">
      <c r="A714" s="15"/>
      <c r="B714" s="15"/>
      <c r="C714" s="15"/>
      <c r="D714" s="15"/>
      <c r="E714" s="15"/>
      <c r="F714" s="15"/>
      <c r="G714" s="15"/>
      <c r="H714" s="15"/>
      <c r="I714" s="15"/>
    </row>
    <row r="715" spans="1:9" ht="15.75" customHeight="1">
      <c r="A715" s="15"/>
      <c r="B715" s="15"/>
      <c r="C715" s="15"/>
      <c r="D715" s="15"/>
      <c r="E715" s="15"/>
      <c r="F715" s="15"/>
      <c r="G715" s="15"/>
      <c r="H715" s="15"/>
      <c r="I715" s="15"/>
    </row>
    <row r="716" spans="1:9" ht="15.75" customHeight="1">
      <c r="A716" s="15"/>
      <c r="B716" s="15"/>
      <c r="C716" s="15"/>
      <c r="D716" s="15"/>
      <c r="E716" s="15"/>
      <c r="F716" s="15"/>
      <c r="G716" s="15"/>
      <c r="H716" s="15"/>
      <c r="I716" s="15"/>
    </row>
    <row r="717" spans="1:9" ht="15.75" customHeight="1">
      <c r="A717" s="15"/>
      <c r="B717" s="15"/>
      <c r="C717" s="15"/>
      <c r="D717" s="15"/>
      <c r="E717" s="15"/>
      <c r="F717" s="15"/>
      <c r="G717" s="15"/>
      <c r="H717" s="15"/>
      <c r="I717" s="15"/>
    </row>
    <row r="718" spans="1:9" ht="15.75" customHeight="1">
      <c r="A718" s="15"/>
      <c r="B718" s="15"/>
      <c r="C718" s="15"/>
      <c r="D718" s="15"/>
      <c r="E718" s="15"/>
      <c r="F718" s="15"/>
      <c r="G718" s="15"/>
      <c r="H718" s="15"/>
      <c r="I718" s="15"/>
    </row>
    <row r="719" spans="1:9" ht="15.75" customHeight="1">
      <c r="A719" s="15"/>
      <c r="B719" s="15"/>
      <c r="C719" s="15"/>
      <c r="D719" s="15"/>
      <c r="E719" s="15"/>
      <c r="F719" s="15"/>
      <c r="G719" s="15"/>
      <c r="H719" s="15"/>
      <c r="I719" s="15"/>
    </row>
    <row r="720" spans="1:9" ht="15.75" customHeight="1">
      <c r="A720" s="15"/>
      <c r="B720" s="15"/>
      <c r="C720" s="15"/>
      <c r="D720" s="15"/>
      <c r="E720" s="15"/>
      <c r="F720" s="15"/>
      <c r="G720" s="15"/>
      <c r="H720" s="15"/>
      <c r="I720" s="15"/>
    </row>
    <row r="721" spans="1:9" ht="15.75" customHeight="1">
      <c r="A721" s="15"/>
      <c r="B721" s="15"/>
      <c r="C721" s="15"/>
      <c r="D721" s="15"/>
      <c r="E721" s="15"/>
      <c r="F721" s="15"/>
      <c r="G721" s="15"/>
      <c r="H721" s="15"/>
      <c r="I721" s="15"/>
    </row>
    <row r="722" spans="1:9" ht="15.75" customHeight="1">
      <c r="A722" s="15"/>
      <c r="B722" s="15"/>
      <c r="C722" s="15"/>
      <c r="D722" s="15"/>
      <c r="E722" s="15"/>
      <c r="F722" s="15"/>
      <c r="G722" s="15"/>
      <c r="H722" s="15"/>
      <c r="I722" s="15"/>
    </row>
    <row r="723" spans="1:9" ht="15.75" customHeight="1">
      <c r="A723" s="15"/>
      <c r="B723" s="15"/>
      <c r="C723" s="15"/>
      <c r="D723" s="15"/>
      <c r="E723" s="15"/>
      <c r="F723" s="15"/>
      <c r="G723" s="15"/>
      <c r="H723" s="15"/>
      <c r="I723" s="15"/>
    </row>
    <row r="724" spans="1:9" ht="15.75" customHeight="1">
      <c r="A724" s="15"/>
      <c r="B724" s="15"/>
      <c r="C724" s="15"/>
      <c r="D724" s="15"/>
      <c r="E724" s="15"/>
      <c r="F724" s="15"/>
      <c r="G724" s="15"/>
      <c r="H724" s="15"/>
      <c r="I724" s="15"/>
    </row>
    <row r="725" spans="1:9" ht="15.75" customHeight="1">
      <c r="A725" s="15"/>
      <c r="B725" s="15"/>
      <c r="C725" s="15"/>
      <c r="D725" s="15"/>
      <c r="E725" s="15"/>
      <c r="F725" s="15"/>
      <c r="G725" s="15"/>
      <c r="H725" s="15"/>
      <c r="I725" s="15"/>
    </row>
    <row r="726" spans="1:9" ht="15.75" customHeight="1">
      <c r="A726" s="15"/>
      <c r="B726" s="15"/>
      <c r="C726" s="15"/>
      <c r="D726" s="15"/>
      <c r="E726" s="15"/>
      <c r="F726" s="15"/>
      <c r="G726" s="15"/>
      <c r="H726" s="15"/>
      <c r="I726" s="15"/>
    </row>
    <row r="727" spans="1:9" ht="15.75" customHeight="1">
      <c r="A727" s="15"/>
      <c r="B727" s="15"/>
      <c r="C727" s="15"/>
      <c r="D727" s="15"/>
      <c r="E727" s="15"/>
      <c r="F727" s="15"/>
      <c r="G727" s="15"/>
      <c r="H727" s="15"/>
      <c r="I727" s="15"/>
    </row>
    <row r="728" spans="1:9" ht="15.75" customHeight="1">
      <c r="A728" s="15"/>
      <c r="B728" s="15"/>
      <c r="C728" s="15"/>
      <c r="D728" s="15"/>
      <c r="E728" s="15"/>
      <c r="F728" s="15"/>
      <c r="G728" s="15"/>
      <c r="H728" s="15"/>
      <c r="I728" s="15"/>
    </row>
    <row r="729" spans="1:9" ht="15.75" customHeight="1">
      <c r="A729" s="15"/>
      <c r="B729" s="15"/>
      <c r="C729" s="15"/>
      <c r="D729" s="15"/>
      <c r="E729" s="15"/>
      <c r="F729" s="15"/>
      <c r="G729" s="15"/>
      <c r="H729" s="15"/>
      <c r="I729" s="15"/>
    </row>
    <row r="730" spans="1:9" ht="15.75" customHeight="1">
      <c r="A730" s="15"/>
      <c r="B730" s="15"/>
      <c r="C730" s="15"/>
      <c r="D730" s="15"/>
      <c r="E730" s="15"/>
      <c r="F730" s="15"/>
      <c r="G730" s="15"/>
      <c r="H730" s="15"/>
      <c r="I730" s="15"/>
    </row>
    <row r="731" spans="1:9" ht="15.75" customHeight="1">
      <c r="A731" s="15"/>
      <c r="B731" s="15"/>
      <c r="C731" s="15"/>
      <c r="D731" s="15"/>
      <c r="E731" s="15"/>
      <c r="F731" s="15"/>
      <c r="G731" s="15"/>
      <c r="H731" s="15"/>
      <c r="I731" s="15"/>
    </row>
    <row r="732" spans="1:9" ht="15.75" customHeight="1">
      <c r="A732" s="15"/>
      <c r="B732" s="15"/>
      <c r="C732" s="15"/>
      <c r="D732" s="15"/>
      <c r="E732" s="15"/>
      <c r="F732" s="15"/>
      <c r="G732" s="15"/>
      <c r="H732" s="15"/>
      <c r="I732" s="15"/>
    </row>
    <row r="733" spans="1:9" ht="15.75" customHeight="1">
      <c r="A733" s="15"/>
      <c r="B733" s="15"/>
      <c r="C733" s="15"/>
      <c r="D733" s="15"/>
      <c r="E733" s="15"/>
      <c r="F733" s="15"/>
      <c r="G733" s="15"/>
      <c r="H733" s="15"/>
      <c r="I733" s="15"/>
    </row>
    <row r="734" spans="1:9" ht="15.75" customHeight="1">
      <c r="A734" s="15"/>
      <c r="B734" s="15"/>
      <c r="C734" s="15"/>
      <c r="D734" s="15"/>
      <c r="E734" s="15"/>
      <c r="F734" s="15"/>
      <c r="G734" s="15"/>
      <c r="H734" s="15"/>
      <c r="I734" s="15"/>
    </row>
    <row r="735" spans="1:9" ht="15.75" customHeight="1">
      <c r="A735" s="15"/>
      <c r="B735" s="15"/>
      <c r="C735" s="15"/>
      <c r="D735" s="15"/>
      <c r="E735" s="15"/>
      <c r="F735" s="15"/>
      <c r="G735" s="15"/>
      <c r="H735" s="15"/>
      <c r="I735" s="15"/>
    </row>
    <row r="736" spans="1:9" ht="15.75" customHeight="1">
      <c r="A736" s="15"/>
      <c r="B736" s="15"/>
      <c r="C736" s="15"/>
      <c r="D736" s="15"/>
      <c r="E736" s="15"/>
      <c r="F736" s="15"/>
      <c r="G736" s="15"/>
      <c r="H736" s="15"/>
      <c r="I736" s="15"/>
    </row>
    <row r="737" spans="1:9" ht="15.75" customHeight="1">
      <c r="A737" s="15"/>
      <c r="B737" s="15"/>
      <c r="C737" s="15"/>
      <c r="D737" s="15"/>
      <c r="E737" s="15"/>
      <c r="F737" s="15"/>
      <c r="G737" s="15"/>
      <c r="H737" s="15"/>
      <c r="I737" s="15"/>
    </row>
    <row r="738" spans="1:9" ht="15.75" customHeight="1">
      <c r="A738" s="15"/>
      <c r="B738" s="15"/>
      <c r="C738" s="15"/>
      <c r="D738" s="15"/>
      <c r="E738" s="15"/>
      <c r="F738" s="15"/>
      <c r="G738" s="15"/>
      <c r="H738" s="15"/>
      <c r="I738" s="15"/>
    </row>
    <row r="739" spans="1:9" ht="15.75" customHeight="1">
      <c r="A739" s="15"/>
      <c r="B739" s="15"/>
      <c r="C739" s="15"/>
      <c r="D739" s="15"/>
      <c r="E739" s="15"/>
      <c r="F739" s="15"/>
      <c r="G739" s="15"/>
      <c r="H739" s="15"/>
      <c r="I739" s="15"/>
    </row>
    <row r="740" spans="1:9" ht="15.75" customHeight="1">
      <c r="A740" s="15"/>
      <c r="B740" s="15"/>
      <c r="C740" s="15"/>
      <c r="D740" s="15"/>
      <c r="E740" s="15"/>
      <c r="F740" s="15"/>
      <c r="G740" s="15"/>
      <c r="H740" s="15"/>
      <c r="I740" s="15"/>
    </row>
    <row r="741" spans="1:9" ht="15.75" customHeight="1">
      <c r="A741" s="15"/>
      <c r="B741" s="15"/>
      <c r="C741" s="15"/>
      <c r="D741" s="15"/>
      <c r="E741" s="15"/>
      <c r="F741" s="15"/>
      <c r="G741" s="15"/>
      <c r="H741" s="15"/>
      <c r="I741" s="15"/>
    </row>
    <row r="742" spans="1:9" ht="15.75" customHeight="1">
      <c r="A742" s="15"/>
      <c r="B742" s="15"/>
      <c r="C742" s="15"/>
      <c r="D742" s="15"/>
      <c r="E742" s="15"/>
      <c r="F742" s="15"/>
      <c r="G742" s="15"/>
      <c r="H742" s="15"/>
      <c r="I742" s="15"/>
    </row>
    <row r="743" spans="1:9" ht="15.75" customHeight="1">
      <c r="A743" s="15"/>
      <c r="B743" s="15"/>
      <c r="C743" s="15"/>
      <c r="D743" s="15"/>
      <c r="E743" s="15"/>
      <c r="F743" s="15"/>
      <c r="G743" s="15"/>
      <c r="H743" s="15"/>
      <c r="I743" s="15"/>
    </row>
    <row r="744" spans="1:9" ht="15.75" customHeight="1">
      <c r="A744" s="15"/>
      <c r="B744" s="15"/>
      <c r="C744" s="15"/>
      <c r="D744" s="15"/>
      <c r="E744" s="15"/>
      <c r="F744" s="15"/>
      <c r="G744" s="15"/>
      <c r="H744" s="15"/>
      <c r="I744" s="15"/>
    </row>
    <row r="745" spans="1:9" ht="15.75" customHeight="1">
      <c r="A745" s="15"/>
      <c r="B745" s="15"/>
      <c r="C745" s="15"/>
      <c r="D745" s="15"/>
      <c r="E745" s="15"/>
      <c r="F745" s="15"/>
      <c r="G745" s="15"/>
      <c r="H745" s="15"/>
      <c r="I745" s="15"/>
    </row>
    <row r="746" spans="1:9" ht="15.75" customHeight="1">
      <c r="A746" s="15"/>
      <c r="B746" s="15"/>
      <c r="C746" s="15"/>
      <c r="D746" s="15"/>
      <c r="E746" s="15"/>
      <c r="F746" s="15"/>
      <c r="G746" s="15"/>
      <c r="H746" s="15"/>
      <c r="I746" s="15"/>
    </row>
    <row r="747" spans="1:9" ht="15.75" customHeight="1">
      <c r="A747" s="15"/>
      <c r="B747" s="15"/>
      <c r="C747" s="15"/>
      <c r="D747" s="15"/>
      <c r="E747" s="15"/>
      <c r="F747" s="15"/>
      <c r="G747" s="15"/>
      <c r="H747" s="15"/>
      <c r="I747" s="15"/>
    </row>
    <row r="748" spans="1:9" ht="15.75" customHeight="1">
      <c r="A748" s="15"/>
      <c r="B748" s="15"/>
      <c r="C748" s="15"/>
      <c r="D748" s="15"/>
      <c r="E748" s="15"/>
      <c r="F748" s="15"/>
      <c r="G748" s="15"/>
      <c r="H748" s="15"/>
      <c r="I748" s="15"/>
    </row>
    <row r="749" spans="1:9" ht="15.75" customHeight="1">
      <c r="A749" s="15"/>
      <c r="B749" s="15"/>
      <c r="C749" s="15"/>
      <c r="D749" s="15"/>
      <c r="E749" s="15"/>
      <c r="F749" s="15"/>
      <c r="G749" s="15"/>
      <c r="H749" s="15"/>
      <c r="I749" s="15"/>
    </row>
    <row r="750" spans="1:9" ht="15.75" customHeight="1">
      <c r="A750" s="15"/>
      <c r="B750" s="15"/>
      <c r="C750" s="15"/>
      <c r="D750" s="15"/>
      <c r="E750" s="15"/>
      <c r="F750" s="15"/>
      <c r="G750" s="15"/>
      <c r="H750" s="15"/>
      <c r="I750" s="15"/>
    </row>
    <row r="751" spans="1:9" ht="15.75" customHeight="1">
      <c r="A751" s="15"/>
      <c r="B751" s="15"/>
      <c r="C751" s="15"/>
      <c r="D751" s="15"/>
      <c r="E751" s="15"/>
      <c r="F751" s="15"/>
      <c r="G751" s="15"/>
      <c r="H751" s="15"/>
      <c r="I751" s="15"/>
    </row>
    <row r="752" spans="1:9" ht="15.75" customHeight="1">
      <c r="A752" s="15"/>
      <c r="B752" s="15"/>
      <c r="C752" s="15"/>
      <c r="D752" s="15"/>
      <c r="E752" s="15"/>
      <c r="F752" s="15"/>
      <c r="G752" s="15"/>
      <c r="H752" s="15"/>
      <c r="I752" s="15"/>
    </row>
    <row r="753" spans="1:9" ht="15.75" customHeight="1">
      <c r="A753" s="15"/>
      <c r="B753" s="15"/>
      <c r="C753" s="15"/>
      <c r="D753" s="15"/>
      <c r="E753" s="15"/>
      <c r="F753" s="15"/>
      <c r="G753" s="15"/>
      <c r="H753" s="15"/>
      <c r="I753" s="15"/>
    </row>
    <row r="754" spans="1:9" ht="15.75" customHeight="1">
      <c r="A754" s="15"/>
      <c r="B754" s="15"/>
      <c r="C754" s="15"/>
      <c r="D754" s="15"/>
      <c r="E754" s="15"/>
      <c r="F754" s="15"/>
      <c r="G754" s="15"/>
      <c r="H754" s="15"/>
      <c r="I754" s="15"/>
    </row>
    <row r="755" spans="1:9" ht="15.75" customHeight="1">
      <c r="A755" s="15"/>
      <c r="B755" s="15"/>
      <c r="C755" s="15"/>
      <c r="D755" s="15"/>
      <c r="E755" s="15"/>
      <c r="F755" s="15"/>
      <c r="G755" s="15"/>
      <c r="H755" s="15"/>
      <c r="I755" s="15"/>
    </row>
    <row r="756" spans="1:9" ht="15.75" customHeight="1">
      <c r="A756" s="15"/>
      <c r="B756" s="15"/>
      <c r="C756" s="15"/>
      <c r="D756" s="15"/>
      <c r="E756" s="15"/>
      <c r="F756" s="15"/>
      <c r="G756" s="15"/>
      <c r="H756" s="15"/>
      <c r="I756" s="15"/>
    </row>
    <row r="757" spans="1:9" ht="15.75" customHeight="1">
      <c r="A757" s="15"/>
      <c r="B757" s="15"/>
      <c r="C757" s="15"/>
      <c r="D757" s="15"/>
      <c r="E757" s="15"/>
      <c r="F757" s="15"/>
      <c r="G757" s="15"/>
      <c r="H757" s="15"/>
      <c r="I757" s="15"/>
    </row>
    <row r="758" spans="1:9" ht="15.75" customHeight="1">
      <c r="A758" s="15"/>
      <c r="B758" s="15"/>
      <c r="C758" s="15"/>
      <c r="D758" s="15"/>
      <c r="E758" s="15"/>
      <c r="F758" s="15"/>
      <c r="G758" s="15"/>
      <c r="H758" s="15"/>
      <c r="I758" s="15"/>
    </row>
    <row r="759" spans="1:9" ht="15.75" customHeight="1">
      <c r="A759" s="15"/>
      <c r="B759" s="15"/>
      <c r="C759" s="15"/>
      <c r="D759" s="15"/>
      <c r="E759" s="15"/>
      <c r="F759" s="15"/>
      <c r="G759" s="15"/>
      <c r="H759" s="15"/>
      <c r="I759" s="15"/>
    </row>
    <row r="760" spans="1:9" ht="15.75" customHeight="1">
      <c r="A760" s="15"/>
      <c r="B760" s="15"/>
      <c r="C760" s="15"/>
      <c r="D760" s="15"/>
      <c r="E760" s="15"/>
      <c r="F760" s="15"/>
      <c r="G760" s="15"/>
      <c r="H760" s="15"/>
      <c r="I760" s="15"/>
    </row>
    <row r="761" spans="1:9" ht="15.75" customHeight="1">
      <c r="A761" s="15"/>
      <c r="B761" s="15"/>
      <c r="C761" s="15"/>
      <c r="D761" s="15"/>
      <c r="E761" s="15"/>
      <c r="F761" s="15"/>
      <c r="G761" s="15"/>
      <c r="H761" s="15"/>
      <c r="I761" s="15"/>
    </row>
    <row r="762" spans="1:9" ht="15.75" customHeight="1">
      <c r="A762" s="15"/>
      <c r="B762" s="15"/>
      <c r="C762" s="15"/>
      <c r="D762" s="15"/>
      <c r="E762" s="15"/>
      <c r="F762" s="15"/>
      <c r="G762" s="15"/>
      <c r="H762" s="15"/>
      <c r="I762" s="15"/>
    </row>
    <row r="763" spans="1:9" ht="15.75" customHeight="1">
      <c r="A763" s="15"/>
      <c r="B763" s="15"/>
      <c r="C763" s="15"/>
      <c r="D763" s="15"/>
      <c r="E763" s="15"/>
      <c r="F763" s="15"/>
      <c r="G763" s="15"/>
      <c r="H763" s="15"/>
      <c r="I763" s="15"/>
    </row>
    <row r="764" spans="1:9" ht="15.75" customHeight="1">
      <c r="A764" s="15"/>
      <c r="B764" s="15"/>
      <c r="C764" s="15"/>
      <c r="D764" s="15"/>
      <c r="E764" s="15"/>
      <c r="F764" s="15"/>
      <c r="G764" s="15"/>
      <c r="H764" s="15"/>
      <c r="I764" s="15"/>
    </row>
    <row r="765" spans="1:9" ht="15.75" customHeight="1">
      <c r="A765" s="15"/>
      <c r="B765" s="15"/>
      <c r="C765" s="15"/>
      <c r="D765" s="15"/>
      <c r="E765" s="15"/>
      <c r="F765" s="15"/>
      <c r="G765" s="15"/>
      <c r="H765" s="15"/>
      <c r="I765" s="15"/>
    </row>
    <row r="766" spans="1:9" ht="15.75" customHeight="1">
      <c r="A766" s="15"/>
      <c r="B766" s="15"/>
      <c r="C766" s="15"/>
      <c r="D766" s="15"/>
      <c r="E766" s="15"/>
      <c r="F766" s="15"/>
      <c r="G766" s="15"/>
      <c r="H766" s="15"/>
      <c r="I766" s="15"/>
    </row>
    <row r="767" spans="1:9" ht="15.75" customHeight="1">
      <c r="A767" s="15"/>
      <c r="B767" s="15"/>
      <c r="C767" s="15"/>
      <c r="D767" s="15"/>
      <c r="E767" s="15"/>
      <c r="F767" s="15"/>
      <c r="G767" s="15"/>
      <c r="H767" s="15"/>
      <c r="I767" s="15"/>
    </row>
    <row r="768" spans="1:9" ht="15.75" customHeight="1">
      <c r="A768" s="15"/>
      <c r="B768" s="15"/>
      <c r="C768" s="15"/>
      <c r="D768" s="15"/>
      <c r="E768" s="15"/>
      <c r="F768" s="15"/>
      <c r="G768" s="15"/>
      <c r="H768" s="15"/>
      <c r="I768" s="15"/>
    </row>
    <row r="769" spans="1:9" ht="15.75" customHeight="1">
      <c r="A769" s="15"/>
      <c r="B769" s="15"/>
      <c r="C769" s="15"/>
      <c r="D769" s="15"/>
      <c r="E769" s="15"/>
      <c r="F769" s="15"/>
      <c r="G769" s="15"/>
      <c r="H769" s="15"/>
      <c r="I769" s="15"/>
    </row>
    <row r="770" spans="1:9" ht="15.75" customHeight="1">
      <c r="A770" s="15"/>
      <c r="B770" s="15"/>
      <c r="C770" s="15"/>
      <c r="D770" s="15"/>
      <c r="E770" s="15"/>
      <c r="F770" s="15"/>
      <c r="G770" s="15"/>
      <c r="H770" s="15"/>
      <c r="I770" s="15"/>
    </row>
    <row r="771" spans="1:9" ht="15.75" customHeight="1">
      <c r="A771" s="15"/>
      <c r="B771" s="15"/>
      <c r="C771" s="15"/>
      <c r="D771" s="15"/>
      <c r="E771" s="15"/>
      <c r="F771" s="15"/>
      <c r="G771" s="15"/>
      <c r="H771" s="15"/>
      <c r="I771" s="15"/>
    </row>
    <row r="772" spans="1:9" ht="15.75" customHeight="1">
      <c r="A772" s="15"/>
      <c r="B772" s="15"/>
      <c r="C772" s="15"/>
      <c r="D772" s="15"/>
      <c r="E772" s="15"/>
      <c r="F772" s="15"/>
      <c r="G772" s="15"/>
      <c r="H772" s="15"/>
      <c r="I772" s="15"/>
    </row>
    <row r="773" spans="1:9" ht="15.75" customHeight="1">
      <c r="A773" s="15"/>
      <c r="B773" s="15"/>
      <c r="C773" s="15"/>
      <c r="D773" s="15"/>
      <c r="E773" s="15"/>
      <c r="F773" s="15"/>
      <c r="G773" s="15"/>
      <c r="H773" s="15"/>
      <c r="I773" s="15"/>
    </row>
    <row r="774" spans="1:9" ht="15.75" customHeight="1">
      <c r="A774" s="15"/>
      <c r="B774" s="15"/>
      <c r="C774" s="15"/>
      <c r="D774" s="15"/>
      <c r="E774" s="15"/>
      <c r="F774" s="15"/>
      <c r="G774" s="15"/>
      <c r="H774" s="15"/>
      <c r="I774" s="15"/>
    </row>
    <row r="775" spans="1:9" ht="15.75" customHeight="1">
      <c r="A775" s="15"/>
      <c r="B775" s="15"/>
      <c r="C775" s="15"/>
      <c r="D775" s="15"/>
      <c r="E775" s="15"/>
      <c r="F775" s="15"/>
      <c r="G775" s="15"/>
      <c r="H775" s="15"/>
      <c r="I775" s="15"/>
    </row>
    <row r="776" spans="1:9" ht="15.75" customHeight="1">
      <c r="A776" s="15"/>
      <c r="B776" s="15"/>
      <c r="C776" s="15"/>
      <c r="D776" s="15"/>
      <c r="E776" s="15"/>
      <c r="F776" s="15"/>
      <c r="G776" s="15"/>
      <c r="H776" s="15"/>
      <c r="I776" s="15"/>
    </row>
    <row r="777" spans="1:9" ht="15.75" customHeight="1">
      <c r="A777" s="15"/>
      <c r="B777" s="15"/>
      <c r="C777" s="15"/>
      <c r="D777" s="15"/>
      <c r="E777" s="15"/>
      <c r="F777" s="15"/>
      <c r="G777" s="15"/>
      <c r="H777" s="15"/>
      <c r="I777" s="15"/>
    </row>
    <row r="778" spans="1:9" ht="15.75" customHeight="1">
      <c r="A778" s="15"/>
      <c r="B778" s="15"/>
      <c r="C778" s="15"/>
      <c r="D778" s="15"/>
      <c r="E778" s="15"/>
      <c r="F778" s="15"/>
      <c r="G778" s="15"/>
      <c r="H778" s="15"/>
      <c r="I778" s="15"/>
    </row>
    <row r="779" spans="1:9" ht="15.75" customHeight="1">
      <c r="A779" s="15"/>
      <c r="B779" s="15"/>
      <c r="C779" s="15"/>
      <c r="D779" s="15"/>
      <c r="E779" s="15"/>
      <c r="F779" s="15"/>
      <c r="G779" s="15"/>
      <c r="H779" s="15"/>
      <c r="I779" s="15"/>
    </row>
    <row r="780" spans="1:9" ht="15.75" customHeight="1">
      <c r="A780" s="15"/>
      <c r="B780" s="15"/>
      <c r="C780" s="15"/>
      <c r="D780" s="15"/>
      <c r="E780" s="15"/>
      <c r="F780" s="15"/>
      <c r="G780" s="15"/>
      <c r="H780" s="15"/>
      <c r="I780" s="15"/>
    </row>
    <row r="781" spans="1:9" ht="15.75" customHeight="1">
      <c r="A781" s="15"/>
      <c r="B781" s="15"/>
      <c r="C781" s="15"/>
      <c r="D781" s="15"/>
      <c r="E781" s="15"/>
      <c r="F781" s="15"/>
      <c r="G781" s="15"/>
      <c r="H781" s="15"/>
      <c r="I781" s="15"/>
    </row>
    <row r="782" spans="1:9" ht="15.75" customHeight="1">
      <c r="A782" s="15"/>
      <c r="B782" s="15"/>
      <c r="C782" s="15"/>
      <c r="D782" s="15"/>
      <c r="E782" s="15"/>
      <c r="F782" s="15"/>
      <c r="G782" s="15"/>
      <c r="H782" s="15"/>
      <c r="I782" s="15"/>
    </row>
    <row r="783" spans="1:9" ht="15.75" customHeight="1">
      <c r="A783" s="15"/>
      <c r="B783" s="15"/>
      <c r="C783" s="15"/>
      <c r="D783" s="15"/>
      <c r="E783" s="15"/>
      <c r="F783" s="15"/>
      <c r="G783" s="15"/>
      <c r="H783" s="15"/>
      <c r="I783" s="15"/>
    </row>
    <row r="784" spans="1:9" ht="15.75" customHeight="1">
      <c r="A784" s="15"/>
      <c r="B784" s="15"/>
      <c r="C784" s="15"/>
      <c r="D784" s="15"/>
      <c r="E784" s="15"/>
      <c r="F784" s="15"/>
      <c r="G784" s="15"/>
      <c r="H784" s="15"/>
      <c r="I784" s="15"/>
    </row>
    <row r="785" spans="1:9" ht="15.75" customHeight="1">
      <c r="A785" s="15"/>
      <c r="B785" s="15"/>
      <c r="C785" s="15"/>
      <c r="D785" s="15"/>
      <c r="E785" s="15"/>
      <c r="F785" s="15"/>
      <c r="G785" s="15"/>
      <c r="H785" s="15"/>
      <c r="I785" s="15"/>
    </row>
    <row r="786" spans="1:9" ht="15.75" customHeight="1">
      <c r="A786" s="15"/>
      <c r="B786" s="15"/>
      <c r="C786" s="15"/>
      <c r="D786" s="15"/>
      <c r="E786" s="15"/>
      <c r="F786" s="15"/>
      <c r="G786" s="15"/>
      <c r="H786" s="15"/>
      <c r="I786" s="15"/>
    </row>
    <row r="787" spans="1:9" ht="15.75" customHeight="1">
      <c r="A787" s="15"/>
      <c r="B787" s="15"/>
      <c r="C787" s="15"/>
      <c r="D787" s="15"/>
      <c r="E787" s="15"/>
      <c r="F787" s="15"/>
      <c r="G787" s="15"/>
      <c r="H787" s="15"/>
      <c r="I787" s="15"/>
    </row>
    <row r="788" spans="1:9" ht="15.75" customHeight="1">
      <c r="A788" s="15"/>
      <c r="B788" s="15"/>
      <c r="C788" s="15"/>
      <c r="D788" s="15"/>
      <c r="E788" s="15"/>
      <c r="F788" s="15"/>
      <c r="G788" s="15"/>
      <c r="H788" s="15"/>
      <c r="I788" s="15"/>
    </row>
    <row r="789" spans="1:9" ht="15.75" customHeight="1">
      <c r="A789" s="15"/>
      <c r="B789" s="15"/>
      <c r="C789" s="15"/>
      <c r="D789" s="15"/>
      <c r="E789" s="15"/>
      <c r="F789" s="15"/>
      <c r="G789" s="15"/>
      <c r="H789" s="15"/>
      <c r="I789" s="15"/>
    </row>
    <row r="790" spans="1:9" ht="15.75" customHeight="1">
      <c r="A790" s="15"/>
      <c r="B790" s="15"/>
      <c r="C790" s="15"/>
      <c r="D790" s="15"/>
      <c r="E790" s="15"/>
      <c r="F790" s="15"/>
      <c r="G790" s="15"/>
      <c r="H790" s="15"/>
      <c r="I790" s="15"/>
    </row>
    <row r="791" spans="1:9" ht="15.75" customHeight="1">
      <c r="A791" s="15"/>
      <c r="B791" s="15"/>
      <c r="C791" s="15"/>
      <c r="D791" s="15"/>
      <c r="E791" s="15"/>
      <c r="F791" s="15"/>
      <c r="G791" s="15"/>
      <c r="H791" s="15"/>
      <c r="I791" s="15"/>
    </row>
    <row r="792" spans="1:9" ht="15.75" customHeight="1">
      <c r="A792" s="15"/>
      <c r="B792" s="15"/>
      <c r="C792" s="15"/>
      <c r="D792" s="15"/>
      <c r="E792" s="15"/>
      <c r="F792" s="15"/>
      <c r="G792" s="15"/>
      <c r="H792" s="15"/>
      <c r="I792" s="15"/>
    </row>
    <row r="793" spans="1:9" ht="15.75" customHeight="1">
      <c r="A793" s="15"/>
      <c r="B793" s="15"/>
      <c r="C793" s="15"/>
      <c r="D793" s="15"/>
      <c r="E793" s="15"/>
      <c r="F793" s="15"/>
      <c r="G793" s="15"/>
      <c r="H793" s="15"/>
      <c r="I793" s="15"/>
    </row>
    <row r="794" spans="1:9" ht="15.75" customHeight="1">
      <c r="A794" s="15"/>
      <c r="B794" s="15"/>
      <c r="C794" s="15"/>
      <c r="D794" s="15"/>
      <c r="E794" s="15"/>
      <c r="F794" s="15"/>
      <c r="G794" s="15"/>
      <c r="H794" s="15"/>
      <c r="I794" s="15"/>
    </row>
    <row r="795" spans="1:9" ht="15.75" customHeight="1">
      <c r="A795" s="15"/>
      <c r="B795" s="15"/>
      <c r="C795" s="15"/>
      <c r="D795" s="15"/>
      <c r="E795" s="15"/>
      <c r="F795" s="15"/>
      <c r="G795" s="15"/>
      <c r="H795" s="15"/>
      <c r="I795" s="15"/>
    </row>
    <row r="796" spans="1:9" ht="15.75" customHeight="1">
      <c r="A796" s="15"/>
      <c r="B796" s="15"/>
      <c r="C796" s="15"/>
      <c r="D796" s="15"/>
      <c r="E796" s="15"/>
      <c r="F796" s="15"/>
      <c r="G796" s="15"/>
      <c r="H796" s="15"/>
      <c r="I796" s="15"/>
    </row>
    <row r="797" spans="1:9" ht="15.75" customHeight="1">
      <c r="A797" s="15"/>
      <c r="B797" s="15"/>
      <c r="C797" s="15"/>
      <c r="D797" s="15"/>
      <c r="E797" s="15"/>
      <c r="F797" s="15"/>
      <c r="G797" s="15"/>
      <c r="H797" s="15"/>
      <c r="I797" s="15"/>
    </row>
    <row r="798" spans="1:9" ht="15.75" customHeight="1">
      <c r="A798" s="15"/>
      <c r="B798" s="15"/>
      <c r="C798" s="15"/>
      <c r="D798" s="15"/>
      <c r="E798" s="15"/>
      <c r="F798" s="15"/>
      <c r="G798" s="15"/>
      <c r="H798" s="15"/>
      <c r="I798" s="15"/>
    </row>
    <row r="799" spans="1:9" ht="15.75" customHeight="1">
      <c r="A799" s="15"/>
      <c r="B799" s="15"/>
      <c r="C799" s="15"/>
      <c r="D799" s="15"/>
      <c r="E799" s="15"/>
      <c r="F799" s="15"/>
      <c r="G799" s="15"/>
      <c r="H799" s="15"/>
      <c r="I799" s="15"/>
    </row>
    <row r="800" spans="1:9" ht="15.75" customHeight="1">
      <c r="A800" s="15"/>
      <c r="B800" s="15"/>
      <c r="C800" s="15"/>
      <c r="D800" s="15"/>
      <c r="E800" s="15"/>
      <c r="F800" s="15"/>
      <c r="G800" s="15"/>
      <c r="H800" s="15"/>
      <c r="I800" s="15"/>
    </row>
    <row r="801" spans="1:9" ht="15.75" customHeight="1">
      <c r="A801" s="15"/>
      <c r="B801" s="15"/>
      <c r="C801" s="15"/>
      <c r="D801" s="15"/>
      <c r="E801" s="15"/>
      <c r="F801" s="15"/>
      <c r="G801" s="15"/>
      <c r="H801" s="15"/>
      <c r="I801" s="15"/>
    </row>
    <row r="802" spans="1:9" ht="15.75" customHeight="1">
      <c r="A802" s="15"/>
      <c r="B802" s="15"/>
      <c r="C802" s="15"/>
      <c r="D802" s="15"/>
      <c r="E802" s="15"/>
      <c r="F802" s="15"/>
      <c r="G802" s="15"/>
      <c r="H802" s="15"/>
      <c r="I802" s="15"/>
    </row>
    <row r="803" spans="1:9" ht="15.75" customHeight="1">
      <c r="A803" s="15"/>
      <c r="B803" s="15"/>
      <c r="C803" s="15"/>
      <c r="D803" s="15"/>
      <c r="E803" s="15"/>
      <c r="F803" s="15"/>
      <c r="G803" s="15"/>
      <c r="H803" s="15"/>
      <c r="I803" s="15"/>
    </row>
    <row r="804" spans="1:9" ht="15.75" customHeight="1">
      <c r="A804" s="15"/>
      <c r="B804" s="15"/>
      <c r="C804" s="15"/>
      <c r="D804" s="15"/>
      <c r="E804" s="15"/>
      <c r="F804" s="15"/>
      <c r="G804" s="15"/>
      <c r="H804" s="15"/>
      <c r="I804" s="15"/>
    </row>
    <row r="805" spans="1:9" ht="15.75" customHeight="1">
      <c r="A805" s="15"/>
      <c r="B805" s="15"/>
      <c r="C805" s="15"/>
      <c r="D805" s="15"/>
      <c r="E805" s="15"/>
      <c r="F805" s="15"/>
      <c r="G805" s="15"/>
      <c r="H805" s="15"/>
      <c r="I805" s="15"/>
    </row>
    <row r="806" spans="1:9" ht="15.75" customHeight="1">
      <c r="A806" s="15"/>
      <c r="B806" s="15"/>
      <c r="C806" s="15"/>
      <c r="D806" s="15"/>
      <c r="E806" s="15"/>
      <c r="F806" s="15"/>
      <c r="G806" s="15"/>
      <c r="H806" s="15"/>
      <c r="I806" s="15"/>
    </row>
    <row r="807" spans="1:9" ht="15.75" customHeight="1">
      <c r="A807" s="15"/>
      <c r="B807" s="15"/>
      <c r="C807" s="15"/>
      <c r="D807" s="15"/>
      <c r="E807" s="15"/>
      <c r="F807" s="15"/>
      <c r="G807" s="15"/>
      <c r="H807" s="15"/>
      <c r="I807" s="15"/>
    </row>
    <row r="808" spans="1:9" ht="15.75" customHeight="1">
      <c r="A808" s="15"/>
      <c r="B808" s="15"/>
      <c r="C808" s="15"/>
      <c r="D808" s="15"/>
      <c r="E808" s="15"/>
      <c r="F808" s="15"/>
      <c r="G808" s="15"/>
      <c r="H808" s="15"/>
      <c r="I808" s="15"/>
    </row>
    <row r="809" spans="1:9" ht="15.75" customHeight="1">
      <c r="A809" s="15"/>
      <c r="B809" s="15"/>
      <c r="C809" s="15"/>
      <c r="D809" s="15"/>
      <c r="E809" s="15"/>
      <c r="F809" s="15"/>
      <c r="G809" s="15"/>
      <c r="H809" s="15"/>
      <c r="I809" s="15"/>
    </row>
    <row r="810" spans="1:9" ht="15.75" customHeight="1">
      <c r="A810" s="15"/>
      <c r="B810" s="15"/>
      <c r="C810" s="15"/>
      <c r="D810" s="15"/>
      <c r="E810" s="15"/>
      <c r="F810" s="15"/>
      <c r="G810" s="15"/>
      <c r="H810" s="15"/>
      <c r="I810" s="15"/>
    </row>
    <row r="811" spans="1:9" ht="15.75" customHeight="1">
      <c r="A811" s="15"/>
      <c r="B811" s="15"/>
      <c r="C811" s="15"/>
      <c r="D811" s="15"/>
      <c r="E811" s="15"/>
      <c r="F811" s="15"/>
      <c r="G811" s="15"/>
      <c r="H811" s="15"/>
      <c r="I811" s="15"/>
    </row>
    <row r="812" spans="1:9" ht="15.75" customHeight="1">
      <c r="A812" s="15"/>
      <c r="B812" s="15"/>
      <c r="C812" s="15"/>
      <c r="D812" s="15"/>
      <c r="E812" s="15"/>
      <c r="F812" s="15"/>
      <c r="G812" s="15"/>
      <c r="H812" s="15"/>
      <c r="I812" s="15"/>
    </row>
    <row r="813" spans="1:9" ht="15.75" customHeight="1">
      <c r="A813" s="15"/>
      <c r="B813" s="15"/>
      <c r="C813" s="15"/>
      <c r="D813" s="15"/>
      <c r="E813" s="15"/>
      <c r="F813" s="15"/>
      <c r="G813" s="15"/>
      <c r="H813" s="15"/>
      <c r="I813" s="15"/>
    </row>
    <row r="814" spans="1:9" ht="15.75" customHeight="1">
      <c r="A814" s="15"/>
      <c r="B814" s="15"/>
      <c r="C814" s="15"/>
      <c r="D814" s="15"/>
      <c r="E814" s="15"/>
      <c r="F814" s="15"/>
      <c r="G814" s="15"/>
      <c r="H814" s="15"/>
      <c r="I814" s="15"/>
    </row>
    <row r="815" spans="1:9" ht="15.75" customHeight="1">
      <c r="A815" s="15"/>
      <c r="B815" s="15"/>
      <c r="C815" s="15"/>
      <c r="D815" s="15"/>
      <c r="E815" s="15"/>
      <c r="F815" s="15"/>
      <c r="G815" s="15"/>
      <c r="H815" s="15"/>
      <c r="I815" s="15"/>
    </row>
    <row r="816" spans="1:9" ht="15.75" customHeight="1">
      <c r="A816" s="15"/>
      <c r="B816" s="15"/>
      <c r="C816" s="15"/>
      <c r="D816" s="15"/>
      <c r="E816" s="15"/>
      <c r="F816" s="15"/>
      <c r="G816" s="15"/>
      <c r="H816" s="15"/>
      <c r="I816" s="15"/>
    </row>
    <row r="817" spans="1:9" ht="15.75" customHeight="1">
      <c r="A817" s="15"/>
      <c r="B817" s="15"/>
      <c r="C817" s="15"/>
      <c r="D817" s="15"/>
      <c r="E817" s="15"/>
      <c r="F817" s="15"/>
      <c r="G817" s="15"/>
      <c r="H817" s="15"/>
      <c r="I817" s="15"/>
    </row>
    <row r="818" spans="1:9" ht="15.75" customHeight="1">
      <c r="A818" s="15"/>
      <c r="B818" s="15"/>
      <c r="C818" s="15"/>
      <c r="D818" s="15"/>
      <c r="E818" s="15"/>
      <c r="F818" s="15"/>
      <c r="G818" s="15"/>
      <c r="H818" s="15"/>
      <c r="I818" s="15"/>
    </row>
    <row r="819" spans="1:9" ht="15.75" customHeight="1">
      <c r="A819" s="15"/>
      <c r="B819" s="15"/>
      <c r="C819" s="15"/>
      <c r="D819" s="15"/>
      <c r="E819" s="15"/>
      <c r="F819" s="15"/>
      <c r="G819" s="15"/>
      <c r="H819" s="15"/>
      <c r="I819" s="15"/>
    </row>
    <row r="820" spans="1:9" ht="15.75" customHeight="1">
      <c r="A820" s="15"/>
      <c r="B820" s="15"/>
      <c r="C820" s="15"/>
      <c r="D820" s="15"/>
      <c r="E820" s="15"/>
      <c r="F820" s="15"/>
      <c r="G820" s="15"/>
      <c r="H820" s="15"/>
      <c r="I820" s="15"/>
    </row>
    <row r="821" spans="1:9" ht="15.75" customHeight="1">
      <c r="A821" s="15"/>
      <c r="B821" s="15"/>
      <c r="C821" s="15"/>
      <c r="D821" s="15"/>
      <c r="E821" s="15"/>
      <c r="F821" s="15"/>
      <c r="G821" s="15"/>
      <c r="H821" s="15"/>
      <c r="I821" s="15"/>
    </row>
    <row r="822" spans="1:9" ht="15.75" customHeight="1">
      <c r="A822" s="15"/>
      <c r="B822" s="15"/>
      <c r="C822" s="15"/>
      <c r="D822" s="15"/>
      <c r="E822" s="15"/>
      <c r="F822" s="15"/>
      <c r="G822" s="15"/>
      <c r="H822" s="15"/>
      <c r="I822" s="15"/>
    </row>
    <row r="823" spans="1:9" ht="15.75" customHeight="1">
      <c r="A823" s="15"/>
      <c r="B823" s="15"/>
      <c r="C823" s="15"/>
      <c r="D823" s="15"/>
      <c r="E823" s="15"/>
      <c r="F823" s="15"/>
      <c r="G823" s="15"/>
      <c r="H823" s="15"/>
      <c r="I823" s="15"/>
    </row>
    <row r="824" spans="1:9" ht="15.75" customHeight="1">
      <c r="A824" s="15"/>
      <c r="B824" s="15"/>
      <c r="C824" s="15"/>
      <c r="D824" s="15"/>
      <c r="E824" s="15"/>
      <c r="F824" s="15"/>
      <c r="G824" s="15"/>
      <c r="H824" s="15"/>
      <c r="I824" s="15"/>
    </row>
    <row r="825" spans="1:9" ht="15.75" customHeight="1">
      <c r="A825" s="15"/>
      <c r="B825" s="15"/>
      <c r="C825" s="15"/>
      <c r="D825" s="15"/>
      <c r="E825" s="15"/>
      <c r="F825" s="15"/>
      <c r="G825" s="15"/>
      <c r="H825" s="15"/>
      <c r="I825" s="15"/>
    </row>
    <row r="826" spans="1:9" ht="15.75" customHeight="1">
      <c r="A826" s="15"/>
      <c r="B826" s="15"/>
      <c r="C826" s="15"/>
      <c r="D826" s="15"/>
      <c r="E826" s="15"/>
      <c r="F826" s="15"/>
      <c r="G826" s="15"/>
      <c r="H826" s="15"/>
      <c r="I826" s="15"/>
    </row>
    <row r="827" spans="1:9" ht="15.75" customHeight="1">
      <c r="A827" s="15"/>
      <c r="B827" s="15"/>
      <c r="C827" s="15"/>
      <c r="D827" s="15"/>
      <c r="E827" s="15"/>
      <c r="F827" s="15"/>
      <c r="G827" s="15"/>
      <c r="H827" s="15"/>
      <c r="I827" s="15"/>
    </row>
    <row r="828" spans="1:9" ht="15.75" customHeight="1">
      <c r="A828" s="15"/>
      <c r="B828" s="15"/>
      <c r="C828" s="15"/>
      <c r="D828" s="15"/>
      <c r="E828" s="15"/>
      <c r="F828" s="15"/>
      <c r="G828" s="15"/>
      <c r="H828" s="15"/>
      <c r="I828" s="15"/>
    </row>
    <row r="829" spans="1:9" ht="15.75" customHeight="1">
      <c r="A829" s="15"/>
      <c r="B829" s="15"/>
      <c r="C829" s="15"/>
      <c r="D829" s="15"/>
      <c r="E829" s="15"/>
      <c r="F829" s="15"/>
      <c r="G829" s="15"/>
      <c r="H829" s="15"/>
      <c r="I829" s="15"/>
    </row>
    <row r="830" spans="1:9" ht="15.75" customHeight="1">
      <c r="A830" s="15"/>
      <c r="B830" s="15"/>
      <c r="C830" s="15"/>
      <c r="D830" s="15"/>
      <c r="E830" s="15"/>
      <c r="F830" s="15"/>
      <c r="G830" s="15"/>
      <c r="H830" s="15"/>
      <c r="I830" s="15"/>
    </row>
    <row r="831" spans="1:9" ht="15.75" customHeight="1">
      <c r="A831" s="15"/>
      <c r="B831" s="15"/>
      <c r="C831" s="15"/>
      <c r="D831" s="15"/>
      <c r="E831" s="15"/>
      <c r="F831" s="15"/>
      <c r="G831" s="15"/>
      <c r="H831" s="15"/>
      <c r="I831" s="15"/>
    </row>
    <row r="832" spans="1:9" ht="15.75" customHeight="1">
      <c r="A832" s="15"/>
      <c r="B832" s="15"/>
      <c r="C832" s="15"/>
      <c r="D832" s="15"/>
      <c r="E832" s="15"/>
      <c r="F832" s="15"/>
      <c r="G832" s="15"/>
      <c r="H832" s="15"/>
      <c r="I832" s="15"/>
    </row>
    <row r="833" spans="1:9" ht="15.75" customHeight="1">
      <c r="A833" s="15"/>
      <c r="B833" s="15"/>
      <c r="C833" s="15"/>
      <c r="D833" s="15"/>
      <c r="E833" s="15"/>
      <c r="F833" s="15"/>
      <c r="G833" s="15"/>
      <c r="H833" s="15"/>
      <c r="I833" s="15"/>
    </row>
    <row r="834" spans="1:9" ht="15.75" customHeight="1">
      <c r="A834" s="15"/>
      <c r="B834" s="15"/>
      <c r="C834" s="15"/>
      <c r="D834" s="15"/>
      <c r="E834" s="15"/>
      <c r="F834" s="15"/>
      <c r="G834" s="15"/>
      <c r="H834" s="15"/>
      <c r="I834" s="15"/>
    </row>
    <row r="835" spans="1:9" ht="15.75" customHeight="1">
      <c r="A835" s="15"/>
      <c r="B835" s="15"/>
      <c r="C835" s="15"/>
      <c r="D835" s="15"/>
      <c r="E835" s="15"/>
      <c r="F835" s="15"/>
      <c r="G835" s="15"/>
      <c r="H835" s="15"/>
      <c r="I835" s="15"/>
    </row>
    <row r="836" spans="1:9" ht="15.75" customHeight="1">
      <c r="A836" s="15"/>
      <c r="B836" s="15"/>
      <c r="C836" s="15"/>
      <c r="D836" s="15"/>
      <c r="E836" s="15"/>
      <c r="F836" s="15"/>
      <c r="G836" s="15"/>
      <c r="H836" s="15"/>
      <c r="I836" s="15"/>
    </row>
    <row r="837" spans="1:9" ht="15.75" customHeight="1">
      <c r="A837" s="15"/>
      <c r="B837" s="15"/>
      <c r="C837" s="15"/>
      <c r="D837" s="15"/>
      <c r="E837" s="15"/>
      <c r="F837" s="15"/>
      <c r="G837" s="15"/>
      <c r="H837" s="15"/>
      <c r="I837" s="15"/>
    </row>
    <row r="838" spans="1:9" ht="15.75" customHeight="1">
      <c r="A838" s="15"/>
      <c r="B838" s="15"/>
      <c r="C838" s="15"/>
      <c r="D838" s="15"/>
      <c r="E838" s="15"/>
      <c r="F838" s="15"/>
      <c r="G838" s="15"/>
      <c r="H838" s="15"/>
      <c r="I838" s="15"/>
    </row>
    <row r="839" spans="1:9" ht="15.75" customHeight="1">
      <c r="A839" s="15"/>
      <c r="B839" s="15"/>
      <c r="C839" s="15"/>
      <c r="D839" s="15"/>
      <c r="E839" s="15"/>
      <c r="F839" s="15"/>
      <c r="G839" s="15"/>
      <c r="H839" s="15"/>
      <c r="I839" s="15"/>
    </row>
    <row r="840" spans="1:9" ht="15.75" customHeight="1">
      <c r="A840" s="15"/>
      <c r="B840" s="15"/>
      <c r="C840" s="15"/>
      <c r="D840" s="15"/>
      <c r="E840" s="15"/>
      <c r="F840" s="15"/>
      <c r="G840" s="15"/>
      <c r="H840" s="15"/>
      <c r="I840" s="15"/>
    </row>
    <row r="841" spans="1:9" ht="15.75" customHeight="1">
      <c r="A841" s="15"/>
      <c r="B841" s="15"/>
      <c r="C841" s="15"/>
      <c r="D841" s="15"/>
      <c r="E841" s="15"/>
      <c r="F841" s="15"/>
      <c r="G841" s="15"/>
      <c r="H841" s="15"/>
      <c r="I841" s="15"/>
    </row>
    <row r="842" spans="1:9" ht="15.75" customHeight="1">
      <c r="A842" s="15"/>
      <c r="B842" s="15"/>
      <c r="C842" s="15"/>
      <c r="D842" s="15"/>
      <c r="E842" s="15"/>
      <c r="F842" s="15"/>
      <c r="G842" s="15"/>
      <c r="H842" s="15"/>
      <c r="I842" s="15"/>
    </row>
    <row r="843" spans="1:9" ht="15.75" customHeight="1">
      <c r="A843" s="15"/>
      <c r="B843" s="15"/>
      <c r="C843" s="15"/>
      <c r="D843" s="15"/>
      <c r="E843" s="15"/>
      <c r="F843" s="15"/>
      <c r="G843" s="15"/>
      <c r="H843" s="15"/>
      <c r="I843" s="15"/>
    </row>
    <row r="844" spans="1:9" ht="15.75" customHeight="1">
      <c r="A844" s="15"/>
      <c r="B844" s="15"/>
      <c r="C844" s="15"/>
      <c r="D844" s="15"/>
      <c r="E844" s="15"/>
      <c r="F844" s="15"/>
      <c r="G844" s="15"/>
      <c r="H844" s="15"/>
      <c r="I844" s="15"/>
    </row>
    <row r="845" spans="1:9" ht="15.75" customHeight="1">
      <c r="A845" s="15"/>
      <c r="B845" s="15"/>
      <c r="C845" s="15"/>
      <c r="D845" s="15"/>
      <c r="E845" s="15"/>
      <c r="F845" s="15"/>
      <c r="G845" s="15"/>
      <c r="H845" s="15"/>
      <c r="I845" s="15"/>
    </row>
    <row r="846" spans="1:9" ht="15.75" customHeight="1">
      <c r="A846" s="15"/>
      <c r="B846" s="15"/>
      <c r="C846" s="15"/>
      <c r="D846" s="15"/>
      <c r="E846" s="15"/>
      <c r="F846" s="15"/>
      <c r="G846" s="15"/>
      <c r="H846" s="15"/>
      <c r="I846" s="15"/>
    </row>
    <row r="847" spans="1:9" ht="15.75" customHeight="1">
      <c r="A847" s="15"/>
      <c r="B847" s="15"/>
      <c r="C847" s="15"/>
      <c r="D847" s="15"/>
      <c r="E847" s="15"/>
      <c r="F847" s="15"/>
      <c r="G847" s="15"/>
      <c r="H847" s="15"/>
      <c r="I847" s="15"/>
    </row>
    <row r="848" spans="1:9" ht="15.75" customHeight="1">
      <c r="A848" s="15"/>
      <c r="B848" s="15"/>
      <c r="C848" s="15"/>
      <c r="D848" s="15"/>
      <c r="E848" s="15"/>
      <c r="F848" s="15"/>
      <c r="G848" s="15"/>
      <c r="H848" s="15"/>
      <c r="I848" s="15"/>
    </row>
    <row r="849" spans="1:9" ht="15.75" customHeight="1">
      <c r="A849" s="15"/>
      <c r="B849" s="15"/>
      <c r="C849" s="15"/>
      <c r="D849" s="15"/>
      <c r="E849" s="15"/>
      <c r="F849" s="15"/>
      <c r="G849" s="15"/>
      <c r="H849" s="15"/>
      <c r="I849" s="15"/>
    </row>
    <row r="850" spans="1:9" ht="15.75" customHeight="1">
      <c r="A850" s="15"/>
      <c r="B850" s="15"/>
      <c r="C850" s="15"/>
      <c r="D850" s="15"/>
      <c r="E850" s="15"/>
      <c r="F850" s="15"/>
      <c r="G850" s="15"/>
      <c r="H850" s="15"/>
      <c r="I850" s="15"/>
    </row>
    <row r="851" spans="1:9" ht="15.75" customHeight="1">
      <c r="A851" s="15"/>
      <c r="B851" s="15"/>
      <c r="C851" s="15"/>
      <c r="D851" s="15"/>
      <c r="E851" s="15"/>
      <c r="F851" s="15"/>
      <c r="G851" s="15"/>
      <c r="H851" s="15"/>
      <c r="I851" s="15"/>
    </row>
    <row r="852" spans="1:9" ht="15.75" customHeight="1">
      <c r="A852" s="15"/>
      <c r="B852" s="15"/>
      <c r="C852" s="15"/>
      <c r="D852" s="15"/>
      <c r="E852" s="15"/>
      <c r="F852" s="15"/>
      <c r="G852" s="15"/>
      <c r="H852" s="15"/>
      <c r="I852" s="15"/>
    </row>
    <row r="853" spans="1:9" ht="15.75" customHeight="1">
      <c r="A853" s="15"/>
      <c r="B853" s="15"/>
      <c r="C853" s="15"/>
      <c r="D853" s="15"/>
      <c r="E853" s="15"/>
      <c r="F853" s="15"/>
      <c r="G853" s="15"/>
      <c r="H853" s="15"/>
      <c r="I853" s="15"/>
    </row>
    <row r="854" spans="1:9" ht="15.75" customHeight="1">
      <c r="A854" s="15"/>
      <c r="B854" s="15"/>
      <c r="C854" s="15"/>
      <c r="D854" s="15"/>
      <c r="E854" s="15"/>
      <c r="F854" s="15"/>
      <c r="G854" s="15"/>
      <c r="H854" s="15"/>
      <c r="I854" s="15"/>
    </row>
    <row r="855" spans="1:9" ht="15.75" customHeight="1">
      <c r="A855" s="15"/>
      <c r="B855" s="15"/>
      <c r="C855" s="15"/>
      <c r="D855" s="15"/>
      <c r="E855" s="15"/>
      <c r="F855" s="15"/>
      <c r="G855" s="15"/>
      <c r="H855" s="15"/>
      <c r="I855" s="15"/>
    </row>
    <row r="856" spans="1:9" ht="15.75" customHeight="1">
      <c r="A856" s="15"/>
      <c r="B856" s="15"/>
      <c r="C856" s="15"/>
      <c r="D856" s="15"/>
      <c r="E856" s="15"/>
      <c r="F856" s="15"/>
      <c r="G856" s="15"/>
      <c r="H856" s="15"/>
      <c r="I856" s="15"/>
    </row>
    <row r="857" spans="1:9" ht="15.75" customHeight="1">
      <c r="A857" s="15"/>
      <c r="B857" s="15"/>
      <c r="C857" s="15"/>
      <c r="D857" s="15"/>
      <c r="E857" s="15"/>
      <c r="F857" s="15"/>
      <c r="G857" s="15"/>
      <c r="H857" s="15"/>
      <c r="I857" s="15"/>
    </row>
    <row r="858" spans="1:9" ht="15.75" customHeight="1">
      <c r="A858" s="15"/>
      <c r="B858" s="15"/>
      <c r="C858" s="15"/>
      <c r="D858" s="15"/>
      <c r="E858" s="15"/>
      <c r="F858" s="15"/>
      <c r="G858" s="15"/>
      <c r="H858" s="15"/>
      <c r="I858" s="15"/>
    </row>
    <row r="859" spans="1:9" ht="15.75" customHeight="1">
      <c r="A859" s="15"/>
      <c r="B859" s="15"/>
      <c r="C859" s="15"/>
      <c r="D859" s="15"/>
      <c r="E859" s="15"/>
      <c r="F859" s="15"/>
      <c r="G859" s="15"/>
      <c r="H859" s="15"/>
      <c r="I859" s="15"/>
    </row>
    <row r="860" spans="1:9" ht="15.75" customHeight="1">
      <c r="A860" s="15"/>
      <c r="B860" s="15"/>
      <c r="C860" s="15"/>
      <c r="D860" s="15"/>
      <c r="E860" s="15"/>
      <c r="F860" s="15"/>
      <c r="G860" s="15"/>
      <c r="H860" s="15"/>
      <c r="I860" s="15"/>
    </row>
    <row r="861" spans="1:9" ht="15.75" customHeight="1">
      <c r="A861" s="15"/>
      <c r="B861" s="15"/>
      <c r="C861" s="15"/>
      <c r="D861" s="15"/>
      <c r="E861" s="15"/>
      <c r="F861" s="15"/>
      <c r="G861" s="15"/>
      <c r="H861" s="15"/>
      <c r="I861" s="15"/>
    </row>
    <row r="862" spans="1:9" ht="15.75" customHeight="1">
      <c r="A862" s="15"/>
      <c r="B862" s="15"/>
      <c r="C862" s="15"/>
      <c r="D862" s="15"/>
      <c r="E862" s="15"/>
      <c r="F862" s="15"/>
      <c r="G862" s="15"/>
      <c r="H862" s="15"/>
      <c r="I862" s="15"/>
    </row>
    <row r="863" spans="1:9" ht="15.75" customHeight="1">
      <c r="A863" s="15"/>
      <c r="B863" s="15"/>
      <c r="C863" s="15"/>
      <c r="D863" s="15"/>
      <c r="E863" s="15"/>
      <c r="F863" s="15"/>
      <c r="G863" s="15"/>
      <c r="H863" s="15"/>
      <c r="I863" s="15"/>
    </row>
    <row r="864" spans="1:9" ht="15.75" customHeight="1">
      <c r="A864" s="15"/>
      <c r="B864" s="15"/>
      <c r="C864" s="15"/>
      <c r="D864" s="15"/>
      <c r="E864" s="15"/>
      <c r="F864" s="15"/>
      <c r="G864" s="15"/>
      <c r="H864" s="15"/>
      <c r="I864" s="15"/>
    </row>
    <row r="865" spans="1:9" ht="15.75" customHeight="1">
      <c r="A865" s="15"/>
      <c r="B865" s="15"/>
      <c r="C865" s="15"/>
      <c r="D865" s="15"/>
      <c r="E865" s="15"/>
      <c r="F865" s="15"/>
      <c r="G865" s="15"/>
      <c r="H865" s="15"/>
      <c r="I865" s="15"/>
    </row>
    <row r="866" spans="1:9" ht="15.75" customHeight="1">
      <c r="A866" s="15"/>
      <c r="B866" s="15"/>
      <c r="C866" s="15"/>
      <c r="D866" s="15"/>
      <c r="E866" s="15"/>
      <c r="F866" s="15"/>
      <c r="G866" s="15"/>
      <c r="H866" s="15"/>
      <c r="I866" s="15"/>
    </row>
    <row r="867" spans="1:9" ht="15.75" customHeight="1">
      <c r="A867" s="15"/>
      <c r="B867" s="15"/>
      <c r="C867" s="15"/>
      <c r="D867" s="15"/>
      <c r="E867" s="15"/>
      <c r="F867" s="15"/>
      <c r="G867" s="15"/>
      <c r="H867" s="15"/>
      <c r="I867" s="15"/>
    </row>
    <row r="868" spans="1:9" ht="15.75" customHeight="1">
      <c r="A868" s="15"/>
      <c r="B868" s="15"/>
      <c r="C868" s="15"/>
      <c r="D868" s="15"/>
      <c r="E868" s="15"/>
      <c r="F868" s="15"/>
      <c r="G868" s="15"/>
      <c r="H868" s="15"/>
      <c r="I868" s="15"/>
    </row>
    <row r="869" spans="1:9" ht="15.75" customHeight="1">
      <c r="A869" s="15"/>
      <c r="B869" s="15"/>
      <c r="C869" s="15"/>
      <c r="D869" s="15"/>
      <c r="E869" s="15"/>
      <c r="F869" s="15"/>
      <c r="G869" s="15"/>
      <c r="H869" s="15"/>
      <c r="I869" s="15"/>
    </row>
    <row r="870" spans="1:9" ht="15.75" customHeight="1">
      <c r="A870" s="15"/>
      <c r="B870" s="15"/>
      <c r="C870" s="15"/>
      <c r="D870" s="15"/>
      <c r="E870" s="15"/>
      <c r="F870" s="15"/>
      <c r="G870" s="15"/>
      <c r="H870" s="15"/>
      <c r="I870" s="15"/>
    </row>
    <row r="871" spans="1:9" ht="15.75" customHeight="1">
      <c r="A871" s="15"/>
      <c r="B871" s="15"/>
      <c r="C871" s="15"/>
      <c r="D871" s="15"/>
      <c r="E871" s="15"/>
      <c r="F871" s="15"/>
      <c r="G871" s="15"/>
      <c r="H871" s="15"/>
      <c r="I871" s="15"/>
    </row>
    <row r="872" spans="1:9" ht="15.75" customHeight="1">
      <c r="A872" s="15"/>
      <c r="B872" s="15"/>
      <c r="C872" s="15"/>
      <c r="D872" s="15"/>
      <c r="E872" s="15"/>
      <c r="F872" s="15"/>
      <c r="G872" s="15"/>
      <c r="H872" s="15"/>
      <c r="I872" s="15"/>
    </row>
    <row r="873" spans="1:9" ht="15.75" customHeight="1">
      <c r="A873" s="15"/>
      <c r="B873" s="15"/>
      <c r="C873" s="15"/>
      <c r="D873" s="15"/>
      <c r="E873" s="15"/>
      <c r="F873" s="15"/>
      <c r="G873" s="15"/>
      <c r="H873" s="15"/>
      <c r="I873" s="15"/>
    </row>
    <row r="874" spans="1:9" ht="15.75" customHeight="1">
      <c r="A874" s="15"/>
      <c r="B874" s="15"/>
      <c r="C874" s="15"/>
      <c r="D874" s="15"/>
      <c r="E874" s="15"/>
      <c r="F874" s="15"/>
      <c r="G874" s="15"/>
      <c r="H874" s="15"/>
      <c r="I874" s="15"/>
    </row>
    <row r="875" spans="1:9" ht="15.75" customHeight="1">
      <c r="A875" s="15"/>
      <c r="B875" s="15"/>
      <c r="C875" s="15"/>
      <c r="D875" s="15"/>
      <c r="E875" s="15"/>
      <c r="F875" s="15"/>
      <c r="G875" s="15"/>
      <c r="H875" s="15"/>
      <c r="I875" s="15"/>
    </row>
    <row r="876" spans="1:9" ht="15.75" customHeight="1">
      <c r="A876" s="15"/>
      <c r="B876" s="15"/>
      <c r="C876" s="15"/>
      <c r="D876" s="15"/>
      <c r="E876" s="15"/>
      <c r="F876" s="15"/>
      <c r="G876" s="15"/>
      <c r="H876" s="15"/>
      <c r="I876" s="15"/>
    </row>
    <row r="877" spans="1:9" ht="15.75" customHeight="1">
      <c r="A877" s="15"/>
      <c r="B877" s="15"/>
      <c r="C877" s="15"/>
      <c r="D877" s="15"/>
      <c r="E877" s="15"/>
      <c r="F877" s="15"/>
      <c r="G877" s="15"/>
      <c r="H877" s="15"/>
      <c r="I877" s="15"/>
    </row>
    <row r="878" spans="1:9" ht="15.75" customHeight="1">
      <c r="A878" s="15"/>
      <c r="B878" s="15"/>
      <c r="C878" s="15"/>
      <c r="D878" s="15"/>
      <c r="E878" s="15"/>
      <c r="F878" s="15"/>
      <c r="G878" s="15"/>
      <c r="H878" s="15"/>
      <c r="I878" s="15"/>
    </row>
    <row r="879" spans="1:9" ht="15.75" customHeight="1">
      <c r="A879" s="15"/>
      <c r="B879" s="15"/>
      <c r="C879" s="15"/>
      <c r="D879" s="15"/>
      <c r="E879" s="15"/>
      <c r="F879" s="15"/>
      <c r="G879" s="15"/>
      <c r="H879" s="15"/>
      <c r="I879" s="15"/>
    </row>
    <row r="880" spans="1:9" ht="15.75" customHeight="1">
      <c r="A880" s="15"/>
      <c r="B880" s="15"/>
      <c r="C880" s="15"/>
      <c r="D880" s="15"/>
      <c r="E880" s="15"/>
      <c r="F880" s="15"/>
      <c r="G880" s="15"/>
      <c r="H880" s="15"/>
      <c r="I880" s="15"/>
    </row>
    <row r="881" spans="1:9" ht="15.75" customHeight="1">
      <c r="A881" s="15"/>
      <c r="B881" s="15"/>
      <c r="C881" s="15"/>
      <c r="D881" s="15"/>
      <c r="E881" s="15"/>
      <c r="F881" s="15"/>
      <c r="G881" s="15"/>
      <c r="H881" s="15"/>
      <c r="I881" s="15"/>
    </row>
    <row r="882" spans="1:9" ht="15.75" customHeight="1">
      <c r="A882" s="15"/>
      <c r="B882" s="15"/>
      <c r="C882" s="15"/>
      <c r="D882" s="15"/>
      <c r="E882" s="15"/>
      <c r="F882" s="15"/>
      <c r="G882" s="15"/>
      <c r="H882" s="15"/>
      <c r="I882" s="15"/>
    </row>
    <row r="883" spans="1:9" ht="15.75" customHeight="1">
      <c r="A883" s="15"/>
      <c r="B883" s="15"/>
      <c r="C883" s="15"/>
      <c r="D883" s="15"/>
      <c r="E883" s="15"/>
      <c r="F883" s="15"/>
      <c r="G883" s="15"/>
      <c r="H883" s="15"/>
      <c r="I883" s="15"/>
    </row>
    <row r="884" spans="1:9" ht="15.75" customHeight="1">
      <c r="A884" s="15"/>
      <c r="B884" s="15"/>
      <c r="C884" s="15"/>
      <c r="D884" s="15"/>
      <c r="E884" s="15"/>
      <c r="F884" s="15"/>
      <c r="G884" s="15"/>
      <c r="H884" s="15"/>
      <c r="I884" s="15"/>
    </row>
    <row r="885" spans="1:9" ht="15.75" customHeight="1">
      <c r="A885" s="15"/>
      <c r="B885" s="15"/>
      <c r="C885" s="15"/>
      <c r="D885" s="15"/>
      <c r="E885" s="15"/>
      <c r="F885" s="15"/>
      <c r="G885" s="15"/>
      <c r="H885" s="15"/>
      <c r="I885" s="15"/>
    </row>
    <row r="886" spans="1:9" ht="15.75" customHeight="1">
      <c r="A886" s="15"/>
      <c r="B886" s="15"/>
      <c r="C886" s="15"/>
      <c r="D886" s="15"/>
      <c r="E886" s="15"/>
      <c r="F886" s="15"/>
      <c r="G886" s="15"/>
      <c r="H886" s="15"/>
      <c r="I886" s="15"/>
    </row>
    <row r="887" spans="1:9" ht="15.75" customHeight="1">
      <c r="A887" s="15"/>
      <c r="B887" s="15"/>
      <c r="C887" s="15"/>
      <c r="D887" s="15"/>
      <c r="E887" s="15"/>
      <c r="F887" s="15"/>
      <c r="G887" s="15"/>
      <c r="H887" s="15"/>
      <c r="I887" s="15"/>
    </row>
    <row r="888" spans="1:9" ht="15.75" customHeight="1">
      <c r="A888" s="15"/>
      <c r="B888" s="15"/>
      <c r="C888" s="15"/>
      <c r="D888" s="15"/>
      <c r="E888" s="15"/>
      <c r="F888" s="15"/>
      <c r="G888" s="15"/>
      <c r="H888" s="15"/>
      <c r="I888" s="15"/>
    </row>
    <row r="889" spans="1:9" ht="15.75" customHeight="1">
      <c r="A889" s="15"/>
      <c r="B889" s="15"/>
      <c r="C889" s="15"/>
      <c r="D889" s="15"/>
      <c r="E889" s="15"/>
      <c r="F889" s="15"/>
      <c r="G889" s="15"/>
      <c r="H889" s="15"/>
      <c r="I889" s="15"/>
    </row>
    <row r="890" spans="1:9" ht="15.75" customHeight="1">
      <c r="A890" s="15"/>
      <c r="B890" s="15"/>
      <c r="C890" s="15"/>
      <c r="D890" s="15"/>
      <c r="E890" s="15"/>
      <c r="F890" s="15"/>
      <c r="G890" s="15"/>
      <c r="H890" s="15"/>
      <c r="I890" s="15"/>
    </row>
    <row r="891" spans="1:9" ht="15.75" customHeight="1">
      <c r="A891" s="15"/>
      <c r="B891" s="15"/>
      <c r="C891" s="15"/>
      <c r="D891" s="15"/>
      <c r="E891" s="15"/>
      <c r="F891" s="15"/>
      <c r="G891" s="15"/>
      <c r="H891" s="15"/>
      <c r="I891" s="15"/>
    </row>
    <row r="892" spans="1:9" ht="15.75" customHeight="1">
      <c r="A892" s="15"/>
      <c r="B892" s="15"/>
      <c r="C892" s="15"/>
      <c r="D892" s="15"/>
      <c r="E892" s="15"/>
      <c r="F892" s="15"/>
      <c r="G892" s="15"/>
      <c r="H892" s="15"/>
      <c r="I892" s="15"/>
    </row>
    <row r="893" spans="1:9" ht="15.75" customHeight="1">
      <c r="A893" s="15"/>
      <c r="B893" s="15"/>
      <c r="C893" s="15"/>
      <c r="D893" s="15"/>
      <c r="E893" s="15"/>
      <c r="F893" s="15"/>
      <c r="G893" s="15"/>
      <c r="H893" s="15"/>
      <c r="I893" s="15"/>
    </row>
    <row r="894" spans="1:9" ht="15.75" customHeight="1">
      <c r="A894" s="15"/>
      <c r="B894" s="15"/>
      <c r="C894" s="15"/>
      <c r="D894" s="15"/>
      <c r="E894" s="15"/>
      <c r="F894" s="15"/>
      <c r="G894" s="15"/>
      <c r="H894" s="15"/>
      <c r="I894" s="15"/>
    </row>
    <row r="895" spans="1:9" ht="15.75" customHeight="1">
      <c r="A895" s="15"/>
      <c r="B895" s="15"/>
      <c r="C895" s="15"/>
      <c r="D895" s="15"/>
      <c r="E895" s="15"/>
      <c r="F895" s="15"/>
      <c r="G895" s="15"/>
      <c r="H895" s="15"/>
      <c r="I895" s="15"/>
    </row>
    <row r="896" spans="1:9" ht="15.75" customHeight="1">
      <c r="A896" s="15"/>
      <c r="B896" s="15"/>
      <c r="C896" s="15"/>
      <c r="D896" s="15"/>
      <c r="E896" s="15"/>
      <c r="F896" s="15"/>
      <c r="G896" s="15"/>
      <c r="H896" s="15"/>
      <c r="I896" s="15"/>
    </row>
    <row r="897" spans="1:9" ht="15.75" customHeight="1">
      <c r="A897" s="15"/>
      <c r="B897" s="15"/>
      <c r="C897" s="15"/>
      <c r="D897" s="15"/>
      <c r="E897" s="15"/>
      <c r="F897" s="15"/>
      <c r="G897" s="15"/>
      <c r="H897" s="15"/>
      <c r="I897" s="15"/>
    </row>
    <row r="898" spans="1:9" ht="15.75" customHeight="1">
      <c r="A898" s="15"/>
      <c r="B898" s="15"/>
      <c r="C898" s="15"/>
      <c r="D898" s="15"/>
      <c r="E898" s="15"/>
      <c r="F898" s="15"/>
      <c r="G898" s="15"/>
      <c r="H898" s="15"/>
      <c r="I898" s="15"/>
    </row>
    <row r="899" spans="1:9" ht="15.75" customHeight="1">
      <c r="A899" s="15"/>
      <c r="B899" s="15"/>
      <c r="C899" s="15"/>
      <c r="D899" s="15"/>
      <c r="E899" s="15"/>
      <c r="F899" s="15"/>
      <c r="G899" s="15"/>
      <c r="H899" s="15"/>
      <c r="I899" s="15"/>
    </row>
    <row r="900" spans="1:9" ht="15.75" customHeight="1">
      <c r="A900" s="15"/>
      <c r="B900" s="15"/>
      <c r="C900" s="15"/>
      <c r="D900" s="15"/>
      <c r="E900" s="15"/>
      <c r="F900" s="15"/>
      <c r="G900" s="15"/>
      <c r="H900" s="15"/>
      <c r="I900" s="15"/>
    </row>
    <row r="901" spans="1:9" ht="15.75" customHeight="1">
      <c r="A901" s="15"/>
      <c r="B901" s="15"/>
      <c r="C901" s="15"/>
      <c r="D901" s="15"/>
      <c r="E901" s="15"/>
      <c r="F901" s="15"/>
      <c r="G901" s="15"/>
      <c r="H901" s="15"/>
      <c r="I901" s="15"/>
    </row>
    <row r="902" spans="1:9" ht="15.75" customHeight="1">
      <c r="A902" s="15"/>
      <c r="B902" s="15"/>
      <c r="C902" s="15"/>
      <c r="D902" s="15"/>
      <c r="E902" s="15"/>
      <c r="F902" s="15"/>
      <c r="G902" s="15"/>
      <c r="H902" s="15"/>
      <c r="I902" s="15"/>
    </row>
    <row r="903" spans="1:9" ht="15.75" customHeight="1">
      <c r="A903" s="15"/>
      <c r="B903" s="15"/>
      <c r="C903" s="15"/>
      <c r="D903" s="15"/>
      <c r="E903" s="15"/>
      <c r="F903" s="15"/>
      <c r="G903" s="15"/>
      <c r="H903" s="15"/>
      <c r="I903" s="15"/>
    </row>
    <row r="904" spans="1:9" ht="15.75" customHeight="1">
      <c r="A904" s="15"/>
      <c r="B904" s="15"/>
      <c r="C904" s="15"/>
      <c r="D904" s="15"/>
      <c r="E904" s="15"/>
      <c r="F904" s="15"/>
      <c r="G904" s="15"/>
      <c r="H904" s="15"/>
      <c r="I904" s="15"/>
    </row>
    <row r="905" spans="1:9" ht="15.75" customHeight="1">
      <c r="A905" s="15"/>
      <c r="B905" s="15"/>
      <c r="C905" s="15"/>
      <c r="D905" s="15"/>
      <c r="E905" s="15"/>
      <c r="F905" s="15"/>
      <c r="G905" s="15"/>
      <c r="H905" s="15"/>
      <c r="I905" s="15"/>
    </row>
    <row r="906" spans="1:9" ht="15.75" customHeight="1">
      <c r="A906" s="15"/>
      <c r="B906" s="15"/>
      <c r="C906" s="15"/>
      <c r="D906" s="15"/>
      <c r="E906" s="15"/>
      <c r="F906" s="15"/>
      <c r="G906" s="15"/>
      <c r="H906" s="15"/>
      <c r="I906" s="15"/>
    </row>
    <row r="907" spans="1:9" ht="15.75" customHeight="1">
      <c r="A907" s="15"/>
      <c r="B907" s="15"/>
      <c r="C907" s="15"/>
      <c r="D907" s="15"/>
      <c r="E907" s="15"/>
      <c r="F907" s="15"/>
      <c r="G907" s="15"/>
      <c r="H907" s="15"/>
      <c r="I907" s="15"/>
    </row>
    <row r="908" spans="1:9" ht="15.75" customHeight="1">
      <c r="A908" s="15"/>
      <c r="B908" s="15"/>
      <c r="C908" s="15"/>
      <c r="D908" s="15"/>
      <c r="E908" s="15"/>
      <c r="F908" s="15"/>
      <c r="G908" s="15"/>
      <c r="H908" s="15"/>
      <c r="I908" s="15"/>
    </row>
    <row r="909" spans="1:9" ht="15.75" customHeight="1">
      <c r="A909" s="15"/>
      <c r="B909" s="15"/>
      <c r="C909" s="15"/>
      <c r="D909" s="15"/>
      <c r="E909" s="15"/>
      <c r="F909" s="15"/>
      <c r="G909" s="15"/>
      <c r="H909" s="15"/>
      <c r="I909" s="15"/>
    </row>
    <row r="910" spans="1:9" ht="15.75" customHeight="1">
      <c r="A910" s="15"/>
      <c r="B910" s="15"/>
      <c r="C910" s="15"/>
      <c r="D910" s="15"/>
      <c r="E910" s="15"/>
      <c r="F910" s="15"/>
      <c r="G910" s="15"/>
      <c r="H910" s="15"/>
      <c r="I910" s="15"/>
    </row>
    <row r="911" spans="1:9" ht="15.75" customHeight="1">
      <c r="A911" s="15"/>
      <c r="B911" s="15"/>
      <c r="C911" s="15"/>
      <c r="D911" s="15"/>
      <c r="E911" s="15"/>
      <c r="F911" s="15"/>
      <c r="G911" s="15"/>
      <c r="H911" s="15"/>
      <c r="I911" s="15"/>
    </row>
    <row r="912" spans="1:9" ht="15.75" customHeight="1">
      <c r="A912" s="15"/>
      <c r="B912" s="15"/>
      <c r="C912" s="15"/>
      <c r="D912" s="15"/>
      <c r="E912" s="15"/>
      <c r="F912" s="15"/>
      <c r="G912" s="15"/>
      <c r="H912" s="15"/>
      <c r="I912" s="15"/>
    </row>
    <row r="913" spans="1:9" ht="15.75" customHeight="1">
      <c r="A913" s="15"/>
      <c r="B913" s="15"/>
      <c r="C913" s="15"/>
      <c r="D913" s="15"/>
      <c r="E913" s="15"/>
      <c r="F913" s="15"/>
      <c r="G913" s="15"/>
      <c r="H913" s="15"/>
      <c r="I913" s="15"/>
    </row>
    <row r="914" spans="1:9" ht="15.75" customHeight="1">
      <c r="A914" s="15"/>
      <c r="B914" s="15"/>
      <c r="C914" s="15"/>
      <c r="D914" s="15"/>
      <c r="E914" s="15"/>
      <c r="F914" s="15"/>
      <c r="G914" s="15"/>
      <c r="H914" s="15"/>
      <c r="I914" s="15"/>
    </row>
    <row r="915" spans="1:9" ht="15.75" customHeight="1">
      <c r="A915" s="15"/>
      <c r="B915" s="15"/>
      <c r="C915" s="15"/>
      <c r="D915" s="15"/>
      <c r="E915" s="15"/>
      <c r="F915" s="15"/>
      <c r="G915" s="15"/>
      <c r="H915" s="15"/>
      <c r="I915" s="15"/>
    </row>
    <row r="916" spans="1:9" ht="15.75" customHeight="1">
      <c r="A916" s="15"/>
      <c r="B916" s="15"/>
      <c r="C916" s="15"/>
      <c r="D916" s="15"/>
      <c r="E916" s="15"/>
      <c r="F916" s="15"/>
      <c r="G916" s="15"/>
      <c r="H916" s="15"/>
      <c r="I916" s="15"/>
    </row>
    <row r="917" spans="1:9" ht="15.75" customHeight="1">
      <c r="A917" s="15"/>
      <c r="B917" s="15"/>
      <c r="C917" s="15"/>
      <c r="D917" s="15"/>
      <c r="E917" s="15"/>
      <c r="F917" s="15"/>
      <c r="G917" s="15"/>
      <c r="H917" s="15"/>
      <c r="I917" s="15"/>
    </row>
    <row r="918" spans="1:9" ht="15.75" customHeight="1">
      <c r="A918" s="15"/>
      <c r="B918" s="15"/>
      <c r="C918" s="15"/>
      <c r="D918" s="15"/>
      <c r="E918" s="15"/>
      <c r="F918" s="15"/>
      <c r="G918" s="15"/>
      <c r="H918" s="15"/>
      <c r="I918" s="15"/>
    </row>
    <row r="919" spans="1:9" ht="15.75" customHeight="1">
      <c r="A919" s="15"/>
      <c r="B919" s="15"/>
      <c r="C919" s="15"/>
      <c r="D919" s="15"/>
      <c r="E919" s="15"/>
      <c r="F919" s="15"/>
      <c r="G919" s="15"/>
      <c r="H919" s="15"/>
      <c r="I919" s="15"/>
    </row>
    <row r="920" spans="1:9" ht="15.75" customHeight="1">
      <c r="A920" s="15"/>
      <c r="B920" s="15"/>
      <c r="C920" s="15"/>
      <c r="D920" s="15"/>
      <c r="E920" s="15"/>
      <c r="F920" s="15"/>
      <c r="G920" s="15"/>
      <c r="H920" s="15"/>
      <c r="I920" s="15"/>
    </row>
    <row r="921" spans="1:9" ht="15.75" customHeight="1">
      <c r="A921" s="15"/>
      <c r="B921" s="15"/>
      <c r="C921" s="15"/>
      <c r="D921" s="15"/>
      <c r="E921" s="15"/>
      <c r="F921" s="15"/>
      <c r="G921" s="15"/>
      <c r="H921" s="15"/>
      <c r="I921" s="15"/>
    </row>
    <row r="922" spans="1:9" ht="15.75" customHeight="1">
      <c r="A922" s="15"/>
      <c r="B922" s="15"/>
      <c r="C922" s="15"/>
      <c r="D922" s="15"/>
      <c r="E922" s="15"/>
      <c r="F922" s="15"/>
      <c r="G922" s="15"/>
      <c r="H922" s="15"/>
      <c r="I922" s="15"/>
    </row>
    <row r="923" spans="1:9" ht="15.75" customHeight="1">
      <c r="A923" s="15"/>
      <c r="B923" s="15"/>
      <c r="C923" s="15"/>
      <c r="D923" s="15"/>
      <c r="E923" s="15"/>
      <c r="F923" s="15"/>
      <c r="G923" s="15"/>
      <c r="H923" s="15"/>
      <c r="I923" s="15"/>
    </row>
    <row r="924" spans="1:9" ht="15.75" customHeight="1">
      <c r="A924" s="15"/>
      <c r="B924" s="15"/>
      <c r="C924" s="15"/>
      <c r="D924" s="15"/>
      <c r="E924" s="15"/>
      <c r="F924" s="15"/>
      <c r="G924" s="15"/>
      <c r="H924" s="15"/>
      <c r="I924" s="15"/>
    </row>
    <row r="925" spans="1:9" ht="15.75" customHeight="1">
      <c r="A925" s="15"/>
      <c r="B925" s="15"/>
      <c r="C925" s="15"/>
      <c r="D925" s="15"/>
      <c r="E925" s="15"/>
      <c r="F925" s="15"/>
      <c r="G925" s="15"/>
      <c r="H925" s="15"/>
      <c r="I925" s="15"/>
    </row>
    <row r="926" spans="1:9" ht="15.75" customHeight="1">
      <c r="A926" s="15"/>
      <c r="B926" s="15"/>
      <c r="C926" s="15"/>
      <c r="D926" s="15"/>
      <c r="E926" s="15"/>
      <c r="F926" s="15"/>
      <c r="G926" s="15"/>
      <c r="H926" s="15"/>
      <c r="I926" s="15"/>
    </row>
    <row r="927" spans="1:9" ht="15.75" customHeight="1">
      <c r="A927" s="15"/>
      <c r="B927" s="15"/>
      <c r="C927" s="15"/>
      <c r="D927" s="15"/>
      <c r="E927" s="15"/>
      <c r="F927" s="15"/>
      <c r="G927" s="15"/>
      <c r="H927" s="15"/>
      <c r="I927" s="15"/>
    </row>
    <row r="928" spans="1:9" ht="15.75" customHeight="1">
      <c r="A928" s="15"/>
      <c r="B928" s="15"/>
      <c r="C928" s="15"/>
      <c r="D928" s="15"/>
      <c r="E928" s="15"/>
      <c r="F928" s="15"/>
      <c r="G928" s="15"/>
      <c r="H928" s="15"/>
      <c r="I928" s="15"/>
    </row>
    <row r="929" spans="1:9" ht="15.75" customHeight="1">
      <c r="A929" s="15"/>
      <c r="B929" s="15"/>
      <c r="C929" s="15"/>
      <c r="D929" s="15"/>
      <c r="E929" s="15"/>
      <c r="F929" s="15"/>
      <c r="G929" s="15"/>
      <c r="H929" s="15"/>
      <c r="I929" s="15"/>
    </row>
    <row r="930" spans="1:9" ht="15.75" customHeight="1">
      <c r="A930" s="15"/>
      <c r="B930" s="15"/>
      <c r="C930" s="15"/>
      <c r="D930" s="15"/>
      <c r="E930" s="15"/>
      <c r="F930" s="15"/>
      <c r="G930" s="15"/>
      <c r="H930" s="15"/>
      <c r="I930" s="15"/>
    </row>
    <row r="931" spans="1:9" ht="15.75" customHeight="1">
      <c r="A931" s="15"/>
      <c r="B931" s="15"/>
      <c r="C931" s="15"/>
      <c r="D931" s="15"/>
      <c r="E931" s="15"/>
      <c r="F931" s="15"/>
      <c r="G931" s="15"/>
      <c r="H931" s="15"/>
      <c r="I931" s="15"/>
    </row>
    <row r="932" spans="1:9" ht="15.75" customHeight="1">
      <c r="A932" s="15"/>
      <c r="B932" s="15"/>
      <c r="C932" s="15"/>
      <c r="D932" s="15"/>
      <c r="E932" s="15"/>
      <c r="F932" s="15"/>
      <c r="G932" s="15"/>
      <c r="H932" s="15"/>
      <c r="I932" s="15"/>
    </row>
    <row r="933" spans="1:9" ht="15.75" customHeight="1">
      <c r="A933" s="15"/>
      <c r="B933" s="15"/>
      <c r="C933" s="15"/>
      <c r="D933" s="15"/>
      <c r="E933" s="15"/>
      <c r="F933" s="15"/>
      <c r="G933" s="15"/>
      <c r="H933" s="15"/>
      <c r="I933" s="15"/>
    </row>
    <row r="934" spans="1:9" ht="15.75" customHeight="1">
      <c r="A934" s="15"/>
      <c r="B934" s="15"/>
      <c r="C934" s="15"/>
      <c r="D934" s="15"/>
      <c r="E934" s="15"/>
      <c r="F934" s="15"/>
      <c r="G934" s="15"/>
      <c r="H934" s="15"/>
      <c r="I934" s="15"/>
    </row>
    <row r="935" spans="1:9" ht="15.75" customHeight="1">
      <c r="A935" s="15"/>
      <c r="B935" s="15"/>
      <c r="C935" s="15"/>
      <c r="D935" s="15"/>
      <c r="E935" s="15"/>
      <c r="F935" s="15"/>
      <c r="G935" s="15"/>
      <c r="H935" s="15"/>
      <c r="I935" s="15"/>
    </row>
    <row r="936" spans="1:9" ht="15.75" customHeight="1">
      <c r="A936" s="15"/>
      <c r="B936" s="15"/>
      <c r="C936" s="15"/>
      <c r="D936" s="15"/>
      <c r="E936" s="15"/>
      <c r="F936" s="15"/>
      <c r="G936" s="15"/>
      <c r="H936" s="15"/>
      <c r="I936" s="15"/>
    </row>
    <row r="937" spans="1:9" ht="15.75" customHeight="1">
      <c r="A937" s="15"/>
      <c r="B937" s="15"/>
      <c r="C937" s="15"/>
      <c r="D937" s="15"/>
      <c r="E937" s="15"/>
      <c r="F937" s="15"/>
      <c r="G937" s="15"/>
      <c r="H937" s="15"/>
      <c r="I937" s="15"/>
    </row>
    <row r="938" spans="1:9" ht="15.75" customHeight="1">
      <c r="A938" s="15"/>
      <c r="B938" s="15"/>
      <c r="C938" s="15"/>
      <c r="D938" s="15"/>
      <c r="E938" s="15"/>
      <c r="F938" s="15"/>
      <c r="G938" s="15"/>
      <c r="H938" s="15"/>
      <c r="I938" s="15"/>
    </row>
    <row r="939" spans="1:9" ht="15.75" customHeight="1">
      <c r="A939" s="15"/>
      <c r="B939" s="15"/>
      <c r="C939" s="15"/>
      <c r="D939" s="15"/>
      <c r="E939" s="15"/>
      <c r="F939" s="15"/>
      <c r="G939" s="15"/>
      <c r="H939" s="15"/>
      <c r="I939" s="15"/>
    </row>
    <row r="940" spans="1:9" ht="15.75" customHeight="1">
      <c r="A940" s="15"/>
      <c r="B940" s="15"/>
      <c r="C940" s="15"/>
      <c r="D940" s="15"/>
      <c r="E940" s="15"/>
      <c r="F940" s="15"/>
      <c r="G940" s="15"/>
      <c r="H940" s="15"/>
      <c r="I940" s="15"/>
    </row>
    <row r="941" spans="1:9" ht="15.75" customHeight="1">
      <c r="A941" s="15"/>
      <c r="B941" s="15"/>
      <c r="C941" s="15"/>
      <c r="D941" s="15"/>
      <c r="E941" s="15"/>
      <c r="F941" s="15"/>
      <c r="G941" s="15"/>
      <c r="H941" s="15"/>
      <c r="I941" s="15"/>
    </row>
    <row r="942" spans="1:9" ht="15.75" customHeight="1">
      <c r="A942" s="15"/>
      <c r="B942" s="15"/>
      <c r="C942" s="15"/>
      <c r="D942" s="15"/>
      <c r="E942" s="15"/>
      <c r="F942" s="15"/>
      <c r="G942" s="15"/>
      <c r="H942" s="15"/>
      <c r="I942" s="15"/>
    </row>
    <row r="943" spans="1:9" ht="15.75" customHeight="1">
      <c r="A943" s="15"/>
      <c r="B943" s="15"/>
      <c r="C943" s="15"/>
      <c r="D943" s="15"/>
      <c r="E943" s="15"/>
      <c r="F943" s="15"/>
      <c r="G943" s="15"/>
      <c r="H943" s="15"/>
      <c r="I943" s="15"/>
    </row>
    <row r="944" spans="1:9" ht="15.75" customHeight="1">
      <c r="A944" s="15"/>
      <c r="B944" s="15"/>
      <c r="C944" s="15"/>
      <c r="D944" s="15"/>
      <c r="E944" s="15"/>
      <c r="F944" s="15"/>
      <c r="G944" s="15"/>
      <c r="H944" s="15"/>
      <c r="I944" s="15"/>
    </row>
    <row r="945" spans="1:9" ht="15.75" customHeight="1">
      <c r="A945" s="15"/>
      <c r="B945" s="15"/>
      <c r="C945" s="15"/>
      <c r="D945" s="15"/>
      <c r="E945" s="15"/>
      <c r="F945" s="15"/>
      <c r="G945" s="15"/>
      <c r="H945" s="15"/>
      <c r="I945" s="15"/>
    </row>
    <row r="946" spans="1:9" ht="15.75" customHeight="1">
      <c r="A946" s="15"/>
      <c r="B946" s="15"/>
      <c r="C946" s="15"/>
      <c r="D946" s="15"/>
      <c r="E946" s="15"/>
      <c r="F946" s="15"/>
      <c r="G946" s="15"/>
      <c r="H946" s="15"/>
      <c r="I946" s="15"/>
    </row>
    <row r="947" spans="1:9" ht="15.75" customHeight="1">
      <c r="A947" s="15"/>
      <c r="B947" s="15"/>
      <c r="C947" s="15"/>
      <c r="D947" s="15"/>
      <c r="E947" s="15"/>
      <c r="F947" s="15"/>
      <c r="G947" s="15"/>
      <c r="H947" s="15"/>
      <c r="I947" s="15"/>
    </row>
    <row r="948" spans="1:9" ht="15.75" customHeight="1">
      <c r="A948" s="15"/>
      <c r="B948" s="15"/>
      <c r="C948" s="15"/>
      <c r="D948" s="15"/>
      <c r="E948" s="15"/>
      <c r="F948" s="15"/>
      <c r="G948" s="15"/>
      <c r="H948" s="15"/>
      <c r="I948" s="15"/>
    </row>
    <row r="949" spans="1:9" ht="15.75" customHeight="1">
      <c r="A949" s="15"/>
      <c r="B949" s="15"/>
      <c r="C949" s="15"/>
      <c r="D949" s="15"/>
      <c r="E949" s="15"/>
      <c r="F949" s="15"/>
      <c r="G949" s="15"/>
      <c r="H949" s="15"/>
      <c r="I949" s="15"/>
    </row>
    <row r="950" spans="1:9" ht="15.75" customHeight="1">
      <c r="A950" s="15"/>
      <c r="B950" s="15"/>
      <c r="C950" s="15"/>
      <c r="D950" s="15"/>
      <c r="E950" s="15"/>
      <c r="F950" s="15"/>
      <c r="G950" s="15"/>
      <c r="H950" s="15"/>
      <c r="I950" s="15"/>
    </row>
    <row r="951" spans="1:9" ht="15.75" customHeight="1">
      <c r="A951" s="15"/>
      <c r="B951" s="15"/>
      <c r="C951" s="15"/>
      <c r="D951" s="15"/>
      <c r="E951" s="15"/>
      <c r="F951" s="15"/>
      <c r="G951" s="15"/>
      <c r="H951" s="15"/>
      <c r="I951" s="15"/>
    </row>
    <row r="952" spans="1:9" ht="15.75" customHeight="1">
      <c r="A952" s="15"/>
      <c r="B952" s="15"/>
      <c r="C952" s="15"/>
      <c r="D952" s="15"/>
      <c r="E952" s="15"/>
      <c r="F952" s="15"/>
      <c r="G952" s="15"/>
      <c r="H952" s="15"/>
      <c r="I952" s="15"/>
    </row>
    <row r="953" spans="1:9" ht="15.75" customHeight="1">
      <c r="A953" s="15"/>
      <c r="B953" s="15"/>
      <c r="C953" s="15"/>
      <c r="D953" s="15"/>
      <c r="E953" s="15"/>
      <c r="F953" s="15"/>
      <c r="G953" s="15"/>
      <c r="H953" s="15"/>
      <c r="I953" s="15"/>
    </row>
    <row r="954" spans="1:9" ht="15.75" customHeight="1">
      <c r="A954" s="15"/>
      <c r="B954" s="15"/>
      <c r="C954" s="15"/>
      <c r="D954" s="15"/>
      <c r="E954" s="15"/>
      <c r="F954" s="15"/>
      <c r="G954" s="15"/>
      <c r="H954" s="15"/>
      <c r="I954" s="15"/>
    </row>
    <row r="955" spans="1:9" ht="15.75" customHeight="1">
      <c r="A955" s="15"/>
      <c r="B955" s="15"/>
      <c r="C955" s="15"/>
      <c r="D955" s="15"/>
      <c r="E955" s="15"/>
      <c r="F955" s="15"/>
      <c r="G955" s="15"/>
      <c r="H955" s="15"/>
      <c r="I955" s="15"/>
    </row>
    <row r="956" spans="1:9" ht="15.75" customHeight="1">
      <c r="A956" s="15"/>
      <c r="B956" s="15"/>
      <c r="C956" s="15"/>
      <c r="D956" s="15"/>
      <c r="E956" s="15"/>
      <c r="F956" s="15"/>
      <c r="G956" s="15"/>
      <c r="H956" s="15"/>
      <c r="I956" s="15"/>
    </row>
    <row r="957" spans="1:9" ht="15.75" customHeight="1">
      <c r="A957" s="15"/>
      <c r="B957" s="15"/>
      <c r="C957" s="15"/>
      <c r="D957" s="15"/>
      <c r="E957" s="15"/>
      <c r="F957" s="15"/>
      <c r="G957" s="15"/>
      <c r="H957" s="15"/>
      <c r="I957" s="15"/>
    </row>
    <row r="958" spans="1:9" ht="15.75" customHeight="1">
      <c r="A958" s="15"/>
      <c r="B958" s="15"/>
      <c r="C958" s="15"/>
      <c r="D958" s="15"/>
      <c r="E958" s="15"/>
      <c r="F958" s="15"/>
      <c r="G958" s="15"/>
      <c r="H958" s="15"/>
      <c r="I958" s="15"/>
    </row>
    <row r="959" spans="1:9" ht="15.75" customHeight="1">
      <c r="A959" s="15"/>
      <c r="B959" s="15"/>
      <c r="C959" s="15"/>
      <c r="D959" s="15"/>
      <c r="E959" s="15"/>
      <c r="F959" s="15"/>
      <c r="G959" s="15"/>
      <c r="H959" s="15"/>
      <c r="I959" s="15"/>
    </row>
    <row r="960" spans="1:9" ht="15.75" customHeight="1">
      <c r="A960" s="15"/>
      <c r="B960" s="15"/>
      <c r="C960" s="15"/>
      <c r="D960" s="15"/>
      <c r="E960" s="15"/>
      <c r="F960" s="15"/>
      <c r="G960" s="15"/>
      <c r="H960" s="15"/>
      <c r="I960" s="15"/>
    </row>
    <row r="961" spans="1:9" ht="15.75" customHeight="1">
      <c r="A961" s="15"/>
      <c r="B961" s="15"/>
      <c r="C961" s="15"/>
      <c r="D961" s="15"/>
      <c r="E961" s="15"/>
      <c r="F961" s="15"/>
      <c r="G961" s="15"/>
      <c r="H961" s="15"/>
      <c r="I961" s="15"/>
    </row>
    <row r="962" spans="1:9" ht="15.75" customHeight="1">
      <c r="A962" s="15"/>
      <c r="B962" s="15"/>
      <c r="C962" s="15"/>
      <c r="D962" s="15"/>
      <c r="E962" s="15"/>
      <c r="F962" s="15"/>
      <c r="G962" s="15"/>
      <c r="H962" s="15"/>
      <c r="I962" s="15"/>
    </row>
    <row r="963" spans="1:9" ht="15.75" customHeight="1">
      <c r="A963" s="15"/>
      <c r="B963" s="15"/>
      <c r="C963" s="15"/>
      <c r="D963" s="15"/>
      <c r="E963" s="15"/>
      <c r="F963" s="15"/>
      <c r="G963" s="15"/>
      <c r="H963" s="15"/>
      <c r="I963" s="15"/>
    </row>
    <row r="964" spans="1:9" ht="15.75" customHeight="1">
      <c r="A964" s="15"/>
      <c r="B964" s="15"/>
      <c r="C964" s="15"/>
      <c r="D964" s="15"/>
      <c r="E964" s="15"/>
      <c r="F964" s="15"/>
      <c r="G964" s="15"/>
      <c r="H964" s="15"/>
      <c r="I964" s="15"/>
    </row>
    <row r="965" spans="1:9" ht="15.75" customHeight="1">
      <c r="A965" s="15"/>
      <c r="B965" s="15"/>
      <c r="C965" s="15"/>
      <c r="D965" s="15"/>
      <c r="E965" s="15"/>
      <c r="F965" s="15"/>
      <c r="G965" s="15"/>
      <c r="H965" s="15"/>
      <c r="I965" s="15"/>
    </row>
    <row r="966" spans="1:9" ht="15.75" customHeight="1">
      <c r="A966" s="15"/>
      <c r="B966" s="15"/>
      <c r="C966" s="15"/>
      <c r="D966" s="15"/>
      <c r="E966" s="15"/>
      <c r="F966" s="15"/>
      <c r="G966" s="15"/>
      <c r="H966" s="15"/>
      <c r="I966" s="15"/>
    </row>
    <row r="967" spans="1:9" ht="15.75" customHeight="1">
      <c r="A967" s="15"/>
      <c r="B967" s="15"/>
      <c r="C967" s="15"/>
      <c r="D967" s="15"/>
      <c r="E967" s="15"/>
      <c r="F967" s="15"/>
      <c r="G967" s="15"/>
      <c r="H967" s="15"/>
      <c r="I967" s="15"/>
    </row>
    <row r="968" spans="1:9" ht="15.75" customHeight="1">
      <c r="A968" s="15"/>
      <c r="B968" s="15"/>
      <c r="C968" s="15"/>
      <c r="D968" s="15"/>
      <c r="E968" s="15"/>
      <c r="F968" s="15"/>
      <c r="G968" s="15"/>
      <c r="H968" s="15"/>
      <c r="I968" s="15"/>
    </row>
    <row r="969" spans="1:9" ht="15.75" customHeight="1">
      <c r="A969" s="15"/>
      <c r="B969" s="15"/>
      <c r="C969" s="15"/>
      <c r="D969" s="15"/>
      <c r="E969" s="15"/>
      <c r="F969" s="15"/>
      <c r="G969" s="15"/>
      <c r="H969" s="15"/>
      <c r="I969" s="15"/>
    </row>
    <row r="970" spans="1:9" ht="15.75" customHeight="1">
      <c r="A970" s="15"/>
      <c r="B970" s="15"/>
      <c r="C970" s="15"/>
      <c r="D970" s="15"/>
      <c r="E970" s="15"/>
      <c r="F970" s="15"/>
      <c r="G970" s="15"/>
      <c r="H970" s="15"/>
      <c r="I970" s="15"/>
    </row>
    <row r="971" spans="1:9" ht="15.75" customHeight="1">
      <c r="A971" s="15"/>
      <c r="B971" s="15"/>
      <c r="C971" s="15"/>
      <c r="D971" s="15"/>
      <c r="E971" s="15"/>
      <c r="F971" s="15"/>
      <c r="G971" s="15"/>
      <c r="H971" s="15"/>
      <c r="I971" s="15"/>
    </row>
    <row r="972" spans="1:9" ht="15.75" customHeight="1">
      <c r="A972" s="15"/>
      <c r="B972" s="15"/>
      <c r="C972" s="15"/>
      <c r="D972" s="15"/>
      <c r="E972" s="15"/>
      <c r="F972" s="15"/>
      <c r="G972" s="15"/>
      <c r="H972" s="15"/>
      <c r="I972" s="15"/>
    </row>
    <row r="973" spans="1:9" ht="15.75" customHeight="1">
      <c r="A973" s="15"/>
      <c r="B973" s="15"/>
      <c r="C973" s="15"/>
      <c r="D973" s="15"/>
      <c r="E973" s="15"/>
      <c r="F973" s="15"/>
      <c r="G973" s="15"/>
      <c r="H973" s="15"/>
      <c r="I973" s="15"/>
    </row>
    <row r="974" spans="1:9" ht="15.75" customHeight="1">
      <c r="A974" s="15"/>
      <c r="B974" s="15"/>
      <c r="C974" s="15"/>
      <c r="D974" s="15"/>
      <c r="E974" s="15"/>
      <c r="F974" s="15"/>
      <c r="G974" s="15"/>
      <c r="H974" s="15"/>
      <c r="I974" s="15"/>
    </row>
    <row r="975" spans="1:9" ht="15.75" customHeight="1">
      <c r="A975" s="15"/>
      <c r="B975" s="15"/>
      <c r="C975" s="15"/>
      <c r="D975" s="15"/>
      <c r="E975" s="15"/>
      <c r="F975" s="15"/>
      <c r="G975" s="15"/>
      <c r="H975" s="15"/>
      <c r="I975" s="15"/>
    </row>
    <row r="976" spans="1:9" ht="15.75" customHeight="1">
      <c r="A976" s="15"/>
      <c r="B976" s="15"/>
      <c r="C976" s="15"/>
      <c r="D976" s="15"/>
      <c r="E976" s="15"/>
      <c r="F976" s="15"/>
      <c r="G976" s="15"/>
      <c r="H976" s="15"/>
      <c r="I976" s="15"/>
    </row>
    <row r="977" spans="1:9" ht="15.75" customHeight="1">
      <c r="A977" s="15"/>
      <c r="B977" s="15"/>
      <c r="C977" s="15"/>
      <c r="D977" s="15"/>
      <c r="E977" s="15"/>
      <c r="F977" s="15"/>
      <c r="G977" s="15"/>
      <c r="H977" s="15"/>
      <c r="I977" s="15"/>
    </row>
    <row r="978" spans="1:9" ht="15.75" customHeight="1">
      <c r="A978" s="15"/>
      <c r="B978" s="15"/>
      <c r="C978" s="15"/>
      <c r="D978" s="15"/>
      <c r="E978" s="15"/>
      <c r="F978" s="15"/>
      <c r="G978" s="15"/>
      <c r="H978" s="15"/>
      <c r="I978" s="15"/>
    </row>
    <row r="979" spans="1:9" ht="15.75" customHeight="1">
      <c r="A979" s="15"/>
      <c r="B979" s="15"/>
      <c r="C979" s="15"/>
      <c r="D979" s="15"/>
      <c r="E979" s="15"/>
      <c r="F979" s="15"/>
      <c r="G979" s="15"/>
      <c r="H979" s="15"/>
      <c r="I979" s="15"/>
    </row>
    <row r="980" spans="1:9" ht="15.75" customHeight="1">
      <c r="A980" s="15"/>
      <c r="B980" s="15"/>
      <c r="C980" s="15"/>
      <c r="D980" s="15"/>
      <c r="E980" s="15"/>
      <c r="F980" s="15"/>
      <c r="G980" s="15"/>
      <c r="H980" s="15"/>
      <c r="I980" s="15"/>
    </row>
    <row r="981" spans="1:9" ht="15.75" customHeight="1">
      <c r="A981" s="15"/>
      <c r="B981" s="15"/>
      <c r="C981" s="15"/>
      <c r="D981" s="15"/>
      <c r="E981" s="15"/>
      <c r="F981" s="15"/>
      <c r="G981" s="15"/>
      <c r="H981" s="15"/>
      <c r="I981" s="15"/>
    </row>
    <row r="982" spans="1:9" ht="15.75" customHeight="1">
      <c r="A982" s="15"/>
      <c r="B982" s="15"/>
      <c r="C982" s="15"/>
      <c r="D982" s="15"/>
      <c r="E982" s="15"/>
      <c r="F982" s="15"/>
      <c r="G982" s="15"/>
      <c r="H982" s="15"/>
      <c r="I982" s="15"/>
    </row>
    <row r="983" spans="1:9" ht="15.75" customHeight="1">
      <c r="A983" s="15"/>
      <c r="B983" s="15"/>
      <c r="C983" s="15"/>
      <c r="D983" s="15"/>
      <c r="E983" s="15"/>
      <c r="F983" s="15"/>
      <c r="G983" s="15"/>
      <c r="H983" s="15"/>
      <c r="I983" s="15"/>
    </row>
    <row r="984" spans="1:9" ht="15.75" customHeight="1">
      <c r="A984" s="15"/>
      <c r="B984" s="15"/>
      <c r="C984" s="15"/>
      <c r="D984" s="15"/>
      <c r="E984" s="15"/>
      <c r="F984" s="15"/>
      <c r="G984" s="15"/>
      <c r="H984" s="15"/>
      <c r="I984" s="15"/>
    </row>
    <row r="985" spans="1:9" ht="15.75" customHeight="1">
      <c r="A985" s="15"/>
      <c r="B985" s="15"/>
      <c r="C985" s="15"/>
      <c r="D985" s="15"/>
      <c r="E985" s="15"/>
      <c r="F985" s="15"/>
      <c r="G985" s="15"/>
      <c r="H985" s="15"/>
      <c r="I985" s="15"/>
    </row>
    <row r="986" spans="1:9" ht="15.75" customHeight="1">
      <c r="A986" s="15"/>
      <c r="B986" s="15"/>
      <c r="C986" s="15"/>
      <c r="D986" s="15"/>
      <c r="E986" s="15"/>
      <c r="F986" s="15"/>
      <c r="G986" s="15"/>
      <c r="H986" s="15"/>
      <c r="I986" s="15"/>
    </row>
    <row r="987" spans="1:9" ht="15.75" customHeight="1">
      <c r="A987" s="15"/>
      <c r="B987" s="15"/>
      <c r="C987" s="15"/>
      <c r="D987" s="15"/>
      <c r="E987" s="15"/>
      <c r="F987" s="15"/>
      <c r="G987" s="15"/>
      <c r="H987" s="15"/>
      <c r="I987" s="15"/>
    </row>
    <row r="988" spans="1:9" ht="15.75" customHeight="1">
      <c r="A988" s="15"/>
      <c r="B988" s="15"/>
      <c r="C988" s="15"/>
      <c r="D988" s="15"/>
      <c r="E988" s="15"/>
      <c r="F988" s="15"/>
      <c r="G988" s="15"/>
      <c r="H988" s="15"/>
      <c r="I988" s="15"/>
    </row>
    <row r="989" spans="1:9" ht="15.75" customHeight="1">
      <c r="A989" s="15"/>
      <c r="B989" s="15"/>
      <c r="C989" s="15"/>
      <c r="D989" s="15"/>
      <c r="E989" s="15"/>
      <c r="F989" s="15"/>
      <c r="G989" s="15"/>
      <c r="H989" s="15"/>
      <c r="I989" s="15"/>
    </row>
    <row r="990" spans="1:9" ht="15.75" customHeight="1">
      <c r="A990" s="15"/>
      <c r="B990" s="15"/>
      <c r="C990" s="15"/>
      <c r="D990" s="15"/>
      <c r="E990" s="15"/>
      <c r="F990" s="15"/>
      <c r="G990" s="15"/>
      <c r="H990" s="15"/>
      <c r="I990" s="15"/>
    </row>
    <row r="991" spans="1:9" ht="15.75" customHeight="1">
      <c r="A991" s="15"/>
      <c r="B991" s="15"/>
      <c r="C991" s="15"/>
      <c r="D991" s="15"/>
      <c r="E991" s="15"/>
      <c r="F991" s="15"/>
      <c r="G991" s="15"/>
      <c r="H991" s="15"/>
      <c r="I991" s="15"/>
    </row>
    <row r="992" spans="1:9" ht="15.75" customHeight="1">
      <c r="A992" s="15"/>
      <c r="B992" s="15"/>
      <c r="C992" s="15"/>
      <c r="D992" s="15"/>
      <c r="E992" s="15"/>
      <c r="F992" s="15"/>
      <c r="G992" s="15"/>
      <c r="H992" s="15"/>
      <c r="I992" s="15"/>
    </row>
    <row r="993" spans="1:9" ht="15.75" customHeight="1">
      <c r="A993" s="15"/>
      <c r="B993" s="15"/>
      <c r="C993" s="15"/>
      <c r="D993" s="15"/>
      <c r="E993" s="15"/>
      <c r="F993" s="15"/>
      <c r="G993" s="15"/>
      <c r="H993" s="15"/>
      <c r="I993" s="15"/>
    </row>
    <row r="994" spans="1:9" ht="15.75" customHeight="1">
      <c r="A994" s="15"/>
      <c r="B994" s="15"/>
      <c r="C994" s="15"/>
      <c r="D994" s="15"/>
      <c r="E994" s="15"/>
      <c r="F994" s="15"/>
      <c r="G994" s="15"/>
      <c r="H994" s="15"/>
      <c r="I994" s="15"/>
    </row>
    <row r="995" spans="1:9" ht="15.75" customHeight="1">
      <c r="A995" s="15"/>
      <c r="B995" s="15"/>
      <c r="C995" s="15"/>
      <c r="D995" s="15"/>
      <c r="E995" s="15"/>
      <c r="F995" s="15"/>
      <c r="G995" s="15"/>
      <c r="H995" s="15"/>
      <c r="I995" s="15"/>
    </row>
    <row r="996" spans="1:9" ht="15.75" customHeight="1">
      <c r="A996" s="15"/>
      <c r="B996" s="15"/>
      <c r="C996" s="15"/>
      <c r="D996" s="15"/>
      <c r="E996" s="15"/>
      <c r="F996" s="15"/>
      <c r="G996" s="15"/>
      <c r="H996" s="15"/>
      <c r="I996" s="15"/>
    </row>
    <row r="997" spans="1:9" ht="15.75" customHeight="1">
      <c r="A997" s="15"/>
      <c r="B997" s="15"/>
      <c r="C997" s="15"/>
      <c r="D997" s="15"/>
      <c r="E997" s="15"/>
      <c r="F997" s="15"/>
      <c r="G997" s="15"/>
      <c r="H997" s="15"/>
      <c r="I997" s="15"/>
    </row>
    <row r="998" spans="1:9" ht="15.75" customHeight="1">
      <c r="A998" s="15"/>
      <c r="B998" s="15"/>
      <c r="C998" s="15"/>
      <c r="D998" s="15"/>
      <c r="E998" s="15"/>
      <c r="F998" s="15"/>
      <c r="G998" s="15"/>
      <c r="H998" s="15"/>
      <c r="I998" s="15"/>
    </row>
    <row r="999" spans="1:9" ht="15.75" customHeight="1">
      <c r="A999" s="15"/>
      <c r="B999" s="15"/>
      <c r="C999" s="15"/>
      <c r="D999" s="15"/>
      <c r="E999" s="15"/>
      <c r="F999" s="15"/>
      <c r="G999" s="15"/>
      <c r="H999" s="15"/>
      <c r="I999" s="15"/>
    </row>
    <row r="1000" spans="1:9" ht="15.75" customHeight="1">
      <c r="A1000" s="15"/>
      <c r="B1000" s="15"/>
      <c r="C1000" s="15"/>
      <c r="D1000" s="15"/>
      <c r="E1000" s="15"/>
      <c r="F1000" s="15"/>
      <c r="G1000" s="15"/>
      <c r="H1000" s="15"/>
      <c r="I1000" s="15"/>
    </row>
    <row r="1001" spans="1:9" ht="15.75" customHeight="1">
      <c r="A1001" s="15"/>
      <c r="B1001" s="15"/>
      <c r="C1001" s="15"/>
      <c r="D1001" s="15"/>
      <c r="E1001" s="15"/>
      <c r="F1001" s="15"/>
      <c r="G1001" s="15"/>
      <c r="H1001" s="15"/>
      <c r="I1001" s="15"/>
    </row>
    <row r="1002" spans="1:9" ht="15" customHeight="1">
      <c r="C1002" s="15"/>
    </row>
    <row r="1003" spans="1:9" ht="15" customHeight="1">
      <c r="C1003" s="15"/>
    </row>
    <row r="1004" spans="1:9" ht="15" customHeight="1">
      <c r="C1004" s="15"/>
    </row>
    <row r="1005" spans="1:9" ht="15" customHeight="1">
      <c r="C1005" s="15"/>
    </row>
  </sheetData>
  <mergeCells count="19">
    <mergeCell ref="B23:B26"/>
    <mergeCell ref="A1:A4"/>
    <mergeCell ref="B1:B4"/>
    <mergeCell ref="C1:C4"/>
    <mergeCell ref="D1:I1"/>
    <mergeCell ref="D2:G3"/>
    <mergeCell ref="H2:I3"/>
    <mergeCell ref="B5:B6"/>
    <mergeCell ref="B7:B9"/>
    <mergeCell ref="B10:B12"/>
    <mergeCell ref="B16:B18"/>
    <mergeCell ref="B20:B21"/>
    <mergeCell ref="B60:B62"/>
    <mergeCell ref="B27:B28"/>
    <mergeCell ref="B29:B31"/>
    <mergeCell ref="B32:B33"/>
    <mergeCell ref="B35:B37"/>
    <mergeCell ref="B40:B41"/>
    <mergeCell ref="B50:B52"/>
  </mergeCells>
  <conditionalFormatting sqref="D5:D67">
    <cfRule type="expression" dxfId="18" priority="4">
      <formula>$D$5:$D$67&lt;&gt;$F$5:$F$67</formula>
    </cfRule>
  </conditionalFormatting>
  <conditionalFormatting sqref="F5:H67">
    <cfRule type="expression" dxfId="17" priority="3">
      <formula>$D5&lt;&gt;$F5</formula>
    </cfRule>
  </conditionalFormatting>
  <conditionalFormatting sqref="J2">
    <cfRule type="expression" dxfId="16" priority="17">
      <formula>$J$2=#REF!</formula>
    </cfRule>
    <cfRule type="expression" dxfId="15" priority="18">
      <formula>$J$2&lt;&gt;#REF!</formula>
    </cfRule>
    <cfRule type="expression" dxfId="14" priority="19">
      <formula>$J$2&lt;&gt;#REF!</formula>
    </cfRule>
    <cfRule type="expression" dxfId="13" priority="20">
      <formula>$J$2=#REF!</formula>
    </cfRule>
    <cfRule type="expression" dxfId="12" priority="21">
      <formula>$J$2&lt;&gt;#REF!</formula>
    </cfRule>
    <cfRule type="expression" dxfId="11" priority="22">
      <formula>$J$2=#REF!</formula>
    </cfRule>
    <cfRule type="colorScale" priority="23">
      <colorScale>
        <cfvo type="min"/>
        <cfvo type="max"/>
        <color rgb="FFFF7128"/>
        <color rgb="FFFFEF9C"/>
      </colorScale>
    </cfRule>
    <cfRule type="expression" dxfId="10" priority="24">
      <formula>J2&lt;&gt;#REF!</formula>
    </cfRule>
    <cfRule type="expression" dxfId="9" priority="25">
      <formula>J2=#REF!</formula>
    </cfRule>
    <cfRule type="cellIs" dxfId="8" priority="26" operator="greaterThan">
      <formula>J2=$B$63</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F0"/>
  </sheetPr>
  <dimension ref="A1:M1005"/>
  <sheetViews>
    <sheetView topLeftCell="A29" workbookViewId="0">
      <selection activeCell="F5" sqref="F5:F67"/>
    </sheetView>
  </sheetViews>
  <sheetFormatPr defaultRowHeight="14.25" customHeight="1"/>
  <cols>
    <col min="1" max="1" width="6.85546875" style="16" customWidth="1"/>
    <col min="2" max="2" width="18.85546875" style="16" hidden="1" customWidth="1"/>
    <col min="3" max="3" width="80.7109375" style="16" customWidth="1"/>
    <col min="4" max="4" width="14.7109375" style="16" customWidth="1"/>
    <col min="5" max="5" width="16.42578125" style="16" customWidth="1"/>
    <col min="6" max="6" width="13.85546875" customWidth="1"/>
    <col min="7" max="7" width="14.28515625" bestFit="1" customWidth="1"/>
    <col min="8" max="8" width="14.140625" customWidth="1"/>
    <col min="9" max="9" width="10.140625" bestFit="1" customWidth="1"/>
    <col min="10" max="10" width="15.7109375" customWidth="1"/>
  </cols>
  <sheetData>
    <row r="1" spans="1:13" ht="14.25" customHeight="1">
      <c r="A1" s="432" t="s">
        <v>0</v>
      </c>
      <c r="B1" s="432" t="s">
        <v>1</v>
      </c>
      <c r="C1" s="432" t="s">
        <v>2</v>
      </c>
      <c r="D1" s="497"/>
      <c r="E1" s="407"/>
    </row>
    <row r="2" spans="1:13" ht="14.25" customHeight="1">
      <c r="A2" s="433"/>
      <c r="B2" s="433"/>
      <c r="C2" s="433"/>
      <c r="D2" s="497"/>
      <c r="E2" s="407"/>
    </row>
    <row r="3" spans="1:13" ht="14.25" customHeight="1">
      <c r="A3" s="433"/>
      <c r="B3" s="433"/>
      <c r="C3" s="433"/>
      <c r="D3" s="498"/>
      <c r="E3" s="499"/>
      <c r="I3" s="168" t="s">
        <v>539</v>
      </c>
    </row>
    <row r="4" spans="1:13" ht="14.25" customHeight="1">
      <c r="A4" s="434"/>
      <c r="B4" s="434"/>
      <c r="C4" s="434"/>
      <c r="D4" s="135" t="s">
        <v>321</v>
      </c>
      <c r="E4" s="135" t="s">
        <v>321</v>
      </c>
      <c r="F4" s="168" t="s">
        <v>377</v>
      </c>
      <c r="G4" s="128">
        <f>SUBTOTAL(9,D4:D67)</f>
        <v>22990198</v>
      </c>
      <c r="I4" s="133">
        <f>K15+K16</f>
        <v>27643025</v>
      </c>
      <c r="J4" s="133">
        <f>I4-G4</f>
        <v>4652827</v>
      </c>
      <c r="L4" t="s">
        <v>680</v>
      </c>
    </row>
    <row r="5" spans="1:13" ht="14.25" customHeight="1">
      <c r="A5" s="6">
        <v>1</v>
      </c>
      <c r="B5" s="453" t="s">
        <v>6</v>
      </c>
      <c r="C5" s="19" t="s">
        <v>100</v>
      </c>
      <c r="D5" s="14" t="str">
        <f>ZALO_PIVOT!D5</f>
        <v/>
      </c>
      <c r="E5" s="14" t="str">
        <f>IFERROR(VLOOKUP(C5,$M$4:$O$65,3,FALSE),"")</f>
        <v/>
      </c>
      <c r="F5" s="226">
        <v>45946</v>
      </c>
      <c r="G5" s="153" t="s">
        <v>870</v>
      </c>
      <c r="H5" s="226"/>
    </row>
    <row r="6" spans="1:13" ht="14.25" customHeight="1">
      <c r="A6" s="6">
        <f t="shared" ref="A6:A67" si="0">A5+1</f>
        <v>2</v>
      </c>
      <c r="B6" s="434"/>
      <c r="C6" s="21" t="s">
        <v>101</v>
      </c>
      <c r="D6" s="14" t="str">
        <f>ZALO_PIVOT!D6</f>
        <v/>
      </c>
      <c r="E6" s="14" t="str">
        <f t="shared" ref="E6:E67" si="1">IFERROR(VLOOKUP(C6,$M$4:$O$65,3,FALSE),"")</f>
        <v/>
      </c>
      <c r="F6" s="226">
        <v>45946</v>
      </c>
      <c r="G6" s="153" t="s">
        <v>870</v>
      </c>
      <c r="H6" s="226"/>
    </row>
    <row r="7" spans="1:13" ht="14.25" customHeight="1">
      <c r="A7" s="6">
        <f t="shared" si="0"/>
        <v>3</v>
      </c>
      <c r="B7" s="453" t="s">
        <v>9</v>
      </c>
      <c r="C7" s="19" t="s">
        <v>102</v>
      </c>
      <c r="D7" s="14" t="str">
        <f>ZALO_PIVOT!D7</f>
        <v/>
      </c>
      <c r="E7" s="14" t="str">
        <f t="shared" si="1"/>
        <v/>
      </c>
      <c r="F7" s="226">
        <v>45946</v>
      </c>
      <c r="G7" s="153" t="s">
        <v>870</v>
      </c>
      <c r="H7" s="226"/>
    </row>
    <row r="8" spans="1:13" ht="14.25" customHeight="1">
      <c r="A8" s="6">
        <f t="shared" si="0"/>
        <v>4</v>
      </c>
      <c r="B8" s="433"/>
      <c r="C8" s="21" t="s">
        <v>129</v>
      </c>
      <c r="D8" s="14" t="str">
        <f>ZALO_PIVOT!D8</f>
        <v/>
      </c>
      <c r="E8" s="14" t="str">
        <f t="shared" si="1"/>
        <v/>
      </c>
      <c r="F8" s="226">
        <v>45946</v>
      </c>
      <c r="G8" s="153" t="s">
        <v>870</v>
      </c>
      <c r="H8" s="226"/>
    </row>
    <row r="9" spans="1:13" ht="14.25" customHeight="1">
      <c r="A9" s="6">
        <f t="shared" si="0"/>
        <v>5</v>
      </c>
      <c r="B9" s="434"/>
      <c r="C9" s="21" t="s">
        <v>104</v>
      </c>
      <c r="D9" s="14" t="str">
        <f>ZALO_PIVOT!D9</f>
        <v/>
      </c>
      <c r="E9" s="14" t="str">
        <f t="shared" si="1"/>
        <v/>
      </c>
      <c r="F9" s="226">
        <v>45946</v>
      </c>
      <c r="G9" s="153" t="s">
        <v>870</v>
      </c>
      <c r="H9" s="226"/>
    </row>
    <row r="10" spans="1:13" ht="14.25" customHeight="1">
      <c r="A10" s="6">
        <f t="shared" si="0"/>
        <v>6</v>
      </c>
      <c r="B10" s="453" t="s">
        <v>13</v>
      </c>
      <c r="C10" s="21" t="s">
        <v>105</v>
      </c>
      <c r="D10" s="14" t="str">
        <f>ZALO_PIVOT!D10</f>
        <v/>
      </c>
      <c r="E10" s="14" t="str">
        <f t="shared" si="1"/>
        <v/>
      </c>
      <c r="F10" s="226">
        <v>45946</v>
      </c>
      <c r="G10" s="153" t="s">
        <v>870</v>
      </c>
      <c r="H10" s="226"/>
    </row>
    <row r="11" spans="1:13" ht="14.25" customHeight="1">
      <c r="A11" s="6">
        <f t="shared" si="0"/>
        <v>7</v>
      </c>
      <c r="B11" s="433"/>
      <c r="C11" s="19" t="s">
        <v>106</v>
      </c>
      <c r="D11" s="14" t="str">
        <f>ZALO_PIVOT!D11</f>
        <v/>
      </c>
      <c r="E11" s="14" t="str">
        <f t="shared" si="1"/>
        <v/>
      </c>
      <c r="F11" s="226">
        <v>45946</v>
      </c>
      <c r="G11" s="153" t="s">
        <v>870</v>
      </c>
      <c r="H11" s="226"/>
    </row>
    <row r="12" spans="1:13" ht="14.25" customHeight="1">
      <c r="A12" s="6">
        <f t="shared" si="0"/>
        <v>8</v>
      </c>
      <c r="B12" s="434"/>
      <c r="C12" s="21" t="s">
        <v>107</v>
      </c>
      <c r="D12" s="14" t="str">
        <f>ZALO_PIVOT!D12</f>
        <v/>
      </c>
      <c r="E12" s="14" t="str">
        <f t="shared" si="1"/>
        <v/>
      </c>
      <c r="F12" s="226">
        <v>45946</v>
      </c>
      <c r="G12" s="153" t="s">
        <v>870</v>
      </c>
      <c r="H12" s="226"/>
    </row>
    <row r="13" spans="1:13" ht="14.25" customHeight="1">
      <c r="A13" s="6">
        <f t="shared" si="0"/>
        <v>9</v>
      </c>
      <c r="B13" s="7" t="s">
        <v>17</v>
      </c>
      <c r="C13" s="21" t="s">
        <v>108</v>
      </c>
      <c r="D13" s="14" t="str">
        <f>ZALO_PIVOT!D13</f>
        <v/>
      </c>
      <c r="E13" s="14" t="str">
        <f t="shared" si="1"/>
        <v/>
      </c>
      <c r="F13" s="226">
        <v>45946</v>
      </c>
      <c r="G13" s="153" t="s">
        <v>870</v>
      </c>
      <c r="H13" s="226"/>
    </row>
    <row r="14" spans="1:13" ht="14.25" customHeight="1">
      <c r="A14" s="6">
        <f t="shared" si="0"/>
        <v>10</v>
      </c>
      <c r="B14" s="7" t="s">
        <v>19</v>
      </c>
      <c r="C14" s="21" t="s">
        <v>109</v>
      </c>
      <c r="D14" s="14" t="str">
        <f>ZALO_PIVOT!D14</f>
        <v/>
      </c>
      <c r="E14" s="14" t="str">
        <f t="shared" si="1"/>
        <v/>
      </c>
      <c r="F14" s="226">
        <v>45946</v>
      </c>
      <c r="G14" s="153" t="s">
        <v>870</v>
      </c>
      <c r="H14" s="226"/>
    </row>
    <row r="15" spans="1:13" ht="14.25" customHeight="1">
      <c r="A15" s="6">
        <f t="shared" si="0"/>
        <v>11</v>
      </c>
      <c r="B15" s="7" t="s">
        <v>21</v>
      </c>
      <c r="C15" s="19" t="s">
        <v>110</v>
      </c>
      <c r="D15" s="14" t="str">
        <f>ZALO_PIVOT!D15</f>
        <v/>
      </c>
      <c r="E15" s="14" t="str">
        <f t="shared" si="1"/>
        <v/>
      </c>
      <c r="F15" s="226">
        <v>45946</v>
      </c>
      <c r="G15" s="153" t="s">
        <v>870</v>
      </c>
      <c r="H15" s="226"/>
      <c r="K15" s="500" t="s">
        <v>683</v>
      </c>
      <c r="L15" s="501"/>
      <c r="M15" s="501"/>
    </row>
    <row r="16" spans="1:13" ht="14.25" customHeight="1">
      <c r="A16" s="6">
        <f t="shared" si="0"/>
        <v>12</v>
      </c>
      <c r="B16" s="453" t="s">
        <v>23</v>
      </c>
      <c r="C16" s="21" t="s">
        <v>111</v>
      </c>
      <c r="D16" s="14" t="str">
        <f>ZALO_PIVOT!D16</f>
        <v/>
      </c>
      <c r="E16" s="14" t="str">
        <f t="shared" si="1"/>
        <v/>
      </c>
      <c r="F16" s="226">
        <v>45946</v>
      </c>
      <c r="G16" s="153" t="s">
        <v>870</v>
      </c>
      <c r="H16" s="226"/>
      <c r="K16" s="500" t="s">
        <v>684</v>
      </c>
      <c r="L16" s="501"/>
      <c r="M16" s="501"/>
    </row>
    <row r="17" spans="1:13" ht="14.25" customHeight="1">
      <c r="A17" s="6">
        <f t="shared" si="0"/>
        <v>13</v>
      </c>
      <c r="B17" s="433"/>
      <c r="C17" s="21" t="s">
        <v>112</v>
      </c>
      <c r="D17" s="14" t="str">
        <f>ZALO_PIVOT!D17</f>
        <v/>
      </c>
      <c r="E17" s="14" t="str">
        <f t="shared" si="1"/>
        <v/>
      </c>
      <c r="F17" s="226">
        <v>45946</v>
      </c>
      <c r="G17" s="153" t="s">
        <v>870</v>
      </c>
      <c r="H17" s="226"/>
      <c r="K17" s="500"/>
      <c r="L17" s="501"/>
      <c r="M17" s="501"/>
    </row>
    <row r="18" spans="1:13" ht="14.25" customHeight="1">
      <c r="A18" s="6">
        <f t="shared" si="0"/>
        <v>14</v>
      </c>
      <c r="B18" s="434"/>
      <c r="C18" s="21" t="s">
        <v>113</v>
      </c>
      <c r="D18" s="14" t="str">
        <f>ZALO_PIVOT!D18</f>
        <v/>
      </c>
      <c r="E18" s="14" t="str">
        <f t="shared" si="1"/>
        <v/>
      </c>
      <c r="F18" s="226">
        <v>45946</v>
      </c>
      <c r="G18" s="153" t="s">
        <v>870</v>
      </c>
      <c r="H18" s="226"/>
    </row>
    <row r="19" spans="1:13" ht="14.25" customHeight="1">
      <c r="A19" s="6">
        <f t="shared" si="0"/>
        <v>15</v>
      </c>
      <c r="B19" s="7" t="s">
        <v>27</v>
      </c>
      <c r="C19" s="21" t="s">
        <v>114</v>
      </c>
      <c r="D19" s="14" t="str">
        <f>ZALO_PIVOT!D19</f>
        <v/>
      </c>
      <c r="E19" s="14" t="str">
        <f t="shared" si="1"/>
        <v/>
      </c>
      <c r="F19" s="226">
        <v>45946</v>
      </c>
      <c r="G19" s="153" t="s">
        <v>870</v>
      </c>
      <c r="H19" s="226"/>
    </row>
    <row r="20" spans="1:13" ht="14.25" customHeight="1">
      <c r="A20" s="6">
        <f t="shared" si="0"/>
        <v>16</v>
      </c>
      <c r="B20" s="453" t="s">
        <v>29</v>
      </c>
      <c r="C20" s="21" t="s">
        <v>115</v>
      </c>
      <c r="D20" s="14" t="str">
        <f>ZALO_PIVOT!D20</f>
        <v/>
      </c>
      <c r="E20" s="14" t="str">
        <f t="shared" si="1"/>
        <v/>
      </c>
      <c r="F20" s="226">
        <v>45946</v>
      </c>
      <c r="G20" s="153" t="s">
        <v>870</v>
      </c>
      <c r="H20" s="226"/>
    </row>
    <row r="21" spans="1:13" ht="14.25" customHeight="1">
      <c r="A21" s="6">
        <f t="shared" si="0"/>
        <v>17</v>
      </c>
      <c r="B21" s="454"/>
      <c r="C21" s="21" t="s">
        <v>116</v>
      </c>
      <c r="D21" s="14" t="str">
        <f>ZALO_PIVOT!D21</f>
        <v/>
      </c>
      <c r="E21" s="14" t="str">
        <f t="shared" si="1"/>
        <v/>
      </c>
      <c r="F21" s="226">
        <v>45946</v>
      </c>
      <c r="G21" s="153" t="s">
        <v>870</v>
      </c>
      <c r="H21" s="226"/>
    </row>
    <row r="22" spans="1:13" ht="14.25" customHeight="1">
      <c r="A22" s="6">
        <f t="shared" si="0"/>
        <v>18</v>
      </c>
      <c r="B22" s="7" t="s">
        <v>31</v>
      </c>
      <c r="C22" s="21" t="s">
        <v>117</v>
      </c>
      <c r="D22" s="14" t="str">
        <f>ZALO_PIVOT!D22</f>
        <v/>
      </c>
      <c r="E22" s="14" t="str">
        <f t="shared" si="1"/>
        <v/>
      </c>
      <c r="F22" s="226">
        <v>45946</v>
      </c>
      <c r="G22" s="153" t="s">
        <v>870</v>
      </c>
      <c r="H22" s="226"/>
    </row>
    <row r="23" spans="1:13" ht="14.25" customHeight="1">
      <c r="A23" s="6">
        <f>A22+1</f>
        <v>19</v>
      </c>
      <c r="B23" s="453" t="s">
        <v>33</v>
      </c>
      <c r="C23" s="21" t="s">
        <v>118</v>
      </c>
      <c r="D23" s="14" t="str">
        <f>ZALO_PIVOT!D23</f>
        <v/>
      </c>
      <c r="E23" s="14" t="str">
        <f t="shared" si="1"/>
        <v/>
      </c>
      <c r="F23" s="226">
        <v>45946</v>
      </c>
      <c r="G23" s="153" t="s">
        <v>870</v>
      </c>
      <c r="H23" s="226"/>
    </row>
    <row r="24" spans="1:13" ht="14.25" customHeight="1">
      <c r="A24" s="6">
        <f t="shared" si="0"/>
        <v>20</v>
      </c>
      <c r="B24" s="455"/>
      <c r="C24" s="19" t="s">
        <v>119</v>
      </c>
      <c r="D24" s="14" t="str">
        <f>ZALO_PIVOT!D24</f>
        <v/>
      </c>
      <c r="E24" s="14" t="str">
        <f t="shared" si="1"/>
        <v/>
      </c>
      <c r="F24" s="226">
        <v>45946</v>
      </c>
      <c r="G24" s="153" t="s">
        <v>870</v>
      </c>
      <c r="H24" s="226"/>
    </row>
    <row r="25" spans="1:13" ht="14.25" customHeight="1">
      <c r="A25" s="6">
        <f t="shared" si="0"/>
        <v>21</v>
      </c>
      <c r="B25" s="455"/>
      <c r="C25" s="19" t="s">
        <v>120</v>
      </c>
      <c r="D25" s="14" t="str">
        <f>ZALO_PIVOT!D25</f>
        <v/>
      </c>
      <c r="E25" s="14" t="str">
        <f t="shared" si="1"/>
        <v/>
      </c>
      <c r="F25" s="226">
        <v>45946</v>
      </c>
      <c r="G25" s="153" t="s">
        <v>870</v>
      </c>
      <c r="H25" s="226"/>
    </row>
    <row r="26" spans="1:13" ht="14.25" customHeight="1">
      <c r="A26" s="6">
        <f t="shared" si="0"/>
        <v>22</v>
      </c>
      <c r="B26" s="454"/>
      <c r="C26" s="21" t="s">
        <v>121</v>
      </c>
      <c r="D26" s="14" t="str">
        <f>ZALO_PIVOT!D26</f>
        <v/>
      </c>
      <c r="E26" s="14" t="str">
        <f t="shared" si="1"/>
        <v/>
      </c>
      <c r="F26" s="226">
        <v>45946</v>
      </c>
      <c r="G26" s="153" t="s">
        <v>870</v>
      </c>
      <c r="H26" s="226"/>
    </row>
    <row r="27" spans="1:13" ht="14.25" customHeight="1">
      <c r="A27" s="6">
        <f t="shared" si="0"/>
        <v>23</v>
      </c>
      <c r="B27" s="453" t="s">
        <v>37</v>
      </c>
      <c r="C27" s="21" t="s">
        <v>122</v>
      </c>
      <c r="D27" s="14" t="str">
        <f>ZALO_PIVOT!D27</f>
        <v/>
      </c>
      <c r="E27" s="14" t="str">
        <f t="shared" si="1"/>
        <v/>
      </c>
      <c r="F27" s="226">
        <v>45946</v>
      </c>
      <c r="G27" s="153" t="s">
        <v>870</v>
      </c>
      <c r="H27" s="226"/>
    </row>
    <row r="28" spans="1:13" ht="14.25" customHeight="1">
      <c r="A28" s="6">
        <f t="shared" si="0"/>
        <v>24</v>
      </c>
      <c r="B28" s="434"/>
      <c r="C28" s="21" t="s">
        <v>123</v>
      </c>
      <c r="D28" s="14">
        <f>ZALO_PIVOT!D28</f>
        <v>100444</v>
      </c>
      <c r="E28" s="14" t="str">
        <f t="shared" si="1"/>
        <v/>
      </c>
      <c r="F28" s="226">
        <v>45946</v>
      </c>
      <c r="G28" s="153" t="s">
        <v>870</v>
      </c>
      <c r="H28" s="226"/>
    </row>
    <row r="29" spans="1:13" ht="14.25" customHeight="1">
      <c r="A29" s="6">
        <f t="shared" si="0"/>
        <v>25</v>
      </c>
      <c r="B29" s="453" t="s">
        <v>40</v>
      </c>
      <c r="C29" s="21" t="s">
        <v>124</v>
      </c>
      <c r="D29" s="14">
        <f>ZALO_PIVOT!D29</f>
        <v>162103</v>
      </c>
      <c r="E29" s="14" t="str">
        <f t="shared" si="1"/>
        <v/>
      </c>
      <c r="F29" s="226">
        <v>45946</v>
      </c>
      <c r="G29" s="153" t="s">
        <v>870</v>
      </c>
      <c r="H29" s="226"/>
    </row>
    <row r="30" spans="1:13" ht="14.25" customHeight="1">
      <c r="A30" s="6">
        <f t="shared" si="0"/>
        <v>26</v>
      </c>
      <c r="B30" s="433"/>
      <c r="C30" s="21" t="s">
        <v>125</v>
      </c>
      <c r="D30" s="14">
        <f>ZALO_PIVOT!D30</f>
        <v>74587</v>
      </c>
      <c r="E30" s="14" t="str">
        <f t="shared" si="1"/>
        <v/>
      </c>
      <c r="F30" s="226">
        <v>45946</v>
      </c>
      <c r="G30" s="153" t="s">
        <v>870</v>
      </c>
      <c r="H30" s="226"/>
    </row>
    <row r="31" spans="1:13" ht="14.25" customHeight="1">
      <c r="A31" s="6">
        <f t="shared" si="0"/>
        <v>27</v>
      </c>
      <c r="B31" s="434"/>
      <c r="C31" s="21" t="s">
        <v>126</v>
      </c>
      <c r="D31" s="14">
        <f>ZALO_PIVOT!D31</f>
        <v>119338</v>
      </c>
      <c r="E31" s="14" t="str">
        <f t="shared" si="1"/>
        <v/>
      </c>
      <c r="F31" s="226">
        <v>45946</v>
      </c>
      <c r="G31" s="153" t="s">
        <v>870</v>
      </c>
      <c r="H31" s="226"/>
    </row>
    <row r="32" spans="1:13" ht="14.25" customHeight="1">
      <c r="A32" s="6">
        <f t="shared" si="0"/>
        <v>28</v>
      </c>
      <c r="B32" s="450" t="s">
        <v>44</v>
      </c>
      <c r="C32" s="21" t="s">
        <v>127</v>
      </c>
      <c r="D32" s="14" t="str">
        <f>ZALO_PIVOT!D32</f>
        <v/>
      </c>
      <c r="E32" s="14" t="str">
        <f t="shared" si="1"/>
        <v/>
      </c>
      <c r="F32" s="226">
        <v>45946</v>
      </c>
      <c r="G32" s="153" t="s">
        <v>870</v>
      </c>
      <c r="H32" s="226"/>
    </row>
    <row r="33" spans="1:8" ht="14.25" customHeight="1">
      <c r="A33" s="6">
        <f t="shared" si="0"/>
        <v>29</v>
      </c>
      <c r="B33" s="452"/>
      <c r="C33" s="21" t="s">
        <v>128</v>
      </c>
      <c r="D33" s="14" t="str">
        <f>ZALO_PIVOT!D33</f>
        <v/>
      </c>
      <c r="E33" s="14" t="str">
        <f t="shared" si="1"/>
        <v/>
      </c>
      <c r="F33" s="226">
        <v>45946</v>
      </c>
      <c r="G33" s="153" t="s">
        <v>870</v>
      </c>
      <c r="H33" s="226"/>
    </row>
    <row r="34" spans="1:8" ht="14.25" customHeight="1">
      <c r="A34" s="6">
        <f t="shared" si="0"/>
        <v>30</v>
      </c>
      <c r="B34" s="8" t="s">
        <v>47</v>
      </c>
      <c r="C34" s="21" t="s">
        <v>103</v>
      </c>
      <c r="D34" s="14">
        <f>ZALO_PIVOT!D34</f>
        <v>40648</v>
      </c>
      <c r="E34" s="14" t="str">
        <f t="shared" si="1"/>
        <v/>
      </c>
      <c r="F34" s="226">
        <v>45946</v>
      </c>
      <c r="G34" s="153" t="s">
        <v>870</v>
      </c>
      <c r="H34" s="226"/>
    </row>
    <row r="35" spans="1:8" ht="14.25" customHeight="1">
      <c r="A35" s="6">
        <f t="shared" si="0"/>
        <v>31</v>
      </c>
      <c r="B35" s="453" t="s">
        <v>49</v>
      </c>
      <c r="C35" s="21" t="s">
        <v>130</v>
      </c>
      <c r="D35" s="14" t="str">
        <f>ZALO_PIVOT!D35</f>
        <v/>
      </c>
      <c r="E35" s="14" t="str">
        <f t="shared" si="1"/>
        <v/>
      </c>
      <c r="F35" s="226">
        <v>45946</v>
      </c>
      <c r="G35" s="153" t="s">
        <v>870</v>
      </c>
      <c r="H35" s="226"/>
    </row>
    <row r="36" spans="1:8" ht="14.25" customHeight="1">
      <c r="A36" s="6">
        <f t="shared" si="0"/>
        <v>32</v>
      </c>
      <c r="B36" s="433"/>
      <c r="C36" s="21" t="s">
        <v>131</v>
      </c>
      <c r="D36" s="14" t="str">
        <f>ZALO_PIVOT!D36</f>
        <v/>
      </c>
      <c r="E36" s="14" t="str">
        <f t="shared" si="1"/>
        <v/>
      </c>
      <c r="F36" s="226">
        <v>45946</v>
      </c>
      <c r="G36" s="153" t="s">
        <v>870</v>
      </c>
      <c r="H36" s="226"/>
    </row>
    <row r="37" spans="1:8" ht="14.25" customHeight="1">
      <c r="A37" s="6">
        <f t="shared" si="0"/>
        <v>33</v>
      </c>
      <c r="B37" s="434"/>
      <c r="C37" s="21" t="s">
        <v>132</v>
      </c>
      <c r="D37" s="14">
        <f>ZALO_PIVOT!D37</f>
        <v>871175</v>
      </c>
      <c r="E37" s="14" t="str">
        <f t="shared" si="1"/>
        <v/>
      </c>
      <c r="F37" s="226">
        <v>45946</v>
      </c>
      <c r="G37" s="153" t="s">
        <v>870</v>
      </c>
      <c r="H37" s="226"/>
    </row>
    <row r="38" spans="1:8" ht="14.25" customHeight="1">
      <c r="A38" s="6">
        <f t="shared" si="0"/>
        <v>34</v>
      </c>
      <c r="B38" s="7" t="s">
        <v>53</v>
      </c>
      <c r="C38" s="21" t="s">
        <v>133</v>
      </c>
      <c r="D38" s="14" t="str">
        <f>ZALO_PIVOT!D38</f>
        <v/>
      </c>
      <c r="E38" s="14" t="str">
        <f t="shared" si="1"/>
        <v/>
      </c>
      <c r="F38" s="226">
        <v>45946</v>
      </c>
      <c r="G38" s="153" t="s">
        <v>870</v>
      </c>
      <c r="H38" s="226"/>
    </row>
    <row r="39" spans="1:8" ht="14.25" customHeight="1">
      <c r="A39" s="6">
        <f t="shared" si="0"/>
        <v>35</v>
      </c>
      <c r="B39" s="7" t="s">
        <v>55</v>
      </c>
      <c r="C39" s="21" t="s">
        <v>134</v>
      </c>
      <c r="D39" s="14" t="str">
        <f>ZALO_PIVOT!D39</f>
        <v/>
      </c>
      <c r="E39" s="14" t="str">
        <f t="shared" si="1"/>
        <v/>
      </c>
      <c r="F39" s="226">
        <v>45946</v>
      </c>
      <c r="G39" s="153" t="s">
        <v>870</v>
      </c>
      <c r="H39" s="226"/>
    </row>
    <row r="40" spans="1:8" ht="14.25" customHeight="1">
      <c r="A40" s="6">
        <f t="shared" si="0"/>
        <v>36</v>
      </c>
      <c r="B40" s="453" t="s">
        <v>57</v>
      </c>
      <c r="C40" s="21" t="s">
        <v>135</v>
      </c>
      <c r="D40" s="14" t="str">
        <f>ZALO_PIVOT!D40</f>
        <v/>
      </c>
      <c r="E40" s="14" t="str">
        <f t="shared" si="1"/>
        <v/>
      </c>
      <c r="F40" s="226">
        <v>45946</v>
      </c>
      <c r="G40" s="153" t="s">
        <v>870</v>
      </c>
      <c r="H40" s="226"/>
    </row>
    <row r="41" spans="1:8" ht="14.25" customHeight="1">
      <c r="A41" s="6">
        <f t="shared" si="0"/>
        <v>37</v>
      </c>
      <c r="B41" s="434"/>
      <c r="C41" s="21" t="s">
        <v>136</v>
      </c>
      <c r="D41" s="14">
        <f>ZALO_PIVOT!D41</f>
        <v>771729</v>
      </c>
      <c r="E41" s="14" t="str">
        <f t="shared" si="1"/>
        <v/>
      </c>
      <c r="F41" s="226">
        <v>45946</v>
      </c>
      <c r="G41" s="153" t="s">
        <v>870</v>
      </c>
      <c r="H41" s="226"/>
    </row>
    <row r="42" spans="1:8" ht="14.25" customHeight="1">
      <c r="A42" s="6">
        <f t="shared" si="0"/>
        <v>38</v>
      </c>
      <c r="B42" s="7" t="s">
        <v>60</v>
      </c>
      <c r="C42" s="21" t="s">
        <v>137</v>
      </c>
      <c r="D42" s="14" t="str">
        <f>ZALO_PIVOT!D42</f>
        <v/>
      </c>
      <c r="E42" s="14" t="str">
        <f t="shared" si="1"/>
        <v/>
      </c>
      <c r="F42" s="226">
        <v>45946</v>
      </c>
      <c r="G42" s="153" t="s">
        <v>870</v>
      </c>
      <c r="H42" s="226"/>
    </row>
    <row r="43" spans="1:8" ht="14.25" customHeight="1">
      <c r="A43" s="6">
        <f t="shared" si="0"/>
        <v>39</v>
      </c>
      <c r="B43" s="7" t="s">
        <v>62</v>
      </c>
      <c r="C43" s="19" t="s">
        <v>138</v>
      </c>
      <c r="D43" s="14">
        <f>ZALO_PIVOT!D43</f>
        <v>196909</v>
      </c>
      <c r="E43" s="14" t="str">
        <f t="shared" si="1"/>
        <v/>
      </c>
      <c r="F43" s="226">
        <v>45946</v>
      </c>
      <c r="G43" s="153" t="s">
        <v>870</v>
      </c>
      <c r="H43" s="226"/>
    </row>
    <row r="44" spans="1:8" ht="14.25" customHeight="1">
      <c r="A44" s="6">
        <f t="shared" si="0"/>
        <v>40</v>
      </c>
      <c r="B44" s="7" t="s">
        <v>64</v>
      </c>
      <c r="C44" s="21" t="s">
        <v>139</v>
      </c>
      <c r="D44" s="14" t="str">
        <f>ZALO_PIVOT!D44</f>
        <v/>
      </c>
      <c r="E44" s="14" t="str">
        <f t="shared" si="1"/>
        <v/>
      </c>
      <c r="F44" s="226">
        <v>45946</v>
      </c>
      <c r="G44" s="153" t="s">
        <v>870</v>
      </c>
      <c r="H44" s="226"/>
    </row>
    <row r="45" spans="1:8" ht="14.25" customHeight="1">
      <c r="A45" s="6">
        <f t="shared" si="0"/>
        <v>41</v>
      </c>
      <c r="B45" s="7" t="s">
        <v>66</v>
      </c>
      <c r="C45" s="21" t="s">
        <v>140</v>
      </c>
      <c r="D45" s="14" t="str">
        <f>ZALO_PIVOT!D45</f>
        <v/>
      </c>
      <c r="E45" s="14" t="str">
        <f t="shared" si="1"/>
        <v/>
      </c>
      <c r="F45" s="226">
        <v>45946</v>
      </c>
      <c r="G45" s="153" t="s">
        <v>870</v>
      </c>
      <c r="H45" s="226"/>
    </row>
    <row r="46" spans="1:8" ht="14.25" customHeight="1">
      <c r="A46" s="6">
        <f t="shared" si="0"/>
        <v>42</v>
      </c>
      <c r="B46" s="7" t="s">
        <v>68</v>
      </c>
      <c r="C46" s="21" t="s">
        <v>141</v>
      </c>
      <c r="D46" s="14">
        <f>ZALO_PIVOT!D46</f>
        <v>11258544</v>
      </c>
      <c r="E46" s="14" t="str">
        <f t="shared" si="1"/>
        <v/>
      </c>
      <c r="F46" s="226">
        <v>45946</v>
      </c>
      <c r="G46" s="153" t="s">
        <v>870</v>
      </c>
      <c r="H46" s="226"/>
    </row>
    <row r="47" spans="1:8" ht="14.25" customHeight="1">
      <c r="A47" s="6">
        <f t="shared" si="0"/>
        <v>43</v>
      </c>
      <c r="B47" s="7" t="s">
        <v>70</v>
      </c>
      <c r="C47" s="21" t="s">
        <v>142</v>
      </c>
      <c r="D47" s="14" t="str">
        <f>ZALO_PIVOT!D47</f>
        <v/>
      </c>
      <c r="E47" s="14" t="str">
        <f t="shared" si="1"/>
        <v/>
      </c>
      <c r="F47" s="226">
        <v>45946</v>
      </c>
      <c r="G47" s="153" t="s">
        <v>870</v>
      </c>
      <c r="H47" s="226"/>
    </row>
    <row r="48" spans="1:8" ht="14.25" customHeight="1">
      <c r="A48" s="6">
        <f t="shared" si="0"/>
        <v>44</v>
      </c>
      <c r="B48" s="7" t="s">
        <v>72</v>
      </c>
      <c r="C48" s="21" t="s">
        <v>143</v>
      </c>
      <c r="D48" s="14">
        <f>ZALO_PIVOT!D48</f>
        <v>5641625</v>
      </c>
      <c r="E48" s="14" t="str">
        <f t="shared" si="1"/>
        <v/>
      </c>
      <c r="F48" s="226">
        <v>45946</v>
      </c>
      <c r="G48" s="153" t="s">
        <v>870</v>
      </c>
      <c r="H48" s="226"/>
    </row>
    <row r="49" spans="1:8" ht="14.25" customHeight="1">
      <c r="A49" s="6">
        <f t="shared" si="0"/>
        <v>45</v>
      </c>
      <c r="B49" s="9" t="s">
        <v>74</v>
      </c>
      <c r="C49" s="19" t="s">
        <v>144</v>
      </c>
      <c r="D49" s="14">
        <f>ZALO_PIVOT!D49</f>
        <v>143207</v>
      </c>
      <c r="E49" s="14" t="str">
        <f t="shared" si="1"/>
        <v/>
      </c>
      <c r="F49" s="226">
        <v>45946</v>
      </c>
      <c r="G49" s="153" t="s">
        <v>870</v>
      </c>
      <c r="H49" s="226"/>
    </row>
    <row r="50" spans="1:8" ht="14.25" customHeight="1">
      <c r="A50" s="6">
        <f t="shared" si="0"/>
        <v>46</v>
      </c>
      <c r="B50" s="450" t="s">
        <v>76</v>
      </c>
      <c r="C50" s="21" t="s">
        <v>145</v>
      </c>
      <c r="D50" s="14" t="str">
        <f>ZALO_PIVOT!D50</f>
        <v/>
      </c>
      <c r="E50" s="14" t="str">
        <f t="shared" si="1"/>
        <v/>
      </c>
      <c r="F50" s="226">
        <v>45946</v>
      </c>
      <c r="G50" s="153" t="s">
        <v>870</v>
      </c>
      <c r="H50" s="226"/>
    </row>
    <row r="51" spans="1:8" ht="14.25" customHeight="1">
      <c r="A51" s="6">
        <f t="shared" si="0"/>
        <v>47</v>
      </c>
      <c r="B51" s="451"/>
      <c r="C51" s="21" t="s">
        <v>146</v>
      </c>
      <c r="D51" s="14">
        <f>ZALO_PIVOT!D51</f>
        <v>290392</v>
      </c>
      <c r="E51" s="14" t="str">
        <f t="shared" si="1"/>
        <v/>
      </c>
      <c r="F51" s="226">
        <v>45946</v>
      </c>
      <c r="G51" s="153" t="s">
        <v>870</v>
      </c>
      <c r="H51" s="226"/>
    </row>
    <row r="52" spans="1:8" ht="14.25" customHeight="1">
      <c r="A52" s="6">
        <f t="shared" si="0"/>
        <v>48</v>
      </c>
      <c r="B52" s="452"/>
      <c r="C52" s="21" t="s">
        <v>147</v>
      </c>
      <c r="D52" s="14" t="str">
        <f>ZALO_PIVOT!D52</f>
        <v/>
      </c>
      <c r="E52" s="14" t="str">
        <f t="shared" si="1"/>
        <v/>
      </c>
      <c r="F52" s="226">
        <v>45946</v>
      </c>
      <c r="G52" s="153" t="s">
        <v>870</v>
      </c>
      <c r="H52" s="226"/>
    </row>
    <row r="53" spans="1:8" ht="14.25" customHeight="1">
      <c r="A53" s="6">
        <f t="shared" si="0"/>
        <v>49</v>
      </c>
      <c r="B53" s="7" t="s">
        <v>80</v>
      </c>
      <c r="C53" s="19" t="s">
        <v>148</v>
      </c>
      <c r="D53" s="14" t="str">
        <f>ZALO_PIVOT!D53</f>
        <v/>
      </c>
      <c r="E53" s="14" t="str">
        <f t="shared" si="1"/>
        <v/>
      </c>
      <c r="F53" s="226">
        <v>45946</v>
      </c>
      <c r="G53" s="153" t="s">
        <v>870</v>
      </c>
      <c r="H53" s="226"/>
    </row>
    <row r="54" spans="1:8" ht="14.25" customHeight="1">
      <c r="A54" s="6">
        <f t="shared" si="0"/>
        <v>50</v>
      </c>
      <c r="B54" s="9" t="s">
        <v>82</v>
      </c>
      <c r="C54" s="21" t="s">
        <v>149</v>
      </c>
      <c r="D54" s="14">
        <f>ZALO_PIVOT!D54</f>
        <v>501224</v>
      </c>
      <c r="E54" s="14" t="str">
        <f t="shared" si="1"/>
        <v/>
      </c>
      <c r="F54" s="226">
        <v>45946</v>
      </c>
      <c r="G54" s="153" t="s">
        <v>870</v>
      </c>
      <c r="H54" s="226"/>
    </row>
    <row r="55" spans="1:8" ht="14.25" customHeight="1">
      <c r="A55" s="6">
        <f t="shared" si="0"/>
        <v>51</v>
      </c>
      <c r="B55" s="9" t="s">
        <v>84</v>
      </c>
      <c r="C55" s="21" t="s">
        <v>150</v>
      </c>
      <c r="D55" s="14" t="str">
        <f>ZALO_PIVOT!D55</f>
        <v/>
      </c>
      <c r="E55" s="14" t="str">
        <f t="shared" si="1"/>
        <v/>
      </c>
      <c r="F55" s="226">
        <v>45946</v>
      </c>
      <c r="G55" s="153" t="s">
        <v>870</v>
      </c>
      <c r="H55" s="226"/>
    </row>
    <row r="56" spans="1:8" ht="14.25" customHeight="1">
      <c r="A56" s="6">
        <f t="shared" si="0"/>
        <v>52</v>
      </c>
      <c r="B56" s="7" t="s">
        <v>86</v>
      </c>
      <c r="C56" s="21" t="s">
        <v>151</v>
      </c>
      <c r="D56" s="14">
        <f>ZALO_PIVOT!D56</f>
        <v>99448</v>
      </c>
      <c r="E56" s="14" t="str">
        <f t="shared" si="1"/>
        <v/>
      </c>
      <c r="F56" s="226">
        <v>45946</v>
      </c>
      <c r="G56" s="153" t="s">
        <v>870</v>
      </c>
      <c r="H56" s="226"/>
    </row>
    <row r="57" spans="1:8" ht="14.25" customHeight="1">
      <c r="A57" s="6">
        <f t="shared" si="0"/>
        <v>53</v>
      </c>
      <c r="B57" s="7" t="s">
        <v>88</v>
      </c>
      <c r="C57" s="21" t="s">
        <v>152</v>
      </c>
      <c r="D57" s="14">
        <f>ZALO_PIVOT!D57</f>
        <v>413710</v>
      </c>
      <c r="E57" s="14" t="str">
        <f t="shared" si="1"/>
        <v/>
      </c>
      <c r="F57" s="226">
        <v>45946</v>
      </c>
      <c r="G57" s="153" t="s">
        <v>870</v>
      </c>
      <c r="H57" s="226"/>
    </row>
    <row r="58" spans="1:8" ht="14.25" customHeight="1">
      <c r="A58" s="6">
        <f t="shared" si="0"/>
        <v>54</v>
      </c>
      <c r="B58" s="7" t="s">
        <v>90</v>
      </c>
      <c r="C58" s="21" t="s">
        <v>153</v>
      </c>
      <c r="D58" s="14" t="str">
        <f>ZALO_PIVOT!D58</f>
        <v/>
      </c>
      <c r="E58" s="14" t="str">
        <f t="shared" si="1"/>
        <v/>
      </c>
      <c r="F58" s="226">
        <v>45946</v>
      </c>
      <c r="G58" s="153" t="s">
        <v>870</v>
      </c>
      <c r="H58" s="226"/>
    </row>
    <row r="59" spans="1:8" ht="14.25" customHeight="1">
      <c r="A59" s="6">
        <f t="shared" si="0"/>
        <v>55</v>
      </c>
      <c r="B59" s="9" t="s">
        <v>92</v>
      </c>
      <c r="C59" s="21" t="s">
        <v>154</v>
      </c>
      <c r="D59" s="14" t="str">
        <f>ZALO_PIVOT!D59</f>
        <v/>
      </c>
      <c r="E59" s="14" t="str">
        <f t="shared" si="1"/>
        <v/>
      </c>
      <c r="F59" s="226">
        <v>45946</v>
      </c>
      <c r="G59" s="153" t="s">
        <v>870</v>
      </c>
      <c r="H59" s="226"/>
    </row>
    <row r="60" spans="1:8" ht="14.25" customHeight="1">
      <c r="A60" s="6">
        <f t="shared" si="0"/>
        <v>56</v>
      </c>
      <c r="B60" s="450" t="s">
        <v>94</v>
      </c>
      <c r="C60" s="19" t="s">
        <v>155</v>
      </c>
      <c r="D60" s="14">
        <f>ZALO_PIVOT!D60</f>
        <v>315255</v>
      </c>
      <c r="E60" s="14" t="str">
        <f t="shared" si="1"/>
        <v/>
      </c>
      <c r="F60" s="226">
        <v>45946</v>
      </c>
      <c r="G60" s="153" t="s">
        <v>870</v>
      </c>
      <c r="H60" s="226"/>
    </row>
    <row r="61" spans="1:8" ht="14.25" customHeight="1">
      <c r="A61" s="6">
        <f t="shared" si="0"/>
        <v>57</v>
      </c>
      <c r="B61" s="451"/>
      <c r="C61" s="21" t="s">
        <v>156</v>
      </c>
      <c r="D61" s="14">
        <f>ZALO_PIVOT!D61</f>
        <v>46620</v>
      </c>
      <c r="E61" s="14" t="str">
        <f t="shared" si="1"/>
        <v/>
      </c>
      <c r="F61" s="226">
        <v>45946</v>
      </c>
      <c r="G61" s="153" t="s">
        <v>870</v>
      </c>
      <c r="H61" s="226"/>
    </row>
    <row r="62" spans="1:8" ht="14.25" customHeight="1">
      <c r="A62" s="6">
        <f t="shared" si="0"/>
        <v>58</v>
      </c>
      <c r="B62" s="452"/>
      <c r="C62" s="21" t="s">
        <v>157</v>
      </c>
      <c r="D62" s="14">
        <f>ZALO_PIVOT!D62</f>
        <v>49724</v>
      </c>
      <c r="E62" s="14" t="str">
        <f t="shared" si="1"/>
        <v/>
      </c>
      <c r="F62" s="226">
        <v>45946</v>
      </c>
      <c r="G62" s="153" t="s">
        <v>870</v>
      </c>
      <c r="H62" s="226"/>
    </row>
    <row r="63" spans="1:8" ht="14.25" customHeight="1">
      <c r="A63" s="6">
        <f t="shared" si="0"/>
        <v>59</v>
      </c>
      <c r="B63" s="9" t="s">
        <v>98</v>
      </c>
      <c r="C63" s="21" t="s">
        <v>158</v>
      </c>
      <c r="D63" s="14" t="str">
        <f>ZALO_PIVOT!D63</f>
        <v/>
      </c>
      <c r="E63" s="14" t="str">
        <f t="shared" si="1"/>
        <v/>
      </c>
      <c r="F63" s="226">
        <v>45946</v>
      </c>
      <c r="G63" s="153" t="s">
        <v>870</v>
      </c>
      <c r="H63" s="226"/>
    </row>
    <row r="64" spans="1:8" ht="14.25" customHeight="1">
      <c r="A64" s="6">
        <f t="shared" si="0"/>
        <v>60</v>
      </c>
      <c r="B64" s="136"/>
      <c r="C64" s="21" t="s">
        <v>159</v>
      </c>
      <c r="D64" s="14">
        <f>ZALO_PIVOT!D64</f>
        <v>808524</v>
      </c>
      <c r="E64" s="14" t="str">
        <f t="shared" si="1"/>
        <v/>
      </c>
      <c r="F64" s="226">
        <v>45946</v>
      </c>
      <c r="G64" s="153" t="s">
        <v>870</v>
      </c>
      <c r="H64" s="226"/>
    </row>
    <row r="65" spans="1:8" ht="14.25" customHeight="1">
      <c r="A65" s="6">
        <f t="shared" si="0"/>
        <v>61</v>
      </c>
      <c r="B65" s="11"/>
      <c r="C65" s="21" t="s">
        <v>160</v>
      </c>
      <c r="D65" s="14">
        <f>ZALO_PIVOT!D65</f>
        <v>64642</v>
      </c>
      <c r="E65" s="14" t="str">
        <f t="shared" si="1"/>
        <v/>
      </c>
      <c r="F65" s="226">
        <v>45946</v>
      </c>
      <c r="G65" s="153" t="s">
        <v>870</v>
      </c>
      <c r="H65" s="226"/>
    </row>
    <row r="66" spans="1:8" ht="14.25" customHeight="1">
      <c r="A66" s="12">
        <f t="shared" si="0"/>
        <v>62</v>
      </c>
      <c r="B66" s="11"/>
      <c r="C66" s="24" t="s">
        <v>161</v>
      </c>
      <c r="D66" s="14">
        <f>ZALO_PIVOT!D66</f>
        <v>331165</v>
      </c>
      <c r="E66" s="14" t="str">
        <f t="shared" si="1"/>
        <v/>
      </c>
      <c r="F66" s="226">
        <v>45946</v>
      </c>
      <c r="G66" s="153" t="s">
        <v>870</v>
      </c>
      <c r="H66" s="226"/>
    </row>
    <row r="67" spans="1:8" ht="14.25" customHeight="1">
      <c r="A67" s="13">
        <f t="shared" si="0"/>
        <v>63</v>
      </c>
      <c r="B67" s="14"/>
      <c r="C67" s="26" t="s">
        <v>162</v>
      </c>
      <c r="D67" s="14">
        <f>ZALO_PIVOT!D67</f>
        <v>689185</v>
      </c>
      <c r="E67" s="14" t="str">
        <f t="shared" si="1"/>
        <v/>
      </c>
      <c r="F67" s="226">
        <v>45946</v>
      </c>
      <c r="G67" s="153" t="s">
        <v>870</v>
      </c>
      <c r="H67" s="226"/>
    </row>
    <row r="68" spans="1:8" ht="14.25" customHeight="1">
      <c r="A68" s="11"/>
      <c r="B68" s="11"/>
      <c r="C68" s="11"/>
      <c r="D68" s="11"/>
      <c r="E68" s="11"/>
    </row>
    <row r="69" spans="1:8" ht="14.25" customHeight="1">
      <c r="A69" s="11"/>
      <c r="B69" s="11"/>
      <c r="C69" s="11"/>
      <c r="D69" s="11"/>
      <c r="E69" s="11"/>
    </row>
    <row r="70" spans="1:8" ht="14.25" customHeight="1">
      <c r="A70" s="11"/>
      <c r="B70" s="11"/>
      <c r="C70" s="11"/>
      <c r="D70" s="11"/>
      <c r="E70" s="11"/>
    </row>
    <row r="71" spans="1:8" ht="14.25" customHeight="1">
      <c r="A71" s="11"/>
      <c r="B71" s="11"/>
      <c r="C71" s="11"/>
      <c r="D71" s="11"/>
      <c r="E71" s="11"/>
    </row>
    <row r="72" spans="1:8" ht="14.25" customHeight="1">
      <c r="A72" s="11"/>
      <c r="B72" s="11"/>
      <c r="C72" s="11"/>
      <c r="D72" s="11"/>
      <c r="E72" s="11"/>
    </row>
    <row r="73" spans="1:8" ht="14.25" customHeight="1">
      <c r="A73" s="11"/>
      <c r="B73" s="11"/>
      <c r="C73" s="11"/>
      <c r="D73" s="11"/>
      <c r="E73" s="11"/>
    </row>
    <row r="74" spans="1:8" ht="14.25" customHeight="1">
      <c r="A74" s="11"/>
      <c r="B74" s="11"/>
      <c r="C74" s="11"/>
      <c r="D74" s="11"/>
      <c r="E74" s="11"/>
    </row>
    <row r="75" spans="1:8" ht="14.25" customHeight="1">
      <c r="A75" s="11"/>
      <c r="B75" s="11"/>
      <c r="C75" s="11"/>
      <c r="D75" s="11"/>
      <c r="E75" s="11"/>
    </row>
    <row r="76" spans="1:8" ht="14.25" customHeight="1">
      <c r="A76" s="11"/>
      <c r="B76" s="11"/>
      <c r="C76" s="11"/>
      <c r="D76" s="11"/>
      <c r="E76" s="11"/>
    </row>
    <row r="77" spans="1:8" ht="14.25" customHeight="1">
      <c r="A77" s="11"/>
      <c r="B77" s="11"/>
      <c r="C77" s="11"/>
      <c r="D77" s="11"/>
      <c r="E77" s="11"/>
    </row>
    <row r="78" spans="1:8" ht="14.25" customHeight="1">
      <c r="A78" s="11"/>
      <c r="B78" s="11"/>
      <c r="C78" s="11"/>
      <c r="D78" s="11"/>
      <c r="E78" s="11"/>
    </row>
    <row r="79" spans="1:8" ht="14.25" customHeight="1">
      <c r="A79" s="11"/>
      <c r="B79" s="11"/>
      <c r="C79" s="11"/>
      <c r="D79" s="11"/>
      <c r="E79" s="11"/>
    </row>
    <row r="80" spans="1:8" ht="14.25" customHeight="1">
      <c r="A80" s="11"/>
      <c r="B80" s="11"/>
      <c r="C80" s="11"/>
      <c r="D80" s="11"/>
      <c r="E80" s="11"/>
    </row>
    <row r="81" spans="1:5" ht="14.25" customHeight="1">
      <c r="A81" s="11"/>
      <c r="B81" s="11"/>
      <c r="C81" s="11"/>
      <c r="D81" s="11"/>
      <c r="E81" s="11"/>
    </row>
    <row r="82" spans="1:5" ht="14.25" customHeight="1">
      <c r="A82" s="11"/>
      <c r="B82" s="11"/>
      <c r="C82" s="11"/>
      <c r="D82" s="11"/>
      <c r="E82" s="11"/>
    </row>
    <row r="83" spans="1:5" ht="14.25" customHeight="1">
      <c r="A83" s="11"/>
      <c r="B83" s="11"/>
      <c r="C83" s="11"/>
      <c r="D83" s="11"/>
      <c r="E83" s="11"/>
    </row>
    <row r="84" spans="1:5" ht="14.25" customHeight="1">
      <c r="A84" s="11"/>
      <c r="B84" s="11"/>
      <c r="C84" s="11"/>
      <c r="D84" s="11"/>
      <c r="E84" s="11"/>
    </row>
    <row r="85" spans="1:5" ht="14.25" customHeight="1">
      <c r="A85" s="11"/>
      <c r="B85" s="11"/>
      <c r="C85" s="11"/>
      <c r="D85" s="11"/>
      <c r="E85" s="11"/>
    </row>
    <row r="86" spans="1:5" ht="14.25" customHeight="1">
      <c r="A86" s="11"/>
      <c r="B86" s="11"/>
      <c r="C86" s="11"/>
      <c r="D86" s="11"/>
      <c r="E86" s="11"/>
    </row>
    <row r="87" spans="1:5" ht="14.25" customHeight="1">
      <c r="A87" s="11"/>
      <c r="B87" s="11"/>
      <c r="C87" s="11"/>
      <c r="D87" s="11"/>
      <c r="E87" s="11"/>
    </row>
    <row r="88" spans="1:5" ht="14.25" customHeight="1">
      <c r="A88" s="11"/>
      <c r="B88" s="11"/>
      <c r="C88" s="11"/>
      <c r="D88" s="11"/>
      <c r="E88" s="11"/>
    </row>
    <row r="89" spans="1:5" ht="14.25" customHeight="1">
      <c r="A89" s="11"/>
      <c r="B89" s="11"/>
      <c r="C89" s="11"/>
      <c r="D89" s="11"/>
      <c r="E89" s="11"/>
    </row>
    <row r="90" spans="1:5" ht="14.25" customHeight="1">
      <c r="A90" s="11"/>
      <c r="B90" s="11"/>
      <c r="C90" s="11"/>
      <c r="D90" s="11"/>
      <c r="E90" s="11"/>
    </row>
    <row r="91" spans="1:5" ht="14.25" customHeight="1">
      <c r="A91" s="11"/>
      <c r="B91" s="11"/>
      <c r="C91" s="11"/>
      <c r="D91" s="11"/>
      <c r="E91" s="11"/>
    </row>
    <row r="92" spans="1:5" ht="14.25" customHeight="1">
      <c r="A92" s="11"/>
      <c r="B92" s="11"/>
      <c r="C92" s="11"/>
      <c r="D92" s="11"/>
      <c r="E92" s="11"/>
    </row>
    <row r="93" spans="1:5" ht="14.25" customHeight="1">
      <c r="A93" s="11"/>
      <c r="B93" s="11"/>
      <c r="C93" s="11"/>
      <c r="D93" s="11"/>
      <c r="E93" s="11"/>
    </row>
    <row r="94" spans="1:5" ht="14.25" customHeight="1">
      <c r="A94" s="11"/>
      <c r="B94" s="11"/>
      <c r="C94" s="11"/>
      <c r="D94" s="11"/>
      <c r="E94" s="11"/>
    </row>
    <row r="95" spans="1:5" ht="14.25" customHeight="1">
      <c r="A95" s="11"/>
      <c r="B95" s="11"/>
      <c r="C95" s="11"/>
      <c r="D95" s="11"/>
      <c r="E95" s="11"/>
    </row>
    <row r="96" spans="1:5" ht="14.25" customHeight="1">
      <c r="A96" s="11"/>
      <c r="B96" s="11"/>
      <c r="C96" s="11"/>
      <c r="D96" s="11"/>
      <c r="E96" s="11"/>
    </row>
    <row r="97" spans="1:5" ht="14.25" customHeight="1">
      <c r="A97" s="11"/>
      <c r="B97" s="11"/>
      <c r="C97" s="11"/>
      <c r="D97" s="11"/>
      <c r="E97" s="11"/>
    </row>
    <row r="98" spans="1:5" ht="14.25" customHeight="1">
      <c r="A98" s="11"/>
      <c r="B98" s="11"/>
      <c r="C98" s="11"/>
      <c r="D98" s="11"/>
      <c r="E98" s="11"/>
    </row>
    <row r="99" spans="1:5" ht="14.25" customHeight="1">
      <c r="A99" s="11"/>
      <c r="B99" s="11"/>
      <c r="C99" s="11"/>
      <c r="D99" s="11"/>
      <c r="E99" s="11"/>
    </row>
    <row r="100" spans="1:5" ht="14.25" customHeight="1">
      <c r="A100" s="11"/>
      <c r="B100" s="11"/>
      <c r="C100" s="11"/>
      <c r="D100" s="11"/>
      <c r="E100" s="11"/>
    </row>
    <row r="101" spans="1:5" ht="14.25" customHeight="1">
      <c r="A101" s="11"/>
      <c r="B101" s="11"/>
      <c r="C101" s="11"/>
      <c r="D101" s="11"/>
      <c r="E101" s="11"/>
    </row>
    <row r="102" spans="1:5" ht="14.25" customHeight="1">
      <c r="A102" s="11"/>
      <c r="B102" s="11"/>
      <c r="C102" s="11"/>
      <c r="D102" s="11"/>
      <c r="E102" s="11"/>
    </row>
    <row r="103" spans="1:5" ht="14.25" customHeight="1">
      <c r="A103" s="11"/>
      <c r="B103" s="11"/>
      <c r="C103" s="11"/>
      <c r="D103" s="11"/>
      <c r="E103" s="11"/>
    </row>
    <row r="104" spans="1:5" ht="14.25" customHeight="1">
      <c r="A104" s="11"/>
      <c r="B104" s="11"/>
      <c r="C104" s="11"/>
      <c r="D104" s="11"/>
      <c r="E104" s="11"/>
    </row>
    <row r="105" spans="1:5" ht="14.25" customHeight="1">
      <c r="A105" s="11"/>
      <c r="B105" s="11"/>
      <c r="C105" s="11"/>
      <c r="D105" s="11"/>
      <c r="E105" s="11"/>
    </row>
    <row r="106" spans="1:5" ht="14.25" customHeight="1">
      <c r="A106" s="11"/>
      <c r="B106" s="11"/>
      <c r="C106" s="11"/>
      <c r="D106" s="11"/>
      <c r="E106" s="11"/>
    </row>
    <row r="107" spans="1:5" ht="14.25" customHeight="1">
      <c r="A107" s="11"/>
      <c r="B107" s="11"/>
      <c r="C107" s="11"/>
      <c r="D107" s="11"/>
      <c r="E107" s="11"/>
    </row>
    <row r="108" spans="1:5" ht="14.25" customHeight="1">
      <c r="A108" s="11"/>
      <c r="B108" s="11"/>
      <c r="C108" s="11"/>
      <c r="D108" s="11"/>
      <c r="E108" s="11"/>
    </row>
    <row r="109" spans="1:5" ht="14.25" customHeight="1">
      <c r="A109" s="11"/>
      <c r="B109" s="11"/>
      <c r="C109" s="11"/>
      <c r="D109" s="11"/>
      <c r="E109" s="11"/>
    </row>
    <row r="110" spans="1:5" ht="14.25" customHeight="1">
      <c r="A110" s="11"/>
      <c r="B110" s="11"/>
      <c r="C110" s="11"/>
      <c r="D110" s="11"/>
      <c r="E110" s="11"/>
    </row>
    <row r="111" spans="1:5" ht="14.25" customHeight="1">
      <c r="A111" s="11"/>
      <c r="B111" s="11"/>
      <c r="C111" s="11"/>
      <c r="D111" s="11"/>
      <c r="E111" s="11"/>
    </row>
    <row r="112" spans="1:5" ht="14.25" customHeight="1">
      <c r="A112" s="11"/>
      <c r="B112" s="11"/>
      <c r="C112" s="11"/>
      <c r="D112" s="11"/>
      <c r="E112" s="11"/>
    </row>
    <row r="113" spans="1:5" ht="14.25" customHeight="1">
      <c r="A113" s="11"/>
      <c r="B113" s="11"/>
      <c r="C113" s="11"/>
      <c r="D113" s="11"/>
      <c r="E113" s="11"/>
    </row>
    <row r="114" spans="1:5" ht="14.25" customHeight="1">
      <c r="A114" s="11"/>
      <c r="B114" s="11"/>
      <c r="C114" s="11"/>
      <c r="D114" s="11"/>
      <c r="E114" s="11"/>
    </row>
    <row r="115" spans="1:5" ht="14.25" customHeight="1">
      <c r="A115" s="11"/>
      <c r="B115" s="11"/>
      <c r="C115" s="11"/>
      <c r="D115" s="11"/>
      <c r="E115" s="11"/>
    </row>
    <row r="116" spans="1:5" ht="14.25" customHeight="1">
      <c r="A116" s="11"/>
      <c r="B116" s="11"/>
      <c r="C116" s="11"/>
      <c r="D116" s="11"/>
      <c r="E116" s="11"/>
    </row>
    <row r="117" spans="1:5" ht="14.25" customHeight="1">
      <c r="A117" s="11"/>
      <c r="B117" s="11"/>
      <c r="C117" s="11"/>
      <c r="D117" s="11"/>
      <c r="E117" s="11"/>
    </row>
    <row r="118" spans="1:5" ht="14.25" customHeight="1">
      <c r="A118" s="11"/>
      <c r="B118" s="11"/>
      <c r="C118" s="11"/>
      <c r="D118" s="11"/>
      <c r="E118" s="11"/>
    </row>
    <row r="119" spans="1:5" ht="14.25" customHeight="1">
      <c r="A119" s="11"/>
      <c r="B119" s="11"/>
      <c r="C119" s="11"/>
      <c r="D119" s="11"/>
      <c r="E119" s="11"/>
    </row>
    <row r="120" spans="1:5" ht="14.25" customHeight="1">
      <c r="A120" s="11"/>
      <c r="B120" s="11"/>
      <c r="C120" s="11"/>
      <c r="D120" s="11"/>
      <c r="E120" s="11"/>
    </row>
    <row r="121" spans="1:5" ht="14.25" customHeight="1">
      <c r="A121" s="11"/>
      <c r="B121" s="11"/>
      <c r="C121" s="11"/>
      <c r="D121" s="11"/>
      <c r="E121" s="11"/>
    </row>
    <row r="122" spans="1:5" ht="14.25" customHeight="1">
      <c r="A122" s="11"/>
      <c r="B122" s="11"/>
      <c r="C122" s="11"/>
      <c r="D122" s="11"/>
      <c r="E122" s="11"/>
    </row>
    <row r="123" spans="1:5" ht="14.25" customHeight="1">
      <c r="A123" s="11"/>
      <c r="B123" s="11"/>
      <c r="C123" s="11"/>
      <c r="D123" s="11"/>
      <c r="E123" s="11"/>
    </row>
    <row r="124" spans="1:5" ht="14.25" customHeight="1">
      <c r="A124" s="11"/>
      <c r="B124" s="11"/>
      <c r="C124" s="11"/>
      <c r="D124" s="11"/>
      <c r="E124" s="11"/>
    </row>
    <row r="125" spans="1:5" ht="14.25" customHeight="1">
      <c r="A125" s="11"/>
      <c r="B125" s="11"/>
      <c r="C125" s="11"/>
      <c r="D125" s="11"/>
      <c r="E125" s="11"/>
    </row>
    <row r="126" spans="1:5" ht="14.25" customHeight="1">
      <c r="A126" s="11"/>
      <c r="B126" s="11"/>
      <c r="C126" s="11"/>
      <c r="D126" s="11"/>
      <c r="E126" s="11"/>
    </row>
    <row r="127" spans="1:5" ht="14.25" customHeight="1">
      <c r="A127" s="11"/>
      <c r="B127" s="11"/>
      <c r="C127" s="11"/>
      <c r="D127" s="11"/>
      <c r="E127" s="11"/>
    </row>
    <row r="128" spans="1:5" ht="14.25" customHeight="1">
      <c r="A128" s="11"/>
      <c r="B128" s="11"/>
      <c r="C128" s="11"/>
      <c r="D128" s="11"/>
      <c r="E128" s="11"/>
    </row>
    <row r="129" spans="1:5" ht="14.25" customHeight="1">
      <c r="A129" s="11"/>
      <c r="B129" s="11"/>
      <c r="C129" s="11"/>
      <c r="D129" s="11"/>
      <c r="E129" s="11"/>
    </row>
    <row r="130" spans="1:5" ht="14.25" customHeight="1">
      <c r="A130" s="11"/>
      <c r="B130" s="11"/>
      <c r="C130" s="11"/>
      <c r="D130" s="11"/>
      <c r="E130" s="11"/>
    </row>
    <row r="131" spans="1:5" ht="14.25" customHeight="1">
      <c r="A131" s="11"/>
      <c r="B131" s="11"/>
      <c r="C131" s="11"/>
      <c r="D131" s="11"/>
      <c r="E131" s="11"/>
    </row>
    <row r="132" spans="1:5" ht="14.25" customHeight="1">
      <c r="A132" s="11"/>
      <c r="B132" s="11"/>
      <c r="C132" s="11"/>
      <c r="D132" s="11"/>
      <c r="E132" s="11"/>
    </row>
    <row r="133" spans="1:5" ht="14.25" customHeight="1">
      <c r="A133" s="11"/>
      <c r="B133" s="11"/>
      <c r="C133" s="11"/>
      <c r="D133" s="11"/>
      <c r="E133" s="11"/>
    </row>
    <row r="134" spans="1:5" ht="14.25" customHeight="1">
      <c r="A134" s="11"/>
      <c r="B134" s="11"/>
      <c r="C134" s="11"/>
      <c r="D134" s="11"/>
      <c r="E134" s="11"/>
    </row>
    <row r="135" spans="1:5" ht="14.25" customHeight="1">
      <c r="A135" s="11"/>
      <c r="B135" s="11"/>
      <c r="C135" s="11"/>
      <c r="D135" s="11"/>
      <c r="E135" s="11"/>
    </row>
    <row r="136" spans="1:5" ht="14.25" customHeight="1">
      <c r="A136" s="11"/>
      <c r="B136" s="11"/>
      <c r="C136" s="11"/>
      <c r="D136" s="11"/>
      <c r="E136" s="11"/>
    </row>
    <row r="137" spans="1:5" ht="14.25" customHeight="1">
      <c r="A137" s="11"/>
      <c r="B137" s="11"/>
      <c r="C137" s="11"/>
      <c r="D137" s="11"/>
      <c r="E137" s="11"/>
    </row>
    <row r="138" spans="1:5" ht="14.25" customHeight="1">
      <c r="A138" s="11"/>
      <c r="B138" s="11"/>
      <c r="C138" s="11"/>
      <c r="D138" s="11"/>
      <c r="E138" s="11"/>
    </row>
    <row r="139" spans="1:5" ht="14.25" customHeight="1">
      <c r="A139" s="11"/>
      <c r="B139" s="11"/>
      <c r="C139" s="11"/>
      <c r="D139" s="11"/>
      <c r="E139" s="11"/>
    </row>
    <row r="140" spans="1:5" ht="14.25" customHeight="1">
      <c r="A140" s="11"/>
      <c r="B140" s="11"/>
      <c r="C140" s="11"/>
      <c r="D140" s="11"/>
      <c r="E140" s="11"/>
    </row>
    <row r="141" spans="1:5" ht="14.25" customHeight="1">
      <c r="A141" s="11"/>
      <c r="B141" s="11"/>
      <c r="C141" s="11"/>
      <c r="D141" s="11"/>
      <c r="E141" s="11"/>
    </row>
    <row r="142" spans="1:5" ht="14.25" customHeight="1">
      <c r="A142" s="11"/>
      <c r="B142" s="11"/>
      <c r="C142" s="11"/>
      <c r="D142" s="11"/>
      <c r="E142" s="11"/>
    </row>
    <row r="143" spans="1:5" ht="14.25" customHeight="1">
      <c r="A143" s="11"/>
      <c r="B143" s="11"/>
      <c r="C143" s="11"/>
      <c r="D143" s="11"/>
      <c r="E143" s="11"/>
    </row>
    <row r="144" spans="1:5" ht="14.25" customHeight="1">
      <c r="A144" s="11"/>
      <c r="B144" s="11"/>
      <c r="C144" s="11"/>
      <c r="D144" s="11"/>
      <c r="E144" s="11"/>
    </row>
    <row r="145" spans="1:5" ht="14.25" customHeight="1">
      <c r="A145" s="11"/>
      <c r="B145" s="11"/>
      <c r="C145" s="11"/>
      <c r="D145" s="11"/>
      <c r="E145" s="11"/>
    </row>
    <row r="146" spans="1:5" ht="14.25" customHeight="1">
      <c r="A146" s="11"/>
      <c r="B146" s="11"/>
      <c r="C146" s="11"/>
      <c r="D146" s="11"/>
      <c r="E146" s="11"/>
    </row>
    <row r="147" spans="1:5" ht="14.25" customHeight="1">
      <c r="A147" s="11"/>
      <c r="B147" s="11"/>
      <c r="C147" s="11"/>
      <c r="D147" s="11"/>
      <c r="E147" s="11"/>
    </row>
    <row r="148" spans="1:5" ht="14.25" customHeight="1">
      <c r="A148" s="11"/>
      <c r="B148" s="11"/>
      <c r="C148" s="11"/>
      <c r="D148" s="11"/>
      <c r="E148" s="11"/>
    </row>
    <row r="149" spans="1:5" ht="14.25" customHeight="1">
      <c r="A149" s="11"/>
      <c r="B149" s="11"/>
      <c r="C149" s="11"/>
      <c r="D149" s="11"/>
      <c r="E149" s="11"/>
    </row>
    <row r="150" spans="1:5" ht="14.25" customHeight="1">
      <c r="A150" s="11"/>
      <c r="B150" s="11"/>
      <c r="C150" s="11"/>
      <c r="D150" s="11"/>
      <c r="E150" s="11"/>
    </row>
    <row r="151" spans="1:5" ht="14.25" customHeight="1">
      <c r="A151" s="11"/>
      <c r="B151" s="11"/>
      <c r="C151" s="11"/>
      <c r="D151" s="11"/>
      <c r="E151" s="11"/>
    </row>
    <row r="152" spans="1:5" ht="14.25" customHeight="1">
      <c r="A152" s="11"/>
      <c r="B152" s="11"/>
      <c r="C152" s="11"/>
      <c r="D152" s="11"/>
      <c r="E152" s="11"/>
    </row>
    <row r="153" spans="1:5" ht="14.25" customHeight="1">
      <c r="A153" s="11"/>
      <c r="B153" s="11"/>
      <c r="C153" s="11"/>
      <c r="D153" s="11"/>
      <c r="E153" s="11"/>
    </row>
    <row r="154" spans="1:5" ht="14.25" customHeight="1">
      <c r="A154" s="11"/>
      <c r="B154" s="11"/>
      <c r="C154" s="11"/>
      <c r="D154" s="11"/>
      <c r="E154" s="11"/>
    </row>
    <row r="155" spans="1:5" ht="14.25" customHeight="1">
      <c r="A155" s="11"/>
      <c r="B155" s="11"/>
      <c r="C155" s="11"/>
      <c r="D155" s="11"/>
      <c r="E155" s="11"/>
    </row>
    <row r="156" spans="1:5" ht="14.25" customHeight="1">
      <c r="A156" s="11"/>
      <c r="B156" s="11"/>
      <c r="C156" s="11"/>
      <c r="D156" s="11"/>
      <c r="E156" s="11"/>
    </row>
    <row r="157" spans="1:5" ht="14.25" customHeight="1">
      <c r="A157" s="11"/>
      <c r="B157" s="11"/>
      <c r="C157" s="11"/>
      <c r="D157" s="11"/>
      <c r="E157" s="11"/>
    </row>
    <row r="158" spans="1:5" ht="14.25" customHeight="1">
      <c r="A158" s="11"/>
      <c r="B158" s="11"/>
      <c r="C158" s="11"/>
      <c r="D158" s="11"/>
      <c r="E158" s="11"/>
    </row>
    <row r="159" spans="1:5" ht="14.25" customHeight="1">
      <c r="A159" s="11"/>
      <c r="B159" s="11"/>
      <c r="C159" s="11"/>
      <c r="D159" s="11"/>
      <c r="E159" s="11"/>
    </row>
    <row r="160" spans="1:5" ht="14.25" customHeight="1">
      <c r="A160" s="11"/>
      <c r="B160" s="11"/>
      <c r="C160" s="11"/>
      <c r="D160" s="11"/>
      <c r="E160" s="11"/>
    </row>
    <row r="161" spans="1:5" ht="14.25" customHeight="1">
      <c r="A161" s="11"/>
      <c r="B161" s="11"/>
      <c r="C161" s="11"/>
      <c r="D161" s="11"/>
      <c r="E161" s="11"/>
    </row>
    <row r="162" spans="1:5" ht="14.25" customHeight="1">
      <c r="A162" s="11"/>
      <c r="B162" s="11"/>
      <c r="C162" s="11"/>
      <c r="D162" s="11"/>
      <c r="E162" s="11"/>
    </row>
    <row r="163" spans="1:5" ht="14.25" customHeight="1">
      <c r="A163" s="11"/>
      <c r="B163" s="11"/>
      <c r="C163" s="11"/>
      <c r="D163" s="11"/>
      <c r="E163" s="11"/>
    </row>
    <row r="164" spans="1:5" ht="14.25" customHeight="1">
      <c r="A164" s="11"/>
      <c r="B164" s="11"/>
      <c r="C164" s="11"/>
      <c r="D164" s="11"/>
      <c r="E164" s="11"/>
    </row>
    <row r="165" spans="1:5" ht="14.25" customHeight="1">
      <c r="A165" s="11"/>
      <c r="B165" s="11"/>
      <c r="C165" s="11"/>
      <c r="D165" s="11"/>
      <c r="E165" s="11"/>
    </row>
    <row r="166" spans="1:5" ht="14.25" customHeight="1">
      <c r="A166" s="11"/>
      <c r="B166" s="11"/>
      <c r="C166" s="11"/>
      <c r="D166" s="11"/>
      <c r="E166" s="11"/>
    </row>
    <row r="167" spans="1:5" ht="14.25" customHeight="1">
      <c r="A167" s="11"/>
      <c r="B167" s="11"/>
      <c r="C167" s="11"/>
      <c r="D167" s="11"/>
      <c r="E167" s="11"/>
    </row>
    <row r="168" spans="1:5" ht="14.25" customHeight="1">
      <c r="A168" s="11"/>
      <c r="B168" s="11"/>
      <c r="C168" s="11"/>
      <c r="D168" s="11"/>
      <c r="E168" s="11"/>
    </row>
    <row r="169" spans="1:5" ht="14.25" customHeight="1">
      <c r="A169" s="11"/>
      <c r="B169" s="11"/>
      <c r="C169" s="11"/>
      <c r="D169" s="11"/>
      <c r="E169" s="11"/>
    </row>
    <row r="170" spans="1:5" ht="14.25" customHeight="1">
      <c r="A170" s="11"/>
      <c r="B170" s="11"/>
      <c r="C170" s="11"/>
      <c r="D170" s="11"/>
      <c r="E170" s="11"/>
    </row>
    <row r="171" spans="1:5" ht="14.25" customHeight="1">
      <c r="A171" s="11"/>
      <c r="B171" s="11"/>
      <c r="C171" s="11"/>
      <c r="D171" s="11"/>
      <c r="E171" s="11"/>
    </row>
    <row r="172" spans="1:5" ht="14.25" customHeight="1">
      <c r="A172" s="11"/>
      <c r="B172" s="11"/>
      <c r="C172" s="11"/>
      <c r="D172" s="11"/>
      <c r="E172" s="11"/>
    </row>
    <row r="173" spans="1:5" ht="14.25" customHeight="1">
      <c r="A173" s="11"/>
      <c r="B173" s="11"/>
      <c r="C173" s="11"/>
      <c r="D173" s="11"/>
      <c r="E173" s="11"/>
    </row>
    <row r="174" spans="1:5" ht="14.25" customHeight="1">
      <c r="A174" s="11"/>
      <c r="B174" s="11"/>
      <c r="C174" s="11"/>
      <c r="D174" s="11"/>
      <c r="E174" s="11"/>
    </row>
    <row r="175" spans="1:5" ht="14.25" customHeight="1">
      <c r="A175" s="11"/>
      <c r="B175" s="11"/>
      <c r="C175" s="11"/>
      <c r="D175" s="11"/>
      <c r="E175" s="11"/>
    </row>
    <row r="176" spans="1:5" ht="14.25" customHeight="1">
      <c r="A176" s="11"/>
      <c r="B176" s="11"/>
      <c r="C176" s="11"/>
      <c r="D176" s="11"/>
      <c r="E176" s="11"/>
    </row>
    <row r="177" spans="1:5" ht="14.25" customHeight="1">
      <c r="A177" s="11"/>
      <c r="B177" s="11"/>
      <c r="C177" s="11"/>
      <c r="D177" s="11"/>
      <c r="E177" s="11"/>
    </row>
    <row r="178" spans="1:5" ht="14.25" customHeight="1">
      <c r="A178" s="11"/>
      <c r="B178" s="11"/>
      <c r="C178" s="11"/>
      <c r="D178" s="11"/>
      <c r="E178" s="11"/>
    </row>
    <row r="179" spans="1:5" ht="14.25" customHeight="1">
      <c r="A179" s="11"/>
      <c r="B179" s="11"/>
      <c r="C179" s="11"/>
      <c r="D179" s="11"/>
      <c r="E179" s="11"/>
    </row>
    <row r="180" spans="1:5" ht="14.25" customHeight="1">
      <c r="A180" s="11"/>
      <c r="B180" s="11"/>
      <c r="C180" s="11"/>
      <c r="D180" s="11"/>
      <c r="E180" s="11"/>
    </row>
    <row r="181" spans="1:5" ht="14.25" customHeight="1">
      <c r="A181" s="11"/>
      <c r="B181" s="11"/>
      <c r="C181" s="11"/>
      <c r="D181" s="11"/>
      <c r="E181" s="11"/>
    </row>
    <row r="182" spans="1:5" ht="14.25" customHeight="1">
      <c r="A182" s="11"/>
      <c r="B182" s="11"/>
      <c r="C182" s="11"/>
      <c r="D182" s="11"/>
      <c r="E182" s="11"/>
    </row>
    <row r="183" spans="1:5" ht="14.25" customHeight="1">
      <c r="A183" s="11"/>
      <c r="B183" s="11"/>
      <c r="C183" s="11"/>
      <c r="D183" s="11"/>
      <c r="E183" s="11"/>
    </row>
    <row r="184" spans="1:5" ht="14.25" customHeight="1">
      <c r="A184" s="11"/>
      <c r="B184" s="11"/>
      <c r="C184" s="11"/>
      <c r="D184" s="11"/>
      <c r="E184" s="11"/>
    </row>
    <row r="185" spans="1:5" ht="14.25" customHeight="1">
      <c r="A185" s="11"/>
      <c r="B185" s="11"/>
      <c r="C185" s="11"/>
      <c r="D185" s="11"/>
      <c r="E185" s="11"/>
    </row>
    <row r="186" spans="1:5" ht="14.25" customHeight="1">
      <c r="A186" s="11"/>
      <c r="B186" s="11"/>
      <c r="C186" s="11"/>
      <c r="D186" s="11"/>
      <c r="E186" s="11"/>
    </row>
    <row r="187" spans="1:5" ht="14.25" customHeight="1">
      <c r="A187" s="11"/>
      <c r="B187" s="11"/>
      <c r="C187" s="11"/>
      <c r="D187" s="11"/>
      <c r="E187" s="11"/>
    </row>
    <row r="188" spans="1:5" ht="14.25" customHeight="1">
      <c r="A188" s="11"/>
      <c r="B188" s="11"/>
      <c r="C188" s="11"/>
      <c r="D188" s="11"/>
      <c r="E188" s="11"/>
    </row>
    <row r="189" spans="1:5" ht="14.25" customHeight="1">
      <c r="A189" s="11"/>
      <c r="B189" s="11"/>
      <c r="C189" s="11"/>
      <c r="D189" s="11"/>
      <c r="E189" s="11"/>
    </row>
    <row r="190" spans="1:5" ht="14.25" customHeight="1">
      <c r="A190" s="11"/>
      <c r="B190" s="11"/>
      <c r="C190" s="11"/>
      <c r="D190" s="11"/>
      <c r="E190" s="11"/>
    </row>
    <row r="191" spans="1:5" ht="14.25" customHeight="1">
      <c r="A191" s="11"/>
      <c r="B191" s="11"/>
      <c r="C191" s="11"/>
      <c r="D191" s="11"/>
      <c r="E191" s="11"/>
    </row>
    <row r="192" spans="1:5" ht="14.25" customHeight="1">
      <c r="A192" s="11"/>
      <c r="B192" s="11"/>
      <c r="C192" s="11"/>
      <c r="D192" s="11"/>
      <c r="E192" s="11"/>
    </row>
    <row r="193" spans="1:5" ht="14.25" customHeight="1">
      <c r="A193" s="11"/>
      <c r="B193" s="11"/>
      <c r="C193" s="11"/>
      <c r="D193" s="11"/>
      <c r="E193" s="11"/>
    </row>
    <row r="194" spans="1:5" ht="14.25" customHeight="1">
      <c r="A194" s="11"/>
      <c r="B194" s="11"/>
      <c r="C194" s="11"/>
      <c r="D194" s="11"/>
      <c r="E194" s="11"/>
    </row>
    <row r="195" spans="1:5" ht="14.25" customHeight="1">
      <c r="A195" s="11"/>
      <c r="B195" s="11"/>
      <c r="C195" s="11"/>
      <c r="D195" s="11"/>
      <c r="E195" s="11"/>
    </row>
    <row r="196" spans="1:5" ht="14.25" customHeight="1">
      <c r="A196" s="11"/>
      <c r="B196" s="11"/>
      <c r="C196" s="11"/>
      <c r="D196" s="11"/>
      <c r="E196" s="11"/>
    </row>
    <row r="197" spans="1:5" ht="14.25" customHeight="1">
      <c r="A197" s="11"/>
      <c r="B197" s="11"/>
      <c r="C197" s="11"/>
      <c r="D197" s="11"/>
      <c r="E197" s="11"/>
    </row>
    <row r="198" spans="1:5" ht="14.25" customHeight="1">
      <c r="A198" s="11"/>
      <c r="B198" s="11"/>
      <c r="C198" s="11"/>
      <c r="D198" s="11"/>
      <c r="E198" s="11"/>
    </row>
    <row r="199" spans="1:5" ht="14.25" customHeight="1">
      <c r="A199" s="11"/>
      <c r="B199" s="11"/>
      <c r="C199" s="11"/>
      <c r="D199" s="11"/>
      <c r="E199" s="11"/>
    </row>
    <row r="200" spans="1:5" ht="14.25" customHeight="1">
      <c r="A200" s="11"/>
      <c r="B200" s="11"/>
      <c r="C200" s="11"/>
      <c r="D200" s="11"/>
      <c r="E200" s="11"/>
    </row>
    <row r="201" spans="1:5" ht="14.25" customHeight="1">
      <c r="A201" s="11"/>
      <c r="B201" s="11"/>
      <c r="C201" s="11"/>
      <c r="D201" s="11"/>
      <c r="E201" s="11"/>
    </row>
    <row r="202" spans="1:5" ht="14.25" customHeight="1">
      <c r="A202" s="11"/>
      <c r="B202" s="11"/>
      <c r="C202" s="11"/>
      <c r="D202" s="11"/>
      <c r="E202" s="11"/>
    </row>
    <row r="203" spans="1:5" ht="14.25" customHeight="1">
      <c r="A203" s="11"/>
      <c r="B203" s="11"/>
      <c r="C203" s="11"/>
      <c r="D203" s="11"/>
      <c r="E203" s="11"/>
    </row>
    <row r="204" spans="1:5" ht="14.25" customHeight="1">
      <c r="A204" s="11"/>
      <c r="B204" s="11"/>
      <c r="C204" s="11"/>
      <c r="D204" s="11"/>
      <c r="E204" s="11"/>
    </row>
    <row r="205" spans="1:5" ht="14.25" customHeight="1">
      <c r="A205" s="11"/>
      <c r="B205" s="11"/>
      <c r="C205" s="11"/>
      <c r="D205" s="11"/>
      <c r="E205" s="11"/>
    </row>
    <row r="206" spans="1:5" ht="14.25" customHeight="1">
      <c r="A206" s="11"/>
      <c r="B206" s="11"/>
      <c r="C206" s="11"/>
      <c r="D206" s="11"/>
      <c r="E206" s="11"/>
    </row>
    <row r="207" spans="1:5" ht="14.25" customHeight="1">
      <c r="A207" s="11"/>
      <c r="B207" s="11"/>
      <c r="C207" s="11"/>
      <c r="D207" s="11"/>
      <c r="E207" s="11"/>
    </row>
    <row r="208" spans="1:5" ht="14.25" customHeight="1">
      <c r="A208" s="11"/>
      <c r="B208" s="11"/>
      <c r="C208" s="11"/>
      <c r="D208" s="11"/>
      <c r="E208" s="11"/>
    </row>
    <row r="209" spans="1:5" ht="14.25" customHeight="1">
      <c r="A209" s="11"/>
      <c r="B209" s="11"/>
      <c r="C209" s="11"/>
      <c r="D209" s="11"/>
      <c r="E209" s="11"/>
    </row>
    <row r="210" spans="1:5" ht="14.25" customHeight="1">
      <c r="A210" s="11"/>
      <c r="B210" s="11"/>
      <c r="C210" s="11"/>
      <c r="D210" s="11"/>
      <c r="E210" s="11"/>
    </row>
    <row r="211" spans="1:5" ht="14.25" customHeight="1">
      <c r="A211" s="11"/>
      <c r="B211" s="11"/>
      <c r="C211" s="11"/>
      <c r="D211" s="11"/>
      <c r="E211" s="11"/>
    </row>
    <row r="212" spans="1:5" ht="14.25" customHeight="1">
      <c r="A212" s="11"/>
      <c r="B212" s="11"/>
      <c r="C212" s="11"/>
      <c r="D212" s="11"/>
      <c r="E212" s="11"/>
    </row>
    <row r="213" spans="1:5" ht="14.25" customHeight="1">
      <c r="A213" s="11"/>
      <c r="B213" s="11"/>
      <c r="C213" s="11"/>
      <c r="D213" s="11"/>
      <c r="E213" s="11"/>
    </row>
    <row r="214" spans="1:5" ht="14.25" customHeight="1">
      <c r="A214" s="11"/>
      <c r="B214" s="11"/>
      <c r="C214" s="11"/>
      <c r="D214" s="11"/>
      <c r="E214" s="11"/>
    </row>
    <row r="215" spans="1:5" ht="14.25" customHeight="1">
      <c r="A215" s="11"/>
      <c r="B215" s="11"/>
      <c r="C215" s="11"/>
      <c r="D215" s="11"/>
      <c r="E215" s="11"/>
    </row>
    <row r="216" spans="1:5" ht="14.25" customHeight="1">
      <c r="A216" s="11"/>
      <c r="B216" s="11"/>
      <c r="C216" s="11"/>
      <c r="D216" s="11"/>
      <c r="E216" s="11"/>
    </row>
    <row r="217" spans="1:5" ht="14.25" customHeight="1">
      <c r="A217" s="11"/>
      <c r="B217" s="11"/>
      <c r="C217" s="11"/>
      <c r="D217" s="11"/>
      <c r="E217" s="11"/>
    </row>
    <row r="218" spans="1:5" ht="14.25" customHeight="1">
      <c r="A218" s="11"/>
      <c r="B218" s="11"/>
      <c r="C218" s="11"/>
      <c r="D218" s="11"/>
      <c r="E218" s="11"/>
    </row>
    <row r="219" spans="1:5" ht="14.25" customHeight="1">
      <c r="A219" s="11"/>
      <c r="B219" s="11"/>
      <c r="C219" s="11"/>
      <c r="D219" s="11"/>
      <c r="E219" s="11"/>
    </row>
    <row r="220" spans="1:5" ht="14.25" customHeight="1">
      <c r="A220" s="11"/>
      <c r="B220" s="11"/>
      <c r="C220" s="11"/>
      <c r="D220" s="11"/>
      <c r="E220" s="11"/>
    </row>
    <row r="221" spans="1:5" ht="14.25" customHeight="1">
      <c r="A221" s="11"/>
      <c r="B221" s="11"/>
      <c r="C221" s="11"/>
      <c r="D221" s="11"/>
      <c r="E221" s="11"/>
    </row>
    <row r="222" spans="1:5" ht="14.25" customHeight="1">
      <c r="A222" s="11"/>
      <c r="B222" s="11"/>
      <c r="C222" s="11"/>
      <c r="D222" s="11"/>
      <c r="E222" s="11"/>
    </row>
    <row r="223" spans="1:5" ht="14.25" customHeight="1">
      <c r="A223" s="11"/>
      <c r="B223" s="11"/>
      <c r="C223" s="11"/>
      <c r="D223" s="11"/>
      <c r="E223" s="11"/>
    </row>
    <row r="224" spans="1:5" ht="14.25" customHeight="1">
      <c r="A224" s="11"/>
      <c r="B224" s="11"/>
      <c r="C224" s="11"/>
      <c r="D224" s="11"/>
      <c r="E224" s="11"/>
    </row>
    <row r="225" spans="1:5" ht="14.25" customHeight="1">
      <c r="A225" s="11"/>
      <c r="B225" s="11"/>
      <c r="C225" s="11"/>
      <c r="D225" s="11"/>
      <c r="E225" s="11"/>
    </row>
    <row r="226" spans="1:5" ht="14.25" customHeight="1">
      <c r="A226" s="11"/>
      <c r="B226" s="11"/>
      <c r="C226" s="11"/>
      <c r="D226" s="11"/>
      <c r="E226" s="11"/>
    </row>
    <row r="227" spans="1:5" ht="14.25" customHeight="1">
      <c r="A227" s="11"/>
      <c r="B227" s="11"/>
      <c r="C227" s="11"/>
      <c r="D227" s="11"/>
      <c r="E227" s="11"/>
    </row>
    <row r="228" spans="1:5" ht="14.25" customHeight="1">
      <c r="A228" s="11"/>
      <c r="B228" s="11"/>
      <c r="C228" s="11"/>
      <c r="D228" s="11"/>
      <c r="E228" s="11"/>
    </row>
    <row r="229" spans="1:5" ht="14.25" customHeight="1">
      <c r="A229" s="11"/>
      <c r="B229" s="11"/>
      <c r="C229" s="11"/>
      <c r="D229" s="11"/>
      <c r="E229" s="11"/>
    </row>
    <row r="230" spans="1:5" ht="14.25" customHeight="1">
      <c r="A230" s="11"/>
      <c r="B230" s="11"/>
      <c r="C230" s="11"/>
      <c r="D230" s="11"/>
      <c r="E230" s="11"/>
    </row>
    <row r="231" spans="1:5" ht="14.25" customHeight="1">
      <c r="A231" s="11"/>
      <c r="B231" s="11"/>
      <c r="C231" s="11"/>
      <c r="D231" s="11"/>
      <c r="E231" s="11"/>
    </row>
    <row r="232" spans="1:5" ht="14.25" customHeight="1">
      <c r="A232" s="11"/>
      <c r="B232" s="11"/>
      <c r="C232" s="11"/>
      <c r="D232" s="11"/>
      <c r="E232" s="11"/>
    </row>
    <row r="233" spans="1:5" ht="14.25" customHeight="1">
      <c r="A233" s="11"/>
      <c r="B233" s="11"/>
      <c r="C233" s="11"/>
      <c r="D233" s="11"/>
      <c r="E233" s="11"/>
    </row>
    <row r="234" spans="1:5" ht="14.25" customHeight="1">
      <c r="A234" s="11"/>
      <c r="B234" s="11"/>
      <c r="C234" s="11"/>
      <c r="D234" s="11"/>
      <c r="E234" s="11"/>
    </row>
    <row r="235" spans="1:5" ht="14.25" customHeight="1">
      <c r="A235" s="11"/>
      <c r="B235" s="11"/>
      <c r="C235" s="11"/>
      <c r="D235" s="11"/>
      <c r="E235" s="11"/>
    </row>
    <row r="236" spans="1:5" ht="14.25" customHeight="1">
      <c r="A236" s="11"/>
      <c r="B236" s="11"/>
      <c r="C236" s="11"/>
      <c r="D236" s="11"/>
      <c r="E236" s="11"/>
    </row>
    <row r="237" spans="1:5" ht="14.25" customHeight="1">
      <c r="A237" s="11"/>
      <c r="B237" s="11"/>
      <c r="C237" s="11"/>
      <c r="D237" s="11"/>
      <c r="E237" s="11"/>
    </row>
    <row r="238" spans="1:5" ht="14.25" customHeight="1">
      <c r="A238" s="11"/>
      <c r="B238" s="11"/>
      <c r="C238" s="11"/>
      <c r="D238" s="11"/>
      <c r="E238" s="11"/>
    </row>
    <row r="239" spans="1:5" ht="14.25" customHeight="1">
      <c r="A239" s="11"/>
      <c r="B239" s="11"/>
      <c r="C239" s="11"/>
      <c r="D239" s="11"/>
      <c r="E239" s="11"/>
    </row>
    <row r="240" spans="1:5" ht="14.25" customHeight="1">
      <c r="A240" s="11"/>
      <c r="B240" s="11"/>
      <c r="C240" s="11"/>
      <c r="D240" s="11"/>
      <c r="E240" s="11"/>
    </row>
    <row r="241" spans="1:5" ht="14.25" customHeight="1">
      <c r="A241" s="11"/>
      <c r="B241" s="11"/>
      <c r="C241" s="11"/>
      <c r="D241" s="11"/>
      <c r="E241" s="11"/>
    </row>
    <row r="242" spans="1:5" ht="14.25" customHeight="1">
      <c r="A242" s="11"/>
      <c r="B242" s="11"/>
      <c r="C242" s="11"/>
      <c r="D242" s="11"/>
      <c r="E242" s="11"/>
    </row>
    <row r="243" spans="1:5" ht="14.25" customHeight="1">
      <c r="A243" s="11"/>
      <c r="B243" s="11"/>
      <c r="C243" s="11"/>
      <c r="D243" s="11"/>
      <c r="E243" s="11"/>
    </row>
    <row r="244" spans="1:5" ht="14.25" customHeight="1">
      <c r="A244" s="11"/>
      <c r="B244" s="11"/>
      <c r="C244" s="11"/>
      <c r="D244" s="11"/>
      <c r="E244" s="11"/>
    </row>
    <row r="245" spans="1:5" ht="14.25" customHeight="1">
      <c r="A245" s="11"/>
      <c r="B245" s="11"/>
      <c r="C245" s="11"/>
      <c r="D245" s="11"/>
      <c r="E245" s="11"/>
    </row>
    <row r="246" spans="1:5" ht="14.25" customHeight="1">
      <c r="A246" s="11"/>
      <c r="B246" s="11"/>
      <c r="C246" s="11"/>
      <c r="D246" s="11"/>
      <c r="E246" s="11"/>
    </row>
    <row r="247" spans="1:5" ht="14.25" customHeight="1">
      <c r="A247" s="11"/>
      <c r="B247" s="11"/>
      <c r="C247" s="11"/>
      <c r="D247" s="11"/>
      <c r="E247" s="11"/>
    </row>
    <row r="248" spans="1:5" ht="14.25" customHeight="1">
      <c r="A248" s="11"/>
      <c r="B248" s="11"/>
      <c r="C248" s="11"/>
      <c r="D248" s="11"/>
      <c r="E248" s="11"/>
    </row>
    <row r="249" spans="1:5" ht="14.25" customHeight="1">
      <c r="A249" s="11"/>
      <c r="B249" s="11"/>
      <c r="C249" s="11"/>
      <c r="D249" s="11"/>
      <c r="E249" s="11"/>
    </row>
    <row r="250" spans="1:5" ht="14.25" customHeight="1">
      <c r="A250" s="11"/>
      <c r="B250" s="11"/>
      <c r="C250" s="11"/>
      <c r="D250" s="11"/>
      <c r="E250" s="11"/>
    </row>
    <row r="251" spans="1:5" ht="14.25" customHeight="1">
      <c r="A251" s="11"/>
      <c r="B251" s="11"/>
      <c r="C251" s="11"/>
      <c r="D251" s="11"/>
      <c r="E251" s="11"/>
    </row>
    <row r="252" spans="1:5" ht="14.25" customHeight="1">
      <c r="A252" s="11"/>
      <c r="B252" s="11"/>
      <c r="C252" s="11"/>
      <c r="D252" s="11"/>
      <c r="E252" s="11"/>
    </row>
    <row r="253" spans="1:5" ht="14.25" customHeight="1">
      <c r="A253" s="11"/>
      <c r="B253" s="11"/>
      <c r="C253" s="11"/>
      <c r="D253" s="11"/>
      <c r="E253" s="11"/>
    </row>
    <row r="254" spans="1:5" ht="14.25" customHeight="1">
      <c r="A254" s="11"/>
      <c r="B254" s="11"/>
      <c r="C254" s="11"/>
      <c r="D254" s="11"/>
      <c r="E254" s="11"/>
    </row>
    <row r="255" spans="1:5" ht="14.25" customHeight="1">
      <c r="A255" s="11"/>
      <c r="B255" s="11"/>
      <c r="C255" s="11"/>
      <c r="D255" s="11"/>
      <c r="E255" s="11"/>
    </row>
    <row r="256" spans="1:5" ht="14.25" customHeight="1">
      <c r="A256" s="11"/>
      <c r="B256" s="11"/>
      <c r="C256" s="11"/>
      <c r="D256" s="11"/>
      <c r="E256" s="11"/>
    </row>
    <row r="257" spans="1:5" ht="14.25" customHeight="1">
      <c r="A257" s="11"/>
      <c r="B257" s="11"/>
      <c r="C257" s="11"/>
      <c r="D257" s="11"/>
      <c r="E257" s="11"/>
    </row>
    <row r="258" spans="1:5" ht="14.25" customHeight="1">
      <c r="A258" s="15"/>
      <c r="B258" s="15"/>
      <c r="C258" s="11"/>
      <c r="D258" s="15"/>
      <c r="E258" s="15"/>
    </row>
    <row r="259" spans="1:5" ht="14.25" customHeight="1">
      <c r="A259" s="15"/>
      <c r="B259" s="15"/>
      <c r="C259" s="11"/>
      <c r="D259" s="15"/>
      <c r="E259" s="15"/>
    </row>
    <row r="260" spans="1:5" ht="14.25" customHeight="1">
      <c r="A260" s="15"/>
      <c r="B260" s="15"/>
      <c r="C260" s="11"/>
      <c r="D260" s="15"/>
      <c r="E260" s="15"/>
    </row>
    <row r="261" spans="1:5" ht="14.25" customHeight="1">
      <c r="A261" s="15"/>
      <c r="B261" s="15"/>
      <c r="C261" s="11"/>
      <c r="D261" s="15"/>
      <c r="E261" s="15"/>
    </row>
    <row r="262" spans="1:5" ht="14.25" customHeight="1">
      <c r="A262" s="15"/>
      <c r="B262" s="15"/>
      <c r="C262" s="15"/>
      <c r="D262" s="15"/>
      <c r="E262" s="15"/>
    </row>
    <row r="263" spans="1:5" ht="14.25" customHeight="1">
      <c r="A263" s="15"/>
      <c r="B263" s="15"/>
      <c r="C263" s="15"/>
      <c r="D263" s="15"/>
      <c r="E263" s="15"/>
    </row>
    <row r="264" spans="1:5" ht="14.25" customHeight="1">
      <c r="A264" s="15"/>
      <c r="B264" s="15"/>
      <c r="C264" s="15"/>
      <c r="D264" s="15"/>
      <c r="E264" s="15"/>
    </row>
    <row r="265" spans="1:5" ht="14.25" customHeight="1">
      <c r="A265" s="15"/>
      <c r="B265" s="15"/>
      <c r="C265" s="15"/>
      <c r="D265" s="15"/>
      <c r="E265" s="15"/>
    </row>
    <row r="266" spans="1:5" ht="14.25" customHeight="1">
      <c r="A266" s="15"/>
      <c r="B266" s="15"/>
      <c r="C266" s="15"/>
      <c r="D266" s="15"/>
      <c r="E266" s="15"/>
    </row>
    <row r="267" spans="1:5" ht="14.25" customHeight="1">
      <c r="A267" s="15"/>
      <c r="B267" s="15"/>
      <c r="C267" s="15"/>
      <c r="D267" s="15"/>
      <c r="E267" s="15"/>
    </row>
    <row r="268" spans="1:5" ht="14.25" customHeight="1">
      <c r="A268" s="15"/>
      <c r="B268" s="15"/>
      <c r="C268" s="15"/>
      <c r="D268" s="15"/>
      <c r="E268" s="15"/>
    </row>
    <row r="269" spans="1:5" ht="14.25" customHeight="1">
      <c r="A269" s="15"/>
      <c r="B269" s="15"/>
      <c r="C269" s="15"/>
      <c r="D269" s="15"/>
      <c r="E269" s="15"/>
    </row>
    <row r="270" spans="1:5" ht="14.25" customHeight="1">
      <c r="A270" s="15"/>
      <c r="B270" s="15"/>
      <c r="C270" s="15"/>
      <c r="D270" s="15"/>
      <c r="E270" s="15"/>
    </row>
    <row r="271" spans="1:5" ht="14.25" customHeight="1">
      <c r="A271" s="15"/>
      <c r="B271" s="15"/>
      <c r="C271" s="15"/>
      <c r="D271" s="15"/>
      <c r="E271" s="15"/>
    </row>
    <row r="272" spans="1:5" ht="14.25" customHeight="1">
      <c r="A272" s="15"/>
      <c r="B272" s="15"/>
      <c r="C272" s="15"/>
      <c r="D272" s="15"/>
      <c r="E272" s="15"/>
    </row>
    <row r="273" spans="1:5" ht="14.25" customHeight="1">
      <c r="A273" s="15"/>
      <c r="B273" s="15"/>
      <c r="C273" s="15"/>
      <c r="D273" s="15"/>
      <c r="E273" s="15"/>
    </row>
    <row r="274" spans="1:5" ht="14.25" customHeight="1">
      <c r="A274" s="15"/>
      <c r="B274" s="15"/>
      <c r="C274" s="15"/>
      <c r="D274" s="15"/>
      <c r="E274" s="15"/>
    </row>
    <row r="275" spans="1:5" ht="14.25" customHeight="1">
      <c r="A275" s="15"/>
      <c r="B275" s="15"/>
      <c r="C275" s="15"/>
      <c r="D275" s="15"/>
      <c r="E275" s="15"/>
    </row>
    <row r="276" spans="1:5" ht="14.25" customHeight="1">
      <c r="A276" s="15"/>
      <c r="B276" s="15"/>
      <c r="C276" s="15"/>
      <c r="D276" s="15"/>
      <c r="E276" s="15"/>
    </row>
    <row r="277" spans="1:5" ht="14.25" customHeight="1">
      <c r="A277" s="15"/>
      <c r="B277" s="15"/>
      <c r="C277" s="15"/>
      <c r="D277" s="15"/>
      <c r="E277" s="15"/>
    </row>
    <row r="278" spans="1:5" ht="14.25" customHeight="1">
      <c r="A278" s="15"/>
      <c r="B278" s="15"/>
      <c r="C278" s="15"/>
      <c r="D278" s="15"/>
      <c r="E278" s="15"/>
    </row>
    <row r="279" spans="1:5" ht="14.25" customHeight="1">
      <c r="A279" s="15"/>
      <c r="B279" s="15"/>
      <c r="C279" s="15"/>
      <c r="D279" s="15"/>
      <c r="E279" s="15"/>
    </row>
    <row r="280" spans="1:5" ht="14.25" customHeight="1">
      <c r="A280" s="15"/>
      <c r="B280" s="15"/>
      <c r="C280" s="15"/>
      <c r="D280" s="15"/>
      <c r="E280" s="15"/>
    </row>
    <row r="281" spans="1:5" ht="14.25" customHeight="1">
      <c r="A281" s="15"/>
      <c r="B281" s="15"/>
      <c r="C281" s="15"/>
      <c r="D281" s="15"/>
      <c r="E281" s="15"/>
    </row>
    <row r="282" spans="1:5" ht="14.25" customHeight="1">
      <c r="A282" s="15"/>
      <c r="B282" s="15"/>
      <c r="C282" s="15"/>
      <c r="D282" s="15"/>
      <c r="E282" s="15"/>
    </row>
    <row r="283" spans="1:5" ht="14.25" customHeight="1">
      <c r="A283" s="15"/>
      <c r="B283" s="15"/>
      <c r="C283" s="15"/>
      <c r="D283" s="15"/>
      <c r="E283" s="15"/>
    </row>
    <row r="284" spans="1:5" ht="14.25" customHeight="1">
      <c r="A284" s="15"/>
      <c r="B284" s="15"/>
      <c r="C284" s="15"/>
      <c r="D284" s="15"/>
      <c r="E284" s="15"/>
    </row>
    <row r="285" spans="1:5" ht="14.25" customHeight="1">
      <c r="A285" s="15"/>
      <c r="B285" s="15"/>
      <c r="C285" s="15"/>
      <c r="D285" s="15"/>
      <c r="E285" s="15"/>
    </row>
    <row r="286" spans="1:5" ht="14.25" customHeight="1">
      <c r="A286" s="15"/>
      <c r="B286" s="15"/>
      <c r="C286" s="15"/>
      <c r="D286" s="15"/>
      <c r="E286" s="15"/>
    </row>
    <row r="287" spans="1:5" ht="14.25" customHeight="1">
      <c r="A287" s="15"/>
      <c r="B287" s="15"/>
      <c r="C287" s="15"/>
      <c r="D287" s="15"/>
      <c r="E287" s="15"/>
    </row>
    <row r="288" spans="1:5" ht="14.25" customHeight="1">
      <c r="A288" s="15"/>
      <c r="B288" s="15"/>
      <c r="C288" s="15"/>
      <c r="D288" s="15"/>
      <c r="E288" s="15"/>
    </row>
    <row r="289" spans="1:5" ht="14.25" customHeight="1">
      <c r="A289" s="15"/>
      <c r="B289" s="15"/>
      <c r="C289" s="15"/>
      <c r="D289" s="15"/>
      <c r="E289" s="15"/>
    </row>
    <row r="290" spans="1:5" ht="14.25" customHeight="1">
      <c r="A290" s="15"/>
      <c r="B290" s="15"/>
      <c r="C290" s="15"/>
      <c r="D290" s="15"/>
      <c r="E290" s="15"/>
    </row>
    <row r="291" spans="1:5" ht="14.25" customHeight="1">
      <c r="A291" s="15"/>
      <c r="B291" s="15"/>
      <c r="C291" s="15"/>
      <c r="D291" s="15"/>
      <c r="E291" s="15"/>
    </row>
    <row r="292" spans="1:5" ht="14.25" customHeight="1">
      <c r="A292" s="15"/>
      <c r="B292" s="15"/>
      <c r="C292" s="15"/>
      <c r="D292" s="15"/>
      <c r="E292" s="15"/>
    </row>
    <row r="293" spans="1:5" ht="14.25" customHeight="1">
      <c r="A293" s="15"/>
      <c r="B293" s="15"/>
      <c r="C293" s="15"/>
      <c r="D293" s="15"/>
      <c r="E293" s="15"/>
    </row>
    <row r="294" spans="1:5" ht="14.25" customHeight="1">
      <c r="A294" s="15"/>
      <c r="B294" s="15"/>
      <c r="C294" s="15"/>
      <c r="D294" s="15"/>
      <c r="E294" s="15"/>
    </row>
    <row r="295" spans="1:5" ht="14.25" customHeight="1">
      <c r="A295" s="15"/>
      <c r="B295" s="15"/>
      <c r="C295" s="15"/>
      <c r="D295" s="15"/>
      <c r="E295" s="15"/>
    </row>
    <row r="296" spans="1:5" ht="14.25" customHeight="1">
      <c r="A296" s="15"/>
      <c r="B296" s="15"/>
      <c r="C296" s="15"/>
      <c r="D296" s="15"/>
      <c r="E296" s="15"/>
    </row>
    <row r="297" spans="1:5" ht="14.25" customHeight="1">
      <c r="A297" s="15"/>
      <c r="B297" s="15"/>
      <c r="C297" s="15"/>
      <c r="D297" s="15"/>
      <c r="E297" s="15"/>
    </row>
    <row r="298" spans="1:5" ht="14.25" customHeight="1">
      <c r="A298" s="15"/>
      <c r="B298" s="15"/>
      <c r="C298" s="15"/>
      <c r="D298" s="15"/>
      <c r="E298" s="15"/>
    </row>
    <row r="299" spans="1:5" ht="14.25" customHeight="1">
      <c r="A299" s="15"/>
      <c r="B299" s="15"/>
      <c r="C299" s="15"/>
      <c r="D299" s="15"/>
      <c r="E299" s="15"/>
    </row>
    <row r="300" spans="1:5" ht="14.25" customHeight="1">
      <c r="A300" s="15"/>
      <c r="B300" s="15"/>
      <c r="C300" s="15"/>
      <c r="D300" s="15"/>
      <c r="E300" s="15"/>
    </row>
    <row r="301" spans="1:5" ht="14.25" customHeight="1">
      <c r="A301" s="15"/>
      <c r="B301" s="15"/>
      <c r="C301" s="15"/>
      <c r="D301" s="15"/>
      <c r="E301" s="15"/>
    </row>
    <row r="302" spans="1:5" ht="14.25" customHeight="1">
      <c r="A302" s="15"/>
      <c r="B302" s="15"/>
      <c r="C302" s="15"/>
      <c r="D302" s="15"/>
      <c r="E302" s="15"/>
    </row>
    <row r="303" spans="1:5" ht="14.25" customHeight="1">
      <c r="A303" s="15"/>
      <c r="B303" s="15"/>
      <c r="C303" s="15"/>
      <c r="D303" s="15"/>
      <c r="E303" s="15"/>
    </row>
    <row r="304" spans="1:5" ht="14.25" customHeight="1">
      <c r="A304" s="15"/>
      <c r="B304" s="15"/>
      <c r="C304" s="15"/>
      <c r="D304" s="15"/>
      <c r="E304" s="15"/>
    </row>
    <row r="305" spans="1:5" ht="14.25" customHeight="1">
      <c r="A305" s="15"/>
      <c r="B305" s="15"/>
      <c r="C305" s="15"/>
      <c r="D305" s="15"/>
      <c r="E305" s="15"/>
    </row>
    <row r="306" spans="1:5" ht="14.25" customHeight="1">
      <c r="A306" s="15"/>
      <c r="B306" s="15"/>
      <c r="C306" s="15"/>
      <c r="D306" s="15"/>
      <c r="E306" s="15"/>
    </row>
    <row r="307" spans="1:5" ht="14.25" customHeight="1">
      <c r="A307" s="15"/>
      <c r="B307" s="15"/>
      <c r="C307" s="15"/>
      <c r="D307" s="15"/>
      <c r="E307" s="15"/>
    </row>
    <row r="308" spans="1:5" ht="14.25" customHeight="1">
      <c r="A308" s="15"/>
      <c r="B308" s="15"/>
      <c r="C308" s="15"/>
      <c r="D308" s="15"/>
      <c r="E308" s="15"/>
    </row>
    <row r="309" spans="1:5" ht="14.25" customHeight="1">
      <c r="A309" s="15"/>
      <c r="B309" s="15"/>
      <c r="C309" s="15"/>
      <c r="D309" s="15"/>
      <c r="E309" s="15"/>
    </row>
    <row r="310" spans="1:5" ht="14.25" customHeight="1">
      <c r="A310" s="15"/>
      <c r="B310" s="15"/>
      <c r="C310" s="15"/>
      <c r="D310" s="15"/>
      <c r="E310" s="15"/>
    </row>
    <row r="311" spans="1:5" ht="14.25" customHeight="1">
      <c r="A311" s="15"/>
      <c r="B311" s="15"/>
      <c r="C311" s="15"/>
      <c r="D311" s="15"/>
      <c r="E311" s="15"/>
    </row>
    <row r="312" spans="1:5" ht="14.25" customHeight="1">
      <c r="A312" s="15"/>
      <c r="B312" s="15"/>
      <c r="C312" s="15"/>
      <c r="D312" s="15"/>
      <c r="E312" s="15"/>
    </row>
    <row r="313" spans="1:5" ht="14.25" customHeight="1">
      <c r="A313" s="15"/>
      <c r="B313" s="15"/>
      <c r="C313" s="15"/>
      <c r="D313" s="15"/>
      <c r="E313" s="15"/>
    </row>
    <row r="314" spans="1:5" ht="14.25" customHeight="1">
      <c r="A314" s="15"/>
      <c r="B314" s="15"/>
      <c r="C314" s="15"/>
      <c r="D314" s="15"/>
      <c r="E314" s="15"/>
    </row>
    <row r="315" spans="1:5" ht="14.25" customHeight="1">
      <c r="A315" s="15"/>
      <c r="B315" s="15"/>
      <c r="C315" s="15"/>
      <c r="D315" s="15"/>
      <c r="E315" s="15"/>
    </row>
    <row r="316" spans="1:5" ht="14.25" customHeight="1">
      <c r="A316" s="15"/>
      <c r="B316" s="15"/>
      <c r="C316" s="15"/>
      <c r="D316" s="15"/>
      <c r="E316" s="15"/>
    </row>
    <row r="317" spans="1:5" ht="14.25" customHeight="1">
      <c r="A317" s="15"/>
      <c r="B317" s="15"/>
      <c r="C317" s="15"/>
      <c r="D317" s="15"/>
      <c r="E317" s="15"/>
    </row>
    <row r="318" spans="1:5" ht="14.25" customHeight="1">
      <c r="A318" s="15"/>
      <c r="B318" s="15"/>
      <c r="C318" s="15"/>
      <c r="D318" s="15"/>
      <c r="E318" s="15"/>
    </row>
    <row r="319" spans="1:5" ht="14.25" customHeight="1">
      <c r="A319" s="15"/>
      <c r="B319" s="15"/>
      <c r="C319" s="15"/>
      <c r="D319" s="15"/>
      <c r="E319" s="15"/>
    </row>
    <row r="320" spans="1:5" ht="14.25" customHeight="1">
      <c r="A320" s="15"/>
      <c r="B320" s="15"/>
      <c r="C320" s="15"/>
      <c r="D320" s="15"/>
      <c r="E320" s="15"/>
    </row>
    <row r="321" spans="1:5" ht="14.25" customHeight="1">
      <c r="A321" s="15"/>
      <c r="B321" s="15"/>
      <c r="C321" s="15"/>
      <c r="D321" s="15"/>
      <c r="E321" s="15"/>
    </row>
    <row r="322" spans="1:5" ht="14.25" customHeight="1">
      <c r="A322" s="15"/>
      <c r="B322" s="15"/>
      <c r="C322" s="15"/>
      <c r="D322" s="15"/>
      <c r="E322" s="15"/>
    </row>
    <row r="323" spans="1:5" ht="14.25" customHeight="1">
      <c r="A323" s="15"/>
      <c r="B323" s="15"/>
      <c r="C323" s="15"/>
      <c r="D323" s="15"/>
      <c r="E323" s="15"/>
    </row>
    <row r="324" spans="1:5" ht="14.25" customHeight="1">
      <c r="A324" s="15"/>
      <c r="B324" s="15"/>
      <c r="C324" s="15"/>
      <c r="D324" s="15"/>
      <c r="E324" s="15"/>
    </row>
    <row r="325" spans="1:5" ht="14.25" customHeight="1">
      <c r="A325" s="15"/>
      <c r="B325" s="15"/>
      <c r="C325" s="15"/>
      <c r="D325" s="15"/>
      <c r="E325" s="15"/>
    </row>
    <row r="326" spans="1:5" ht="14.25" customHeight="1">
      <c r="A326" s="15"/>
      <c r="B326" s="15"/>
      <c r="C326" s="15"/>
      <c r="D326" s="15"/>
      <c r="E326" s="15"/>
    </row>
    <row r="327" spans="1:5" ht="14.25" customHeight="1">
      <c r="A327" s="15"/>
      <c r="B327" s="15"/>
      <c r="C327" s="15"/>
      <c r="D327" s="15"/>
      <c r="E327" s="15"/>
    </row>
    <row r="328" spans="1:5" ht="14.25" customHeight="1">
      <c r="A328" s="15"/>
      <c r="B328" s="15"/>
      <c r="C328" s="15"/>
      <c r="D328" s="15"/>
      <c r="E328" s="15"/>
    </row>
    <row r="329" spans="1:5" ht="14.25" customHeight="1">
      <c r="A329" s="15"/>
      <c r="B329" s="15"/>
      <c r="C329" s="15"/>
      <c r="D329" s="15"/>
      <c r="E329" s="15"/>
    </row>
    <row r="330" spans="1:5" ht="14.25" customHeight="1">
      <c r="A330" s="15"/>
      <c r="B330" s="15"/>
      <c r="C330" s="15"/>
      <c r="D330" s="15"/>
      <c r="E330" s="15"/>
    </row>
    <row r="331" spans="1:5" ht="14.25" customHeight="1">
      <c r="A331" s="15"/>
      <c r="B331" s="15"/>
      <c r="C331" s="15"/>
      <c r="D331" s="15"/>
      <c r="E331" s="15"/>
    </row>
    <row r="332" spans="1:5" ht="14.25" customHeight="1">
      <c r="A332" s="15"/>
      <c r="B332" s="15"/>
      <c r="C332" s="15"/>
      <c r="D332" s="15"/>
      <c r="E332" s="15"/>
    </row>
    <row r="333" spans="1:5" ht="14.25" customHeight="1">
      <c r="A333" s="15"/>
      <c r="B333" s="15"/>
      <c r="C333" s="15"/>
      <c r="D333" s="15"/>
      <c r="E333" s="15"/>
    </row>
    <row r="334" spans="1:5" ht="14.25" customHeight="1">
      <c r="A334" s="15"/>
      <c r="B334" s="15"/>
      <c r="C334" s="15"/>
      <c r="D334" s="15"/>
      <c r="E334" s="15"/>
    </row>
    <row r="335" spans="1:5" ht="14.25" customHeight="1">
      <c r="A335" s="15"/>
      <c r="B335" s="15"/>
      <c r="C335" s="15"/>
      <c r="D335" s="15"/>
      <c r="E335" s="15"/>
    </row>
    <row r="336" spans="1:5" ht="14.25" customHeight="1">
      <c r="A336" s="15"/>
      <c r="B336" s="15"/>
      <c r="C336" s="15"/>
      <c r="D336" s="15"/>
      <c r="E336" s="15"/>
    </row>
    <row r="337" spans="1:5" ht="14.25" customHeight="1">
      <c r="A337" s="15"/>
      <c r="B337" s="15"/>
      <c r="C337" s="15"/>
      <c r="D337" s="15"/>
      <c r="E337" s="15"/>
    </row>
    <row r="338" spans="1:5" ht="14.25" customHeight="1">
      <c r="A338" s="15"/>
      <c r="B338" s="15"/>
      <c r="C338" s="15"/>
      <c r="D338" s="15"/>
      <c r="E338" s="15"/>
    </row>
    <row r="339" spans="1:5" ht="14.25" customHeight="1">
      <c r="A339" s="15"/>
      <c r="B339" s="15"/>
      <c r="C339" s="15"/>
      <c r="D339" s="15"/>
      <c r="E339" s="15"/>
    </row>
    <row r="340" spans="1:5" ht="14.25" customHeight="1">
      <c r="A340" s="15"/>
      <c r="B340" s="15"/>
      <c r="C340" s="15"/>
      <c r="D340" s="15"/>
      <c r="E340" s="15"/>
    </row>
    <row r="341" spans="1:5" ht="14.25" customHeight="1">
      <c r="A341" s="15"/>
      <c r="B341" s="15"/>
      <c r="C341" s="15"/>
      <c r="D341" s="15"/>
      <c r="E341" s="15"/>
    </row>
    <row r="342" spans="1:5" ht="14.25" customHeight="1">
      <c r="A342" s="15"/>
      <c r="B342" s="15"/>
      <c r="C342" s="15"/>
      <c r="D342" s="15"/>
      <c r="E342" s="15"/>
    </row>
    <row r="343" spans="1:5" ht="14.25" customHeight="1">
      <c r="A343" s="15"/>
      <c r="B343" s="15"/>
      <c r="C343" s="15"/>
      <c r="D343" s="15"/>
      <c r="E343" s="15"/>
    </row>
    <row r="344" spans="1:5" ht="14.25" customHeight="1">
      <c r="A344" s="15"/>
      <c r="B344" s="15"/>
      <c r="C344" s="15"/>
      <c r="D344" s="15"/>
      <c r="E344" s="15"/>
    </row>
    <row r="345" spans="1:5" ht="14.25" customHeight="1">
      <c r="A345" s="15"/>
      <c r="B345" s="15"/>
      <c r="C345" s="15"/>
      <c r="D345" s="15"/>
      <c r="E345" s="15"/>
    </row>
    <row r="346" spans="1:5" ht="14.25" customHeight="1">
      <c r="A346" s="15"/>
      <c r="B346" s="15"/>
      <c r="C346" s="15"/>
      <c r="D346" s="15"/>
      <c r="E346" s="15"/>
    </row>
    <row r="347" spans="1:5" ht="14.25" customHeight="1">
      <c r="A347" s="15"/>
      <c r="B347" s="15"/>
      <c r="C347" s="15"/>
      <c r="D347" s="15"/>
      <c r="E347" s="15"/>
    </row>
    <row r="348" spans="1:5" ht="14.25" customHeight="1">
      <c r="A348" s="15"/>
      <c r="B348" s="15"/>
      <c r="C348" s="15"/>
      <c r="D348" s="15"/>
      <c r="E348" s="15"/>
    </row>
    <row r="349" spans="1:5" ht="14.25" customHeight="1">
      <c r="A349" s="15"/>
      <c r="B349" s="15"/>
      <c r="C349" s="15"/>
      <c r="D349" s="15"/>
      <c r="E349" s="15"/>
    </row>
    <row r="350" spans="1:5" ht="14.25" customHeight="1">
      <c r="A350" s="15"/>
      <c r="B350" s="15"/>
      <c r="C350" s="15"/>
      <c r="D350" s="15"/>
      <c r="E350" s="15"/>
    </row>
    <row r="351" spans="1:5" ht="14.25" customHeight="1">
      <c r="A351" s="15"/>
      <c r="B351" s="15"/>
      <c r="C351" s="15"/>
      <c r="D351" s="15"/>
      <c r="E351" s="15"/>
    </row>
    <row r="352" spans="1:5" ht="14.25" customHeight="1">
      <c r="A352" s="15"/>
      <c r="B352" s="15"/>
      <c r="C352" s="15"/>
      <c r="D352" s="15"/>
      <c r="E352" s="15"/>
    </row>
    <row r="353" spans="1:5" ht="14.25" customHeight="1">
      <c r="A353" s="15"/>
      <c r="B353" s="15"/>
      <c r="C353" s="15"/>
      <c r="D353" s="15"/>
      <c r="E353" s="15"/>
    </row>
    <row r="354" spans="1:5" ht="14.25" customHeight="1">
      <c r="A354" s="15"/>
      <c r="B354" s="15"/>
      <c r="C354" s="15"/>
      <c r="D354" s="15"/>
      <c r="E354" s="15"/>
    </row>
    <row r="355" spans="1:5" ht="14.25" customHeight="1">
      <c r="A355" s="15"/>
      <c r="B355" s="15"/>
      <c r="C355" s="15"/>
      <c r="D355" s="15"/>
      <c r="E355" s="15"/>
    </row>
    <row r="356" spans="1:5" ht="14.25" customHeight="1">
      <c r="A356" s="15"/>
      <c r="B356" s="15"/>
      <c r="C356" s="15"/>
      <c r="D356" s="15"/>
      <c r="E356" s="15"/>
    </row>
    <row r="357" spans="1:5" ht="14.25" customHeight="1">
      <c r="A357" s="15"/>
      <c r="B357" s="15"/>
      <c r="C357" s="15"/>
      <c r="D357" s="15"/>
      <c r="E357" s="15"/>
    </row>
    <row r="358" spans="1:5" ht="14.25" customHeight="1">
      <c r="A358" s="15"/>
      <c r="B358" s="15"/>
      <c r="C358" s="15"/>
      <c r="D358" s="15"/>
      <c r="E358" s="15"/>
    </row>
    <row r="359" spans="1:5" ht="14.25" customHeight="1">
      <c r="A359" s="15"/>
      <c r="B359" s="15"/>
      <c r="C359" s="15"/>
      <c r="D359" s="15"/>
      <c r="E359" s="15"/>
    </row>
    <row r="360" spans="1:5" ht="14.25" customHeight="1">
      <c r="A360" s="15"/>
      <c r="B360" s="15"/>
      <c r="C360" s="15"/>
      <c r="D360" s="15"/>
      <c r="E360" s="15"/>
    </row>
    <row r="361" spans="1:5" ht="14.25" customHeight="1">
      <c r="A361" s="15"/>
      <c r="B361" s="15"/>
      <c r="C361" s="15"/>
      <c r="D361" s="15"/>
      <c r="E361" s="15"/>
    </row>
    <row r="362" spans="1:5" ht="14.25" customHeight="1">
      <c r="A362" s="15"/>
      <c r="B362" s="15"/>
      <c r="C362" s="15"/>
      <c r="D362" s="15"/>
      <c r="E362" s="15"/>
    </row>
    <row r="363" spans="1:5" ht="14.25" customHeight="1">
      <c r="A363" s="15"/>
      <c r="B363" s="15"/>
      <c r="C363" s="15"/>
      <c r="D363" s="15"/>
      <c r="E363" s="15"/>
    </row>
    <row r="364" spans="1:5" ht="14.25" customHeight="1">
      <c r="A364" s="15"/>
      <c r="B364" s="15"/>
      <c r="C364" s="15"/>
      <c r="D364" s="15"/>
      <c r="E364" s="15"/>
    </row>
    <row r="365" spans="1:5" ht="14.25" customHeight="1">
      <c r="A365" s="15"/>
      <c r="B365" s="15"/>
      <c r="C365" s="15"/>
      <c r="D365" s="15"/>
      <c r="E365" s="15"/>
    </row>
    <row r="366" spans="1:5" ht="14.25" customHeight="1">
      <c r="A366" s="15"/>
      <c r="B366" s="15"/>
      <c r="C366" s="15"/>
      <c r="D366" s="15"/>
      <c r="E366" s="15"/>
    </row>
    <row r="367" spans="1:5" ht="14.25" customHeight="1">
      <c r="A367" s="15"/>
      <c r="B367" s="15"/>
      <c r="C367" s="15"/>
      <c r="D367" s="15"/>
      <c r="E367" s="15"/>
    </row>
    <row r="368" spans="1:5" ht="14.25" customHeight="1">
      <c r="A368" s="15"/>
      <c r="B368" s="15"/>
      <c r="C368" s="15"/>
      <c r="D368" s="15"/>
      <c r="E368" s="15"/>
    </row>
    <row r="369" spans="1:5" ht="14.25" customHeight="1">
      <c r="A369" s="15"/>
      <c r="B369" s="15"/>
      <c r="C369" s="15"/>
      <c r="D369" s="15"/>
      <c r="E369" s="15"/>
    </row>
    <row r="370" spans="1:5" ht="14.25" customHeight="1">
      <c r="A370" s="15"/>
      <c r="B370" s="15"/>
      <c r="C370" s="15"/>
      <c r="D370" s="15"/>
      <c r="E370" s="15"/>
    </row>
    <row r="371" spans="1:5" ht="14.25" customHeight="1">
      <c r="A371" s="15"/>
      <c r="B371" s="15"/>
      <c r="C371" s="15"/>
      <c r="D371" s="15"/>
      <c r="E371" s="15"/>
    </row>
    <row r="372" spans="1:5" ht="14.25" customHeight="1">
      <c r="A372" s="15"/>
      <c r="B372" s="15"/>
      <c r="C372" s="15"/>
      <c r="D372" s="15"/>
      <c r="E372" s="15"/>
    </row>
    <row r="373" spans="1:5" ht="14.25" customHeight="1">
      <c r="A373" s="15"/>
      <c r="B373" s="15"/>
      <c r="C373" s="15"/>
      <c r="D373" s="15"/>
      <c r="E373" s="15"/>
    </row>
    <row r="374" spans="1:5" ht="14.25" customHeight="1">
      <c r="A374" s="15"/>
      <c r="B374" s="15"/>
      <c r="C374" s="15"/>
      <c r="D374" s="15"/>
      <c r="E374" s="15"/>
    </row>
    <row r="375" spans="1:5" ht="14.25" customHeight="1">
      <c r="A375" s="15"/>
      <c r="B375" s="15"/>
      <c r="C375" s="15"/>
      <c r="D375" s="15"/>
      <c r="E375" s="15"/>
    </row>
    <row r="376" spans="1:5" ht="14.25" customHeight="1">
      <c r="A376" s="15"/>
      <c r="B376" s="15"/>
      <c r="C376" s="15"/>
      <c r="D376" s="15"/>
      <c r="E376" s="15"/>
    </row>
    <row r="377" spans="1:5" ht="14.25" customHeight="1">
      <c r="A377" s="15"/>
      <c r="B377" s="15"/>
      <c r="C377" s="15"/>
      <c r="D377" s="15"/>
      <c r="E377" s="15"/>
    </row>
    <row r="378" spans="1:5" ht="14.25" customHeight="1">
      <c r="A378" s="15"/>
      <c r="B378" s="15"/>
      <c r="C378" s="15"/>
      <c r="D378" s="15"/>
      <c r="E378" s="15"/>
    </row>
    <row r="379" spans="1:5" ht="14.25" customHeight="1">
      <c r="A379" s="15"/>
      <c r="B379" s="15"/>
      <c r="C379" s="15"/>
      <c r="D379" s="15"/>
      <c r="E379" s="15"/>
    </row>
    <row r="380" spans="1:5" ht="14.25" customHeight="1">
      <c r="A380" s="15"/>
      <c r="B380" s="15"/>
      <c r="C380" s="15"/>
      <c r="D380" s="15"/>
      <c r="E380" s="15"/>
    </row>
    <row r="381" spans="1:5" ht="14.25" customHeight="1">
      <c r="A381" s="15"/>
      <c r="B381" s="15"/>
      <c r="C381" s="15"/>
      <c r="D381" s="15"/>
      <c r="E381" s="15"/>
    </row>
    <row r="382" spans="1:5" ht="14.25" customHeight="1">
      <c r="A382" s="15"/>
      <c r="B382" s="15"/>
      <c r="C382" s="15"/>
      <c r="D382" s="15"/>
      <c r="E382" s="15"/>
    </row>
    <row r="383" spans="1:5" ht="14.25" customHeight="1">
      <c r="A383" s="15"/>
      <c r="B383" s="15"/>
      <c r="C383" s="15"/>
      <c r="D383" s="15"/>
      <c r="E383" s="15"/>
    </row>
    <row r="384" spans="1:5" ht="14.25" customHeight="1">
      <c r="A384" s="15"/>
      <c r="B384" s="15"/>
      <c r="C384" s="15"/>
      <c r="D384" s="15"/>
      <c r="E384" s="15"/>
    </row>
    <row r="385" spans="1:5" ht="14.25" customHeight="1">
      <c r="A385" s="15"/>
      <c r="B385" s="15"/>
      <c r="C385" s="15"/>
      <c r="D385" s="15"/>
      <c r="E385" s="15"/>
    </row>
    <row r="386" spans="1:5" ht="14.25" customHeight="1">
      <c r="A386" s="15"/>
      <c r="B386" s="15"/>
      <c r="C386" s="15"/>
      <c r="D386" s="15"/>
      <c r="E386" s="15"/>
    </row>
    <row r="387" spans="1:5" ht="14.25" customHeight="1">
      <c r="A387" s="15"/>
      <c r="B387" s="15"/>
      <c r="C387" s="15"/>
      <c r="D387" s="15"/>
      <c r="E387" s="15"/>
    </row>
    <row r="388" spans="1:5" ht="14.25" customHeight="1">
      <c r="A388" s="15"/>
      <c r="B388" s="15"/>
      <c r="C388" s="15"/>
      <c r="D388" s="15"/>
      <c r="E388" s="15"/>
    </row>
    <row r="389" spans="1:5" ht="14.25" customHeight="1">
      <c r="A389" s="15"/>
      <c r="B389" s="15"/>
      <c r="C389" s="15"/>
      <c r="D389" s="15"/>
      <c r="E389" s="15"/>
    </row>
    <row r="390" spans="1:5" ht="14.25" customHeight="1">
      <c r="A390" s="15"/>
      <c r="B390" s="15"/>
      <c r="C390" s="15"/>
      <c r="D390" s="15"/>
      <c r="E390" s="15"/>
    </row>
    <row r="391" spans="1:5" ht="14.25" customHeight="1">
      <c r="A391" s="15"/>
      <c r="B391" s="15"/>
      <c r="C391" s="15"/>
      <c r="D391" s="15"/>
      <c r="E391" s="15"/>
    </row>
    <row r="392" spans="1:5" ht="14.25" customHeight="1">
      <c r="A392" s="15"/>
      <c r="B392" s="15"/>
      <c r="C392" s="15"/>
      <c r="D392" s="15"/>
      <c r="E392" s="15"/>
    </row>
    <row r="393" spans="1:5" ht="14.25" customHeight="1">
      <c r="A393" s="15"/>
      <c r="B393" s="15"/>
      <c r="C393" s="15"/>
      <c r="D393" s="15"/>
      <c r="E393" s="15"/>
    </row>
    <row r="394" spans="1:5" ht="14.25" customHeight="1">
      <c r="A394" s="15"/>
      <c r="B394" s="15"/>
      <c r="C394" s="15"/>
      <c r="D394" s="15"/>
      <c r="E394" s="15"/>
    </row>
    <row r="395" spans="1:5" ht="14.25" customHeight="1">
      <c r="A395" s="15"/>
      <c r="B395" s="15"/>
      <c r="C395" s="15"/>
      <c r="D395" s="15"/>
      <c r="E395" s="15"/>
    </row>
    <row r="396" spans="1:5" ht="14.25" customHeight="1">
      <c r="A396" s="15"/>
      <c r="B396" s="15"/>
      <c r="C396" s="15"/>
      <c r="D396" s="15"/>
      <c r="E396" s="15"/>
    </row>
    <row r="397" spans="1:5" ht="14.25" customHeight="1">
      <c r="A397" s="15"/>
      <c r="B397" s="15"/>
      <c r="C397" s="15"/>
      <c r="D397" s="15"/>
      <c r="E397" s="15"/>
    </row>
    <row r="398" spans="1:5" ht="14.25" customHeight="1">
      <c r="A398" s="15"/>
      <c r="B398" s="15"/>
      <c r="C398" s="15"/>
      <c r="D398" s="15"/>
      <c r="E398" s="15"/>
    </row>
    <row r="399" spans="1:5" ht="14.25" customHeight="1">
      <c r="A399" s="15"/>
      <c r="B399" s="15"/>
      <c r="C399" s="15"/>
      <c r="D399" s="15"/>
      <c r="E399" s="15"/>
    </row>
    <row r="400" spans="1:5" ht="14.25" customHeight="1">
      <c r="A400" s="15"/>
      <c r="B400" s="15"/>
      <c r="C400" s="15"/>
      <c r="D400" s="15"/>
      <c r="E400" s="15"/>
    </row>
    <row r="401" spans="1:5" ht="14.25" customHeight="1">
      <c r="A401" s="15"/>
      <c r="B401" s="15"/>
      <c r="C401" s="15"/>
      <c r="D401" s="15"/>
      <c r="E401" s="15"/>
    </row>
    <row r="402" spans="1:5" ht="14.25" customHeight="1">
      <c r="A402" s="15"/>
      <c r="B402" s="15"/>
      <c r="C402" s="15"/>
      <c r="D402" s="15"/>
      <c r="E402" s="15"/>
    </row>
    <row r="403" spans="1:5" ht="14.25" customHeight="1">
      <c r="A403" s="15"/>
      <c r="B403" s="15"/>
      <c r="C403" s="15"/>
      <c r="D403" s="15"/>
      <c r="E403" s="15"/>
    </row>
    <row r="404" spans="1:5" ht="14.25" customHeight="1">
      <c r="A404" s="15"/>
      <c r="B404" s="15"/>
      <c r="C404" s="15"/>
      <c r="D404" s="15"/>
      <c r="E404" s="15"/>
    </row>
    <row r="405" spans="1:5" ht="14.25" customHeight="1">
      <c r="A405" s="15"/>
      <c r="B405" s="15"/>
      <c r="C405" s="15"/>
      <c r="D405" s="15"/>
      <c r="E405" s="15"/>
    </row>
    <row r="406" spans="1:5" ht="14.25" customHeight="1">
      <c r="A406" s="15"/>
      <c r="B406" s="15"/>
      <c r="C406" s="15"/>
      <c r="D406" s="15"/>
      <c r="E406" s="15"/>
    </row>
    <row r="407" spans="1:5" ht="14.25" customHeight="1">
      <c r="A407" s="15"/>
      <c r="B407" s="15"/>
      <c r="C407" s="15"/>
      <c r="D407" s="15"/>
      <c r="E407" s="15"/>
    </row>
    <row r="408" spans="1:5" ht="14.25" customHeight="1">
      <c r="A408" s="15"/>
      <c r="B408" s="15"/>
      <c r="C408" s="15"/>
      <c r="D408" s="15"/>
      <c r="E408" s="15"/>
    </row>
    <row r="409" spans="1:5" ht="14.25" customHeight="1">
      <c r="A409" s="15"/>
      <c r="B409" s="15"/>
      <c r="C409" s="15"/>
      <c r="D409" s="15"/>
      <c r="E409" s="15"/>
    </row>
    <row r="410" spans="1:5" ht="14.25" customHeight="1">
      <c r="A410" s="15"/>
      <c r="B410" s="15"/>
      <c r="C410" s="15"/>
      <c r="D410" s="15"/>
      <c r="E410" s="15"/>
    </row>
    <row r="411" spans="1:5" ht="14.25" customHeight="1">
      <c r="A411" s="15"/>
      <c r="B411" s="15"/>
      <c r="C411" s="15"/>
      <c r="D411" s="15"/>
      <c r="E411" s="15"/>
    </row>
    <row r="412" spans="1:5" ht="14.25" customHeight="1">
      <c r="A412" s="15"/>
      <c r="B412" s="15"/>
      <c r="C412" s="15"/>
      <c r="D412" s="15"/>
      <c r="E412" s="15"/>
    </row>
    <row r="413" spans="1:5" ht="14.25" customHeight="1">
      <c r="A413" s="15"/>
      <c r="B413" s="15"/>
      <c r="C413" s="15"/>
      <c r="D413" s="15"/>
      <c r="E413" s="15"/>
    </row>
    <row r="414" spans="1:5" ht="14.25" customHeight="1">
      <c r="A414" s="15"/>
      <c r="B414" s="15"/>
      <c r="C414" s="15"/>
      <c r="D414" s="15"/>
      <c r="E414" s="15"/>
    </row>
    <row r="415" spans="1:5" ht="14.25" customHeight="1">
      <c r="A415" s="15"/>
      <c r="B415" s="15"/>
      <c r="C415" s="15"/>
      <c r="D415" s="15"/>
      <c r="E415" s="15"/>
    </row>
    <row r="416" spans="1:5" ht="14.25" customHeight="1">
      <c r="A416" s="15"/>
      <c r="B416" s="15"/>
      <c r="C416" s="15"/>
      <c r="D416" s="15"/>
      <c r="E416" s="15"/>
    </row>
    <row r="417" spans="1:5" ht="14.25" customHeight="1">
      <c r="A417" s="15"/>
      <c r="B417" s="15"/>
      <c r="C417" s="15"/>
      <c r="D417" s="15"/>
      <c r="E417" s="15"/>
    </row>
    <row r="418" spans="1:5" ht="14.25" customHeight="1">
      <c r="A418" s="15"/>
      <c r="B418" s="15"/>
      <c r="C418" s="15"/>
      <c r="D418" s="15"/>
      <c r="E418" s="15"/>
    </row>
    <row r="419" spans="1:5" ht="14.25" customHeight="1">
      <c r="A419" s="15"/>
      <c r="B419" s="15"/>
      <c r="C419" s="15"/>
      <c r="D419" s="15"/>
      <c r="E419" s="15"/>
    </row>
    <row r="420" spans="1:5" ht="14.25" customHeight="1">
      <c r="A420" s="15"/>
      <c r="B420" s="15"/>
      <c r="C420" s="15"/>
      <c r="D420" s="15"/>
      <c r="E420" s="15"/>
    </row>
    <row r="421" spans="1:5" ht="14.25" customHeight="1">
      <c r="A421" s="15"/>
      <c r="B421" s="15"/>
      <c r="C421" s="15"/>
      <c r="D421" s="15"/>
      <c r="E421" s="15"/>
    </row>
    <row r="422" spans="1:5" ht="14.25" customHeight="1">
      <c r="A422" s="15"/>
      <c r="B422" s="15"/>
      <c r="C422" s="15"/>
      <c r="D422" s="15"/>
      <c r="E422" s="15"/>
    </row>
    <row r="423" spans="1:5" ht="14.25" customHeight="1">
      <c r="A423" s="15"/>
      <c r="B423" s="15"/>
      <c r="C423" s="15"/>
      <c r="D423" s="15"/>
      <c r="E423" s="15"/>
    </row>
    <row r="424" spans="1:5" ht="14.25" customHeight="1">
      <c r="A424" s="15"/>
      <c r="B424" s="15"/>
      <c r="C424" s="15"/>
      <c r="D424" s="15"/>
      <c r="E424" s="15"/>
    </row>
    <row r="425" spans="1:5" ht="14.25" customHeight="1">
      <c r="A425" s="15"/>
      <c r="B425" s="15"/>
      <c r="C425" s="15"/>
      <c r="D425" s="15"/>
      <c r="E425" s="15"/>
    </row>
    <row r="426" spans="1:5" ht="14.25" customHeight="1">
      <c r="A426" s="15"/>
      <c r="B426" s="15"/>
      <c r="C426" s="15"/>
      <c r="D426" s="15"/>
      <c r="E426" s="15"/>
    </row>
    <row r="427" spans="1:5" ht="14.25" customHeight="1">
      <c r="A427" s="15"/>
      <c r="B427" s="15"/>
      <c r="C427" s="15"/>
      <c r="D427" s="15"/>
      <c r="E427" s="15"/>
    </row>
    <row r="428" spans="1:5" ht="14.25" customHeight="1">
      <c r="A428" s="15"/>
      <c r="B428" s="15"/>
      <c r="C428" s="15"/>
      <c r="D428" s="15"/>
      <c r="E428" s="15"/>
    </row>
    <row r="429" spans="1:5" ht="14.25" customHeight="1">
      <c r="A429" s="15"/>
      <c r="B429" s="15"/>
      <c r="C429" s="15"/>
      <c r="D429" s="15"/>
      <c r="E429" s="15"/>
    </row>
    <row r="430" spans="1:5" ht="14.25" customHeight="1">
      <c r="A430" s="15"/>
      <c r="B430" s="15"/>
      <c r="C430" s="15"/>
      <c r="D430" s="15"/>
      <c r="E430" s="15"/>
    </row>
    <row r="431" spans="1:5" ht="14.25" customHeight="1">
      <c r="A431" s="15"/>
      <c r="B431" s="15"/>
      <c r="C431" s="15"/>
      <c r="D431" s="15"/>
      <c r="E431" s="15"/>
    </row>
    <row r="432" spans="1:5" ht="14.25" customHeight="1">
      <c r="A432" s="15"/>
      <c r="B432" s="15"/>
      <c r="C432" s="15"/>
      <c r="D432" s="15"/>
      <c r="E432" s="15"/>
    </row>
    <row r="433" spans="1:5" ht="14.25" customHeight="1">
      <c r="A433" s="15"/>
      <c r="B433" s="15"/>
      <c r="C433" s="15"/>
      <c r="D433" s="15"/>
      <c r="E433" s="15"/>
    </row>
    <row r="434" spans="1:5" ht="14.25" customHeight="1">
      <c r="A434" s="15"/>
      <c r="B434" s="15"/>
      <c r="C434" s="15"/>
      <c r="D434" s="15"/>
      <c r="E434" s="15"/>
    </row>
    <row r="435" spans="1:5" ht="14.25" customHeight="1">
      <c r="A435" s="15"/>
      <c r="B435" s="15"/>
      <c r="C435" s="15"/>
      <c r="D435" s="15"/>
      <c r="E435" s="15"/>
    </row>
    <row r="436" spans="1:5" ht="14.25" customHeight="1">
      <c r="A436" s="15"/>
      <c r="B436" s="15"/>
      <c r="C436" s="15"/>
      <c r="D436" s="15"/>
      <c r="E436" s="15"/>
    </row>
    <row r="437" spans="1:5" ht="14.25" customHeight="1">
      <c r="A437" s="15"/>
      <c r="B437" s="15"/>
      <c r="C437" s="15"/>
      <c r="D437" s="15"/>
      <c r="E437" s="15"/>
    </row>
    <row r="438" spans="1:5" ht="14.25" customHeight="1">
      <c r="A438" s="15"/>
      <c r="B438" s="15"/>
      <c r="C438" s="15"/>
      <c r="D438" s="15"/>
      <c r="E438" s="15"/>
    </row>
    <row r="439" spans="1:5" ht="14.25" customHeight="1">
      <c r="A439" s="15"/>
      <c r="B439" s="15"/>
      <c r="C439" s="15"/>
      <c r="D439" s="15"/>
      <c r="E439" s="15"/>
    </row>
    <row r="440" spans="1:5" ht="14.25" customHeight="1">
      <c r="A440" s="15"/>
      <c r="B440" s="15"/>
      <c r="C440" s="15"/>
      <c r="D440" s="15"/>
      <c r="E440" s="15"/>
    </row>
    <row r="441" spans="1:5" ht="14.25" customHeight="1">
      <c r="A441" s="15"/>
      <c r="B441" s="15"/>
      <c r="C441" s="15"/>
      <c r="D441" s="15"/>
      <c r="E441" s="15"/>
    </row>
    <row r="442" spans="1:5" ht="14.25" customHeight="1">
      <c r="A442" s="15"/>
      <c r="B442" s="15"/>
      <c r="C442" s="15"/>
      <c r="D442" s="15"/>
      <c r="E442" s="15"/>
    </row>
    <row r="443" spans="1:5" ht="14.25" customHeight="1">
      <c r="A443" s="15"/>
      <c r="B443" s="15"/>
      <c r="C443" s="15"/>
      <c r="D443" s="15"/>
      <c r="E443" s="15"/>
    </row>
    <row r="444" spans="1:5" ht="14.25" customHeight="1">
      <c r="A444" s="15"/>
      <c r="B444" s="15"/>
      <c r="C444" s="15"/>
      <c r="D444" s="15"/>
      <c r="E444" s="15"/>
    </row>
    <row r="445" spans="1:5" ht="14.25" customHeight="1">
      <c r="A445" s="15"/>
      <c r="B445" s="15"/>
      <c r="C445" s="15"/>
      <c r="D445" s="15"/>
      <c r="E445" s="15"/>
    </row>
    <row r="446" spans="1:5" ht="14.25" customHeight="1">
      <c r="A446" s="15"/>
      <c r="B446" s="15"/>
      <c r="C446" s="15"/>
      <c r="D446" s="15"/>
      <c r="E446" s="15"/>
    </row>
    <row r="447" spans="1:5" ht="14.25" customHeight="1">
      <c r="A447" s="15"/>
      <c r="B447" s="15"/>
      <c r="C447" s="15"/>
      <c r="D447" s="15"/>
      <c r="E447" s="15"/>
    </row>
    <row r="448" spans="1:5" ht="14.25" customHeight="1">
      <c r="A448" s="15"/>
      <c r="B448" s="15"/>
      <c r="C448" s="15"/>
      <c r="D448" s="15"/>
      <c r="E448" s="15"/>
    </row>
    <row r="449" spans="1:5" ht="14.25" customHeight="1">
      <c r="A449" s="15"/>
      <c r="B449" s="15"/>
      <c r="C449" s="15"/>
      <c r="D449" s="15"/>
      <c r="E449" s="15"/>
    </row>
    <row r="450" spans="1:5" ht="14.25" customHeight="1">
      <c r="A450" s="15"/>
      <c r="B450" s="15"/>
      <c r="C450" s="15"/>
      <c r="D450" s="15"/>
      <c r="E450" s="15"/>
    </row>
    <row r="451" spans="1:5" ht="14.25" customHeight="1">
      <c r="A451" s="15"/>
      <c r="B451" s="15"/>
      <c r="C451" s="15"/>
      <c r="D451" s="15"/>
      <c r="E451" s="15"/>
    </row>
    <row r="452" spans="1:5" ht="14.25" customHeight="1">
      <c r="A452" s="15"/>
      <c r="B452" s="15"/>
      <c r="C452" s="15"/>
      <c r="D452" s="15"/>
      <c r="E452" s="15"/>
    </row>
    <row r="453" spans="1:5" ht="14.25" customHeight="1">
      <c r="A453" s="15"/>
      <c r="B453" s="15"/>
      <c r="C453" s="15"/>
      <c r="D453" s="15"/>
      <c r="E453" s="15"/>
    </row>
    <row r="454" spans="1:5" ht="14.25" customHeight="1">
      <c r="A454" s="15"/>
      <c r="B454" s="15"/>
      <c r="C454" s="15"/>
      <c r="D454" s="15"/>
      <c r="E454" s="15"/>
    </row>
    <row r="455" spans="1:5" ht="14.25" customHeight="1">
      <c r="A455" s="15"/>
      <c r="B455" s="15"/>
      <c r="C455" s="15"/>
      <c r="D455" s="15"/>
      <c r="E455" s="15"/>
    </row>
    <row r="456" spans="1:5" ht="14.25" customHeight="1">
      <c r="A456" s="15"/>
      <c r="B456" s="15"/>
      <c r="C456" s="15"/>
      <c r="D456" s="15"/>
      <c r="E456" s="15"/>
    </row>
    <row r="457" spans="1:5" ht="14.25" customHeight="1">
      <c r="A457" s="15"/>
      <c r="B457" s="15"/>
      <c r="C457" s="15"/>
      <c r="D457" s="15"/>
      <c r="E457" s="15"/>
    </row>
    <row r="458" spans="1:5" ht="14.25" customHeight="1">
      <c r="A458" s="15"/>
      <c r="B458" s="15"/>
      <c r="C458" s="15"/>
      <c r="D458" s="15"/>
      <c r="E458" s="15"/>
    </row>
    <row r="459" spans="1:5" ht="14.25" customHeight="1">
      <c r="A459" s="15"/>
      <c r="B459" s="15"/>
      <c r="C459" s="15"/>
      <c r="D459" s="15"/>
      <c r="E459" s="15"/>
    </row>
    <row r="460" spans="1:5" ht="14.25" customHeight="1">
      <c r="A460" s="15"/>
      <c r="B460" s="15"/>
      <c r="C460" s="15"/>
      <c r="D460" s="15"/>
      <c r="E460" s="15"/>
    </row>
    <row r="461" spans="1:5" ht="14.25" customHeight="1">
      <c r="A461" s="15"/>
      <c r="B461" s="15"/>
      <c r="C461" s="15"/>
      <c r="D461" s="15"/>
      <c r="E461" s="15"/>
    </row>
    <row r="462" spans="1:5" ht="14.25" customHeight="1">
      <c r="A462" s="15"/>
      <c r="B462" s="15"/>
      <c r="C462" s="15"/>
      <c r="D462" s="15"/>
      <c r="E462" s="15"/>
    </row>
    <row r="463" spans="1:5" ht="14.25" customHeight="1">
      <c r="A463" s="15"/>
      <c r="B463" s="15"/>
      <c r="C463" s="15"/>
      <c r="D463" s="15"/>
      <c r="E463" s="15"/>
    </row>
    <row r="464" spans="1:5" ht="14.25" customHeight="1">
      <c r="A464" s="15"/>
      <c r="B464" s="15"/>
      <c r="C464" s="15"/>
      <c r="D464" s="15"/>
      <c r="E464" s="15"/>
    </row>
    <row r="465" spans="1:5" ht="14.25" customHeight="1">
      <c r="A465" s="15"/>
      <c r="B465" s="15"/>
      <c r="C465" s="15"/>
      <c r="D465" s="15"/>
      <c r="E465" s="15"/>
    </row>
    <row r="466" spans="1:5" ht="14.25" customHeight="1">
      <c r="A466" s="15"/>
      <c r="B466" s="15"/>
      <c r="C466" s="15"/>
      <c r="D466" s="15"/>
      <c r="E466" s="15"/>
    </row>
    <row r="467" spans="1:5" ht="14.25" customHeight="1">
      <c r="A467" s="15"/>
      <c r="B467" s="15"/>
      <c r="C467" s="15"/>
      <c r="D467" s="15"/>
      <c r="E467" s="15"/>
    </row>
    <row r="468" spans="1:5" ht="14.25" customHeight="1">
      <c r="A468" s="15"/>
      <c r="B468" s="15"/>
      <c r="C468" s="15"/>
      <c r="D468" s="15"/>
      <c r="E468" s="15"/>
    </row>
    <row r="469" spans="1:5" ht="14.25" customHeight="1">
      <c r="A469" s="15"/>
      <c r="B469" s="15"/>
      <c r="C469" s="15"/>
      <c r="D469" s="15"/>
      <c r="E469" s="15"/>
    </row>
    <row r="470" spans="1:5" ht="14.25" customHeight="1">
      <c r="A470" s="15"/>
      <c r="B470" s="15"/>
      <c r="C470" s="15"/>
      <c r="D470" s="15"/>
      <c r="E470" s="15"/>
    </row>
    <row r="471" spans="1:5" ht="14.25" customHeight="1">
      <c r="A471" s="15"/>
      <c r="B471" s="15"/>
      <c r="C471" s="15"/>
      <c r="D471" s="15"/>
      <c r="E471" s="15"/>
    </row>
    <row r="472" spans="1:5" ht="14.25" customHeight="1">
      <c r="A472" s="15"/>
      <c r="B472" s="15"/>
      <c r="C472" s="15"/>
      <c r="D472" s="15"/>
      <c r="E472" s="15"/>
    </row>
    <row r="473" spans="1:5" ht="14.25" customHeight="1">
      <c r="A473" s="15"/>
      <c r="B473" s="15"/>
      <c r="C473" s="15"/>
      <c r="D473" s="15"/>
      <c r="E473" s="15"/>
    </row>
    <row r="474" spans="1:5" ht="14.25" customHeight="1">
      <c r="A474" s="15"/>
      <c r="B474" s="15"/>
      <c r="C474" s="15"/>
      <c r="D474" s="15"/>
      <c r="E474" s="15"/>
    </row>
    <row r="475" spans="1:5" ht="14.25" customHeight="1">
      <c r="A475" s="15"/>
      <c r="B475" s="15"/>
      <c r="C475" s="15"/>
      <c r="D475" s="15"/>
      <c r="E475" s="15"/>
    </row>
    <row r="476" spans="1:5" ht="14.25" customHeight="1">
      <c r="A476" s="15"/>
      <c r="B476" s="15"/>
      <c r="C476" s="15"/>
      <c r="D476" s="15"/>
      <c r="E476" s="15"/>
    </row>
    <row r="477" spans="1:5" ht="14.25" customHeight="1">
      <c r="A477" s="15"/>
      <c r="B477" s="15"/>
      <c r="C477" s="15"/>
      <c r="D477" s="15"/>
      <c r="E477" s="15"/>
    </row>
    <row r="478" spans="1:5" ht="14.25" customHeight="1">
      <c r="A478" s="15"/>
      <c r="B478" s="15"/>
      <c r="C478" s="15"/>
      <c r="D478" s="15"/>
      <c r="E478" s="15"/>
    </row>
    <row r="479" spans="1:5" ht="14.25" customHeight="1">
      <c r="A479" s="15"/>
      <c r="B479" s="15"/>
      <c r="C479" s="15"/>
      <c r="D479" s="15"/>
      <c r="E479" s="15"/>
    </row>
    <row r="480" spans="1:5" ht="14.25" customHeight="1">
      <c r="A480" s="15"/>
      <c r="B480" s="15"/>
      <c r="C480" s="15"/>
      <c r="D480" s="15"/>
      <c r="E480" s="15"/>
    </row>
    <row r="481" spans="1:5" ht="14.25" customHeight="1">
      <c r="A481" s="15"/>
      <c r="B481" s="15"/>
      <c r="C481" s="15"/>
      <c r="D481" s="15"/>
      <c r="E481" s="15"/>
    </row>
    <row r="482" spans="1:5" ht="14.25" customHeight="1">
      <c r="A482" s="15"/>
      <c r="B482" s="15"/>
      <c r="C482" s="15"/>
      <c r="D482" s="15"/>
      <c r="E482" s="15"/>
    </row>
    <row r="483" spans="1:5" ht="14.25" customHeight="1">
      <c r="A483" s="15"/>
      <c r="B483" s="15"/>
      <c r="C483" s="15"/>
      <c r="D483" s="15"/>
      <c r="E483" s="15"/>
    </row>
    <row r="484" spans="1:5" ht="14.25" customHeight="1">
      <c r="A484" s="15"/>
      <c r="B484" s="15"/>
      <c r="C484" s="15"/>
      <c r="D484" s="15"/>
      <c r="E484" s="15"/>
    </row>
    <row r="485" spans="1:5" ht="14.25" customHeight="1">
      <c r="A485" s="15"/>
      <c r="B485" s="15"/>
      <c r="C485" s="15"/>
      <c r="D485" s="15"/>
      <c r="E485" s="15"/>
    </row>
    <row r="486" spans="1:5" ht="14.25" customHeight="1">
      <c r="A486" s="15"/>
      <c r="B486" s="15"/>
      <c r="C486" s="15"/>
      <c r="D486" s="15"/>
      <c r="E486" s="15"/>
    </row>
    <row r="487" spans="1:5" ht="14.25" customHeight="1">
      <c r="A487" s="15"/>
      <c r="B487" s="15"/>
      <c r="C487" s="15"/>
      <c r="D487" s="15"/>
      <c r="E487" s="15"/>
    </row>
    <row r="488" spans="1:5" ht="14.25" customHeight="1">
      <c r="A488" s="15"/>
      <c r="B488" s="15"/>
      <c r="C488" s="15"/>
      <c r="D488" s="15"/>
      <c r="E488" s="15"/>
    </row>
    <row r="489" spans="1:5" ht="14.25" customHeight="1">
      <c r="A489" s="15"/>
      <c r="B489" s="15"/>
      <c r="C489" s="15"/>
      <c r="D489" s="15"/>
      <c r="E489" s="15"/>
    </row>
    <row r="490" spans="1:5" ht="14.25" customHeight="1">
      <c r="A490" s="15"/>
      <c r="B490" s="15"/>
      <c r="C490" s="15"/>
      <c r="D490" s="15"/>
      <c r="E490" s="15"/>
    </row>
    <row r="491" spans="1:5" ht="14.25" customHeight="1">
      <c r="A491" s="15"/>
      <c r="B491" s="15"/>
      <c r="C491" s="15"/>
      <c r="D491" s="15"/>
      <c r="E491" s="15"/>
    </row>
    <row r="492" spans="1:5" ht="14.25" customHeight="1">
      <c r="A492" s="15"/>
      <c r="B492" s="15"/>
      <c r="C492" s="15"/>
      <c r="D492" s="15"/>
      <c r="E492" s="15"/>
    </row>
    <row r="493" spans="1:5" ht="14.25" customHeight="1">
      <c r="A493" s="15"/>
      <c r="B493" s="15"/>
      <c r="C493" s="15"/>
      <c r="D493" s="15"/>
      <c r="E493" s="15"/>
    </row>
    <row r="494" spans="1:5" ht="14.25" customHeight="1">
      <c r="A494" s="15"/>
      <c r="B494" s="15"/>
      <c r="C494" s="15"/>
      <c r="D494" s="15"/>
      <c r="E494" s="15"/>
    </row>
    <row r="495" spans="1:5" ht="14.25" customHeight="1">
      <c r="A495" s="15"/>
      <c r="B495" s="15"/>
      <c r="C495" s="15"/>
      <c r="D495" s="15"/>
      <c r="E495" s="15"/>
    </row>
    <row r="496" spans="1:5" ht="14.25" customHeight="1">
      <c r="A496" s="15"/>
      <c r="B496" s="15"/>
      <c r="C496" s="15"/>
      <c r="D496" s="15"/>
      <c r="E496" s="15"/>
    </row>
    <row r="497" spans="1:5" ht="14.25" customHeight="1">
      <c r="A497" s="15"/>
      <c r="B497" s="15"/>
      <c r="C497" s="15"/>
      <c r="D497" s="15"/>
      <c r="E497" s="15"/>
    </row>
    <row r="498" spans="1:5" ht="14.25" customHeight="1">
      <c r="A498" s="15"/>
      <c r="B498" s="15"/>
      <c r="C498" s="15"/>
      <c r="D498" s="15"/>
      <c r="E498" s="15"/>
    </row>
    <row r="499" spans="1:5" ht="14.25" customHeight="1">
      <c r="A499" s="15"/>
      <c r="B499" s="15"/>
      <c r="C499" s="15"/>
      <c r="D499" s="15"/>
      <c r="E499" s="15"/>
    </row>
    <row r="500" spans="1:5" ht="14.25" customHeight="1">
      <c r="A500" s="15"/>
      <c r="B500" s="15"/>
      <c r="C500" s="15"/>
      <c r="D500" s="15"/>
      <c r="E500" s="15"/>
    </row>
    <row r="501" spans="1:5" ht="14.25" customHeight="1">
      <c r="A501" s="15"/>
      <c r="B501" s="15"/>
      <c r="C501" s="15"/>
      <c r="D501" s="15"/>
      <c r="E501" s="15"/>
    </row>
    <row r="502" spans="1:5" ht="14.25" customHeight="1">
      <c r="A502" s="15"/>
      <c r="B502" s="15"/>
      <c r="C502" s="15"/>
      <c r="D502" s="15"/>
      <c r="E502" s="15"/>
    </row>
    <row r="503" spans="1:5" ht="14.25" customHeight="1">
      <c r="A503" s="15"/>
      <c r="B503" s="15"/>
      <c r="C503" s="15"/>
      <c r="D503" s="15"/>
      <c r="E503" s="15"/>
    </row>
    <row r="504" spans="1:5" ht="14.25" customHeight="1">
      <c r="A504" s="15"/>
      <c r="B504" s="15"/>
      <c r="C504" s="15"/>
      <c r="D504" s="15"/>
      <c r="E504" s="15"/>
    </row>
    <row r="505" spans="1:5" ht="14.25" customHeight="1">
      <c r="A505" s="15"/>
      <c r="B505" s="15"/>
      <c r="C505" s="15"/>
      <c r="D505" s="15"/>
      <c r="E505" s="15"/>
    </row>
    <row r="506" spans="1:5" ht="14.25" customHeight="1">
      <c r="A506" s="15"/>
      <c r="B506" s="15"/>
      <c r="C506" s="15"/>
      <c r="D506" s="15"/>
      <c r="E506" s="15"/>
    </row>
    <row r="507" spans="1:5" ht="14.25" customHeight="1">
      <c r="A507" s="15"/>
      <c r="B507" s="15"/>
      <c r="C507" s="15"/>
      <c r="D507" s="15"/>
      <c r="E507" s="15"/>
    </row>
    <row r="508" spans="1:5" ht="14.25" customHeight="1">
      <c r="A508" s="15"/>
      <c r="B508" s="15"/>
      <c r="C508" s="15"/>
      <c r="D508" s="15"/>
      <c r="E508" s="15"/>
    </row>
    <row r="509" spans="1:5" ht="14.25" customHeight="1">
      <c r="A509" s="15"/>
      <c r="B509" s="15"/>
      <c r="C509" s="15"/>
      <c r="D509" s="15"/>
      <c r="E509" s="15"/>
    </row>
    <row r="510" spans="1:5" ht="14.25" customHeight="1">
      <c r="A510" s="15"/>
      <c r="B510" s="15"/>
      <c r="C510" s="15"/>
      <c r="D510" s="15"/>
      <c r="E510" s="15"/>
    </row>
    <row r="511" spans="1:5" ht="14.25" customHeight="1">
      <c r="A511" s="15"/>
      <c r="B511" s="15"/>
      <c r="C511" s="15"/>
      <c r="D511" s="15"/>
      <c r="E511" s="15"/>
    </row>
    <row r="512" spans="1:5" ht="14.25" customHeight="1">
      <c r="A512" s="15"/>
      <c r="B512" s="15"/>
      <c r="C512" s="15"/>
      <c r="D512" s="15"/>
      <c r="E512" s="15"/>
    </row>
    <row r="513" spans="1:5" ht="14.25" customHeight="1">
      <c r="A513" s="15"/>
      <c r="B513" s="15"/>
      <c r="C513" s="15"/>
      <c r="D513" s="15"/>
      <c r="E513" s="15"/>
    </row>
    <row r="514" spans="1:5" ht="14.25" customHeight="1">
      <c r="A514" s="15"/>
      <c r="B514" s="15"/>
      <c r="C514" s="15"/>
      <c r="D514" s="15"/>
      <c r="E514" s="15"/>
    </row>
    <row r="515" spans="1:5" ht="14.25" customHeight="1">
      <c r="A515" s="15"/>
      <c r="B515" s="15"/>
      <c r="C515" s="15"/>
      <c r="D515" s="15"/>
      <c r="E515" s="15"/>
    </row>
    <row r="516" spans="1:5" ht="14.25" customHeight="1">
      <c r="A516" s="15"/>
      <c r="B516" s="15"/>
      <c r="C516" s="15"/>
      <c r="D516" s="15"/>
      <c r="E516" s="15"/>
    </row>
    <row r="517" spans="1:5" ht="14.25" customHeight="1">
      <c r="A517" s="15"/>
      <c r="B517" s="15"/>
      <c r="C517" s="15"/>
      <c r="D517" s="15"/>
      <c r="E517" s="15"/>
    </row>
    <row r="518" spans="1:5" ht="14.25" customHeight="1">
      <c r="A518" s="15"/>
      <c r="B518" s="15"/>
      <c r="C518" s="15"/>
      <c r="D518" s="15"/>
      <c r="E518" s="15"/>
    </row>
    <row r="519" spans="1:5" ht="14.25" customHeight="1">
      <c r="A519" s="15"/>
      <c r="B519" s="15"/>
      <c r="C519" s="15"/>
      <c r="D519" s="15"/>
      <c r="E519" s="15"/>
    </row>
    <row r="520" spans="1:5" ht="14.25" customHeight="1">
      <c r="A520" s="15"/>
      <c r="B520" s="15"/>
      <c r="C520" s="15"/>
      <c r="D520" s="15"/>
      <c r="E520" s="15"/>
    </row>
    <row r="521" spans="1:5" ht="14.25" customHeight="1">
      <c r="A521" s="15"/>
      <c r="B521" s="15"/>
      <c r="C521" s="15"/>
      <c r="D521" s="15"/>
      <c r="E521" s="15"/>
    </row>
    <row r="522" spans="1:5" ht="14.25" customHeight="1">
      <c r="A522" s="15"/>
      <c r="B522" s="15"/>
      <c r="C522" s="15"/>
      <c r="D522" s="15"/>
      <c r="E522" s="15"/>
    </row>
    <row r="523" spans="1:5" ht="14.25" customHeight="1">
      <c r="A523" s="15"/>
      <c r="B523" s="15"/>
      <c r="C523" s="15"/>
      <c r="D523" s="15"/>
      <c r="E523" s="15"/>
    </row>
    <row r="524" spans="1:5" ht="14.25" customHeight="1">
      <c r="A524" s="15"/>
      <c r="B524" s="15"/>
      <c r="C524" s="15"/>
      <c r="D524" s="15"/>
      <c r="E524" s="15"/>
    </row>
    <row r="525" spans="1:5" ht="14.25" customHeight="1">
      <c r="A525" s="15"/>
      <c r="B525" s="15"/>
      <c r="C525" s="15"/>
      <c r="D525" s="15"/>
      <c r="E525" s="15"/>
    </row>
    <row r="526" spans="1:5" ht="14.25" customHeight="1">
      <c r="A526" s="15"/>
      <c r="B526" s="15"/>
      <c r="C526" s="15"/>
      <c r="D526" s="15"/>
      <c r="E526" s="15"/>
    </row>
    <row r="527" spans="1:5" ht="14.25" customHeight="1">
      <c r="A527" s="15"/>
      <c r="B527" s="15"/>
      <c r="C527" s="15"/>
      <c r="D527" s="15"/>
      <c r="E527" s="15"/>
    </row>
    <row r="528" spans="1:5" ht="14.25" customHeight="1">
      <c r="A528" s="15"/>
      <c r="B528" s="15"/>
      <c r="C528" s="15"/>
      <c r="D528" s="15"/>
      <c r="E528" s="15"/>
    </row>
    <row r="529" spans="1:5" ht="14.25" customHeight="1">
      <c r="A529" s="15"/>
      <c r="B529" s="15"/>
      <c r="C529" s="15"/>
      <c r="D529" s="15"/>
      <c r="E529" s="15"/>
    </row>
    <row r="530" spans="1:5" ht="14.25" customHeight="1">
      <c r="A530" s="15"/>
      <c r="B530" s="15"/>
      <c r="C530" s="15"/>
      <c r="D530" s="15"/>
      <c r="E530" s="15"/>
    </row>
    <row r="531" spans="1:5" ht="14.25" customHeight="1">
      <c r="A531" s="15"/>
      <c r="B531" s="15"/>
      <c r="C531" s="15"/>
      <c r="D531" s="15"/>
      <c r="E531" s="15"/>
    </row>
    <row r="532" spans="1:5" ht="14.25" customHeight="1">
      <c r="A532" s="15"/>
      <c r="B532" s="15"/>
      <c r="C532" s="15"/>
      <c r="D532" s="15"/>
      <c r="E532" s="15"/>
    </row>
    <row r="533" spans="1:5" ht="14.25" customHeight="1">
      <c r="A533" s="15"/>
      <c r="B533" s="15"/>
      <c r="C533" s="15"/>
      <c r="D533" s="15"/>
      <c r="E533" s="15"/>
    </row>
    <row r="534" spans="1:5" ht="14.25" customHeight="1">
      <c r="A534" s="15"/>
      <c r="B534" s="15"/>
      <c r="C534" s="15"/>
      <c r="D534" s="15"/>
      <c r="E534" s="15"/>
    </row>
    <row r="535" spans="1:5" ht="14.25" customHeight="1">
      <c r="A535" s="15"/>
      <c r="B535" s="15"/>
      <c r="C535" s="15"/>
      <c r="D535" s="15"/>
      <c r="E535" s="15"/>
    </row>
    <row r="536" spans="1:5" ht="14.25" customHeight="1">
      <c r="A536" s="15"/>
      <c r="B536" s="15"/>
      <c r="C536" s="15"/>
      <c r="D536" s="15"/>
      <c r="E536" s="15"/>
    </row>
    <row r="537" spans="1:5" ht="14.25" customHeight="1">
      <c r="A537" s="15"/>
      <c r="B537" s="15"/>
      <c r="C537" s="15"/>
      <c r="D537" s="15"/>
      <c r="E537" s="15"/>
    </row>
    <row r="538" spans="1:5" ht="14.25" customHeight="1">
      <c r="A538" s="15"/>
      <c r="B538" s="15"/>
      <c r="C538" s="15"/>
      <c r="D538" s="15"/>
      <c r="E538" s="15"/>
    </row>
    <row r="539" spans="1:5" ht="14.25" customHeight="1">
      <c r="A539" s="15"/>
      <c r="B539" s="15"/>
      <c r="C539" s="15"/>
      <c r="D539" s="15"/>
      <c r="E539" s="15"/>
    </row>
    <row r="540" spans="1:5" ht="14.25" customHeight="1">
      <c r="A540" s="15"/>
      <c r="B540" s="15"/>
      <c r="C540" s="15"/>
      <c r="D540" s="15"/>
      <c r="E540" s="15"/>
    </row>
    <row r="541" spans="1:5" ht="14.25" customHeight="1">
      <c r="A541" s="15"/>
      <c r="B541" s="15"/>
      <c r="C541" s="15"/>
      <c r="D541" s="15"/>
      <c r="E541" s="15"/>
    </row>
    <row r="542" spans="1:5" ht="14.25" customHeight="1">
      <c r="A542" s="15"/>
      <c r="B542" s="15"/>
      <c r="C542" s="15"/>
      <c r="D542" s="15"/>
      <c r="E542" s="15"/>
    </row>
    <row r="543" spans="1:5" ht="14.25" customHeight="1">
      <c r="A543" s="15"/>
      <c r="B543" s="15"/>
      <c r="C543" s="15"/>
      <c r="D543" s="15"/>
      <c r="E543" s="15"/>
    </row>
    <row r="544" spans="1:5" ht="14.25" customHeight="1">
      <c r="A544" s="15"/>
      <c r="B544" s="15"/>
      <c r="C544" s="15"/>
      <c r="D544" s="15"/>
      <c r="E544" s="15"/>
    </row>
    <row r="545" spans="1:5" ht="14.25" customHeight="1">
      <c r="A545" s="15"/>
      <c r="B545" s="15"/>
      <c r="C545" s="15"/>
      <c r="D545" s="15"/>
      <c r="E545" s="15"/>
    </row>
    <row r="546" spans="1:5" ht="14.25" customHeight="1">
      <c r="A546" s="15"/>
      <c r="B546" s="15"/>
      <c r="C546" s="15"/>
      <c r="D546" s="15"/>
      <c r="E546" s="15"/>
    </row>
    <row r="547" spans="1:5" ht="14.25" customHeight="1">
      <c r="A547" s="15"/>
      <c r="B547" s="15"/>
      <c r="C547" s="15"/>
      <c r="D547" s="15"/>
      <c r="E547" s="15"/>
    </row>
    <row r="548" spans="1:5" ht="14.25" customHeight="1">
      <c r="A548" s="15"/>
      <c r="B548" s="15"/>
      <c r="C548" s="15"/>
      <c r="D548" s="15"/>
      <c r="E548" s="15"/>
    </row>
    <row r="549" spans="1:5" ht="14.25" customHeight="1">
      <c r="A549" s="15"/>
      <c r="B549" s="15"/>
      <c r="C549" s="15"/>
      <c r="D549" s="15"/>
      <c r="E549" s="15"/>
    </row>
    <row r="550" spans="1:5" ht="14.25" customHeight="1">
      <c r="A550" s="15"/>
      <c r="B550" s="15"/>
      <c r="C550" s="15"/>
      <c r="D550" s="15"/>
      <c r="E550" s="15"/>
    </row>
    <row r="551" spans="1:5" ht="14.25" customHeight="1">
      <c r="A551" s="15"/>
      <c r="B551" s="15"/>
      <c r="C551" s="15"/>
      <c r="D551" s="15"/>
      <c r="E551" s="15"/>
    </row>
    <row r="552" spans="1:5" ht="14.25" customHeight="1">
      <c r="A552" s="15"/>
      <c r="B552" s="15"/>
      <c r="C552" s="15"/>
      <c r="D552" s="15"/>
      <c r="E552" s="15"/>
    </row>
    <row r="553" spans="1:5" ht="14.25" customHeight="1">
      <c r="A553" s="15"/>
      <c r="B553" s="15"/>
      <c r="C553" s="15"/>
      <c r="D553" s="15"/>
      <c r="E553" s="15"/>
    </row>
    <row r="554" spans="1:5" ht="14.25" customHeight="1">
      <c r="A554" s="15"/>
      <c r="B554" s="15"/>
      <c r="C554" s="15"/>
      <c r="D554" s="15"/>
      <c r="E554" s="15"/>
    </row>
    <row r="555" spans="1:5" ht="14.25" customHeight="1">
      <c r="A555" s="15"/>
      <c r="B555" s="15"/>
      <c r="C555" s="15"/>
      <c r="D555" s="15"/>
      <c r="E555" s="15"/>
    </row>
    <row r="556" spans="1:5" ht="14.25" customHeight="1">
      <c r="A556" s="15"/>
      <c r="B556" s="15"/>
      <c r="C556" s="15"/>
      <c r="D556" s="15"/>
      <c r="E556" s="15"/>
    </row>
    <row r="557" spans="1:5" ht="14.25" customHeight="1">
      <c r="A557" s="15"/>
      <c r="B557" s="15"/>
      <c r="C557" s="15"/>
      <c r="D557" s="15"/>
      <c r="E557" s="15"/>
    </row>
    <row r="558" spans="1:5" ht="14.25" customHeight="1">
      <c r="A558" s="15"/>
      <c r="B558" s="15"/>
      <c r="C558" s="15"/>
      <c r="D558" s="15"/>
      <c r="E558" s="15"/>
    </row>
    <row r="559" spans="1:5" ht="14.25" customHeight="1">
      <c r="A559" s="15"/>
      <c r="B559" s="15"/>
      <c r="C559" s="15"/>
      <c r="D559" s="15"/>
      <c r="E559" s="15"/>
    </row>
    <row r="560" spans="1:5" ht="14.25" customHeight="1">
      <c r="A560" s="15"/>
      <c r="B560" s="15"/>
      <c r="C560" s="15"/>
      <c r="D560" s="15"/>
      <c r="E560" s="15"/>
    </row>
    <row r="561" spans="1:5" ht="14.25" customHeight="1">
      <c r="A561" s="15"/>
      <c r="B561" s="15"/>
      <c r="C561" s="15"/>
      <c r="D561" s="15"/>
      <c r="E561" s="15"/>
    </row>
    <row r="562" spans="1:5" ht="14.25" customHeight="1">
      <c r="A562" s="15"/>
      <c r="B562" s="15"/>
      <c r="C562" s="15"/>
      <c r="D562" s="15"/>
      <c r="E562" s="15"/>
    </row>
    <row r="563" spans="1:5" ht="14.25" customHeight="1">
      <c r="A563" s="15"/>
      <c r="B563" s="15"/>
      <c r="C563" s="15"/>
      <c r="D563" s="15"/>
      <c r="E563" s="15"/>
    </row>
    <row r="564" spans="1:5" ht="14.25" customHeight="1">
      <c r="A564" s="15"/>
      <c r="B564" s="15"/>
      <c r="C564" s="15"/>
      <c r="D564" s="15"/>
      <c r="E564" s="15"/>
    </row>
    <row r="565" spans="1:5" ht="14.25" customHeight="1">
      <c r="A565" s="15"/>
      <c r="B565" s="15"/>
      <c r="C565" s="15"/>
      <c r="D565" s="15"/>
      <c r="E565" s="15"/>
    </row>
    <row r="566" spans="1:5" ht="14.25" customHeight="1">
      <c r="A566" s="15"/>
      <c r="B566" s="15"/>
      <c r="C566" s="15"/>
      <c r="D566" s="15"/>
      <c r="E566" s="15"/>
    </row>
    <row r="567" spans="1:5" ht="14.25" customHeight="1">
      <c r="A567" s="15"/>
      <c r="B567" s="15"/>
      <c r="C567" s="15"/>
      <c r="D567" s="15"/>
      <c r="E567" s="15"/>
    </row>
    <row r="568" spans="1:5" ht="14.25" customHeight="1">
      <c r="A568" s="15"/>
      <c r="B568" s="15"/>
      <c r="C568" s="15"/>
      <c r="D568" s="15"/>
      <c r="E568" s="15"/>
    </row>
    <row r="569" spans="1:5" ht="14.25" customHeight="1">
      <c r="A569" s="15"/>
      <c r="B569" s="15"/>
      <c r="C569" s="15"/>
      <c r="D569" s="15"/>
      <c r="E569" s="15"/>
    </row>
    <row r="570" spans="1:5" ht="14.25" customHeight="1">
      <c r="A570" s="15"/>
      <c r="B570" s="15"/>
      <c r="C570" s="15"/>
      <c r="D570" s="15"/>
      <c r="E570" s="15"/>
    </row>
    <row r="571" spans="1:5" ht="14.25" customHeight="1">
      <c r="A571" s="15"/>
      <c r="B571" s="15"/>
      <c r="C571" s="15"/>
      <c r="D571" s="15"/>
      <c r="E571" s="15"/>
    </row>
    <row r="572" spans="1:5" ht="14.25" customHeight="1">
      <c r="A572" s="15"/>
      <c r="B572" s="15"/>
      <c r="C572" s="15"/>
      <c r="D572" s="15"/>
      <c r="E572" s="15"/>
    </row>
    <row r="573" spans="1:5" ht="14.25" customHeight="1">
      <c r="A573" s="15"/>
      <c r="B573" s="15"/>
      <c r="C573" s="15"/>
      <c r="D573" s="15"/>
      <c r="E573" s="15"/>
    </row>
    <row r="574" spans="1:5" ht="14.25" customHeight="1">
      <c r="A574" s="15"/>
      <c r="B574" s="15"/>
      <c r="C574" s="15"/>
      <c r="D574" s="15"/>
      <c r="E574" s="15"/>
    </row>
    <row r="575" spans="1:5" ht="14.25" customHeight="1">
      <c r="A575" s="15"/>
      <c r="B575" s="15"/>
      <c r="C575" s="15"/>
      <c r="D575" s="15"/>
      <c r="E575" s="15"/>
    </row>
    <row r="576" spans="1:5" ht="14.25" customHeight="1">
      <c r="A576" s="15"/>
      <c r="B576" s="15"/>
      <c r="C576" s="15"/>
      <c r="D576" s="15"/>
      <c r="E576" s="15"/>
    </row>
    <row r="577" spans="1:5" ht="14.25" customHeight="1">
      <c r="A577" s="15"/>
      <c r="B577" s="15"/>
      <c r="C577" s="15"/>
      <c r="D577" s="15"/>
      <c r="E577" s="15"/>
    </row>
    <row r="578" spans="1:5" ht="14.25" customHeight="1">
      <c r="A578" s="15"/>
      <c r="B578" s="15"/>
      <c r="C578" s="15"/>
      <c r="D578" s="15"/>
      <c r="E578" s="15"/>
    </row>
    <row r="579" spans="1:5" ht="14.25" customHeight="1">
      <c r="A579" s="15"/>
      <c r="B579" s="15"/>
      <c r="C579" s="15"/>
      <c r="D579" s="15"/>
      <c r="E579" s="15"/>
    </row>
    <row r="580" spans="1:5" ht="14.25" customHeight="1">
      <c r="A580" s="15"/>
      <c r="B580" s="15"/>
      <c r="C580" s="15"/>
      <c r="D580" s="15"/>
      <c r="E580" s="15"/>
    </row>
    <row r="581" spans="1:5" ht="14.25" customHeight="1">
      <c r="A581" s="15"/>
      <c r="B581" s="15"/>
      <c r="C581" s="15"/>
      <c r="D581" s="15"/>
      <c r="E581" s="15"/>
    </row>
    <row r="582" spans="1:5" ht="14.25" customHeight="1">
      <c r="A582" s="15"/>
      <c r="B582" s="15"/>
      <c r="C582" s="15"/>
      <c r="D582" s="15"/>
      <c r="E582" s="15"/>
    </row>
    <row r="583" spans="1:5" ht="14.25" customHeight="1">
      <c r="A583" s="15"/>
      <c r="B583" s="15"/>
      <c r="C583" s="15"/>
      <c r="D583" s="15"/>
      <c r="E583" s="15"/>
    </row>
    <row r="584" spans="1:5" ht="14.25" customHeight="1">
      <c r="A584" s="15"/>
      <c r="B584" s="15"/>
      <c r="C584" s="15"/>
      <c r="D584" s="15"/>
      <c r="E584" s="15"/>
    </row>
    <row r="585" spans="1:5" ht="14.25" customHeight="1">
      <c r="A585" s="15"/>
      <c r="B585" s="15"/>
      <c r="C585" s="15"/>
      <c r="D585" s="15"/>
      <c r="E585" s="15"/>
    </row>
    <row r="586" spans="1:5" ht="14.25" customHeight="1">
      <c r="A586" s="15"/>
      <c r="B586" s="15"/>
      <c r="C586" s="15"/>
      <c r="D586" s="15"/>
      <c r="E586" s="15"/>
    </row>
    <row r="587" spans="1:5" ht="14.25" customHeight="1">
      <c r="A587" s="15"/>
      <c r="B587" s="15"/>
      <c r="C587" s="15"/>
      <c r="D587" s="15"/>
      <c r="E587" s="15"/>
    </row>
    <row r="588" spans="1:5" ht="14.25" customHeight="1">
      <c r="A588" s="15"/>
      <c r="B588" s="15"/>
      <c r="C588" s="15"/>
      <c r="D588" s="15"/>
      <c r="E588" s="15"/>
    </row>
    <row r="589" spans="1:5" ht="14.25" customHeight="1">
      <c r="A589" s="15"/>
      <c r="B589" s="15"/>
      <c r="C589" s="15"/>
      <c r="D589" s="15"/>
      <c r="E589" s="15"/>
    </row>
    <row r="590" spans="1:5" ht="14.25" customHeight="1">
      <c r="A590" s="15"/>
      <c r="B590" s="15"/>
      <c r="C590" s="15"/>
      <c r="D590" s="15"/>
      <c r="E590" s="15"/>
    </row>
    <row r="591" spans="1:5" ht="14.25" customHeight="1">
      <c r="A591" s="15"/>
      <c r="B591" s="15"/>
      <c r="C591" s="15"/>
      <c r="D591" s="15"/>
      <c r="E591" s="15"/>
    </row>
    <row r="592" spans="1:5" ht="14.25" customHeight="1">
      <c r="A592" s="15"/>
      <c r="B592" s="15"/>
      <c r="C592" s="15"/>
      <c r="D592" s="15"/>
      <c r="E592" s="15"/>
    </row>
    <row r="593" spans="1:5" ht="14.25" customHeight="1">
      <c r="A593" s="15"/>
      <c r="B593" s="15"/>
      <c r="C593" s="15"/>
      <c r="D593" s="15"/>
      <c r="E593" s="15"/>
    </row>
    <row r="594" spans="1:5" ht="14.25" customHeight="1">
      <c r="A594" s="15"/>
      <c r="B594" s="15"/>
      <c r="C594" s="15"/>
      <c r="D594" s="15"/>
      <c r="E594" s="15"/>
    </row>
    <row r="595" spans="1:5" ht="14.25" customHeight="1">
      <c r="A595" s="15"/>
      <c r="B595" s="15"/>
      <c r="C595" s="15"/>
      <c r="D595" s="15"/>
      <c r="E595" s="15"/>
    </row>
    <row r="596" spans="1:5" ht="14.25" customHeight="1">
      <c r="A596" s="15"/>
      <c r="B596" s="15"/>
      <c r="C596" s="15"/>
      <c r="D596" s="15"/>
      <c r="E596" s="15"/>
    </row>
    <row r="597" spans="1:5" ht="14.25" customHeight="1">
      <c r="A597" s="15"/>
      <c r="B597" s="15"/>
      <c r="C597" s="15"/>
      <c r="D597" s="15"/>
      <c r="E597" s="15"/>
    </row>
    <row r="598" spans="1:5" ht="14.25" customHeight="1">
      <c r="A598" s="15"/>
      <c r="B598" s="15"/>
      <c r="C598" s="15"/>
      <c r="D598" s="15"/>
      <c r="E598" s="15"/>
    </row>
    <row r="599" spans="1:5" ht="14.25" customHeight="1">
      <c r="A599" s="15"/>
      <c r="B599" s="15"/>
      <c r="C599" s="15"/>
      <c r="D599" s="15"/>
      <c r="E599" s="15"/>
    </row>
    <row r="600" spans="1:5" ht="14.25" customHeight="1">
      <c r="A600" s="15"/>
      <c r="B600" s="15"/>
      <c r="C600" s="15"/>
      <c r="D600" s="15"/>
      <c r="E600" s="15"/>
    </row>
    <row r="601" spans="1:5" ht="14.25" customHeight="1">
      <c r="A601" s="15"/>
      <c r="B601" s="15"/>
      <c r="C601" s="15"/>
      <c r="D601" s="15"/>
      <c r="E601" s="15"/>
    </row>
    <row r="602" spans="1:5" ht="14.25" customHeight="1">
      <c r="A602" s="15"/>
      <c r="B602" s="15"/>
      <c r="C602" s="15"/>
      <c r="D602" s="15"/>
      <c r="E602" s="15"/>
    </row>
    <row r="603" spans="1:5" ht="14.25" customHeight="1">
      <c r="A603" s="15"/>
      <c r="B603" s="15"/>
      <c r="C603" s="15"/>
      <c r="D603" s="15"/>
      <c r="E603" s="15"/>
    </row>
    <row r="604" spans="1:5" ht="14.25" customHeight="1">
      <c r="A604" s="15"/>
      <c r="B604" s="15"/>
      <c r="C604" s="15"/>
      <c r="D604" s="15"/>
      <c r="E604" s="15"/>
    </row>
    <row r="605" spans="1:5" ht="14.25" customHeight="1">
      <c r="A605" s="15"/>
      <c r="B605" s="15"/>
      <c r="C605" s="15"/>
      <c r="D605" s="15"/>
      <c r="E605" s="15"/>
    </row>
    <row r="606" spans="1:5" ht="14.25" customHeight="1">
      <c r="A606" s="15"/>
      <c r="B606" s="15"/>
      <c r="C606" s="15"/>
      <c r="D606" s="15"/>
      <c r="E606" s="15"/>
    </row>
    <row r="607" spans="1:5" ht="14.25" customHeight="1">
      <c r="A607" s="15"/>
      <c r="B607" s="15"/>
      <c r="C607" s="15"/>
      <c r="D607" s="15"/>
      <c r="E607" s="15"/>
    </row>
    <row r="608" spans="1:5" ht="14.25" customHeight="1">
      <c r="A608" s="15"/>
      <c r="B608" s="15"/>
      <c r="C608" s="15"/>
      <c r="D608" s="15"/>
      <c r="E608" s="15"/>
    </row>
    <row r="609" spans="1:5" ht="14.25" customHeight="1">
      <c r="A609" s="15"/>
      <c r="B609" s="15"/>
      <c r="C609" s="15"/>
      <c r="D609" s="15"/>
      <c r="E609" s="15"/>
    </row>
    <row r="610" spans="1:5" ht="14.25" customHeight="1">
      <c r="A610" s="15"/>
      <c r="B610" s="15"/>
      <c r="C610" s="15"/>
      <c r="D610" s="15"/>
      <c r="E610" s="15"/>
    </row>
    <row r="611" spans="1:5" ht="14.25" customHeight="1">
      <c r="A611" s="15"/>
      <c r="B611" s="15"/>
      <c r="C611" s="15"/>
      <c r="D611" s="15"/>
      <c r="E611" s="15"/>
    </row>
    <row r="612" spans="1:5" ht="14.25" customHeight="1">
      <c r="A612" s="15"/>
      <c r="B612" s="15"/>
      <c r="C612" s="15"/>
      <c r="D612" s="15"/>
      <c r="E612" s="15"/>
    </row>
    <row r="613" spans="1:5" ht="14.25" customHeight="1">
      <c r="A613" s="15"/>
      <c r="B613" s="15"/>
      <c r="C613" s="15"/>
      <c r="D613" s="15"/>
      <c r="E613" s="15"/>
    </row>
    <row r="614" spans="1:5" ht="14.25" customHeight="1">
      <c r="A614" s="15"/>
      <c r="B614" s="15"/>
      <c r="C614" s="15"/>
      <c r="D614" s="15"/>
      <c r="E614" s="15"/>
    </row>
    <row r="615" spans="1:5" ht="14.25" customHeight="1">
      <c r="A615" s="15"/>
      <c r="B615" s="15"/>
      <c r="C615" s="15"/>
      <c r="D615" s="15"/>
      <c r="E615" s="15"/>
    </row>
    <row r="616" spans="1:5" ht="14.25" customHeight="1">
      <c r="A616" s="15"/>
      <c r="B616" s="15"/>
      <c r="C616" s="15"/>
      <c r="D616" s="15"/>
      <c r="E616" s="15"/>
    </row>
    <row r="617" spans="1:5" ht="14.25" customHeight="1">
      <c r="A617" s="15"/>
      <c r="B617" s="15"/>
      <c r="C617" s="15"/>
      <c r="D617" s="15"/>
      <c r="E617" s="15"/>
    </row>
    <row r="618" spans="1:5" ht="14.25" customHeight="1">
      <c r="A618" s="15"/>
      <c r="B618" s="15"/>
      <c r="C618" s="15"/>
      <c r="D618" s="15"/>
      <c r="E618" s="15"/>
    </row>
    <row r="619" spans="1:5" ht="14.25" customHeight="1">
      <c r="A619" s="15"/>
      <c r="B619" s="15"/>
      <c r="C619" s="15"/>
      <c r="D619" s="15"/>
      <c r="E619" s="15"/>
    </row>
    <row r="620" spans="1:5" ht="14.25" customHeight="1">
      <c r="A620" s="15"/>
      <c r="B620" s="15"/>
      <c r="C620" s="15"/>
      <c r="D620" s="15"/>
      <c r="E620" s="15"/>
    </row>
    <row r="621" spans="1:5" ht="14.25" customHeight="1">
      <c r="A621" s="15"/>
      <c r="B621" s="15"/>
      <c r="C621" s="15"/>
      <c r="D621" s="15"/>
      <c r="E621" s="15"/>
    </row>
    <row r="622" spans="1:5" ht="14.25" customHeight="1">
      <c r="A622" s="15"/>
      <c r="B622" s="15"/>
      <c r="C622" s="15"/>
      <c r="D622" s="15"/>
      <c r="E622" s="15"/>
    </row>
    <row r="623" spans="1:5" ht="14.25" customHeight="1">
      <c r="A623" s="15"/>
      <c r="B623" s="15"/>
      <c r="C623" s="15"/>
      <c r="D623" s="15"/>
      <c r="E623" s="15"/>
    </row>
    <row r="624" spans="1:5" ht="14.25" customHeight="1">
      <c r="A624" s="15"/>
      <c r="B624" s="15"/>
      <c r="C624" s="15"/>
      <c r="D624" s="15"/>
      <c r="E624" s="15"/>
    </row>
    <row r="625" spans="1:5" ht="14.25" customHeight="1">
      <c r="A625" s="15"/>
      <c r="B625" s="15"/>
      <c r="C625" s="15"/>
      <c r="D625" s="15"/>
      <c r="E625" s="15"/>
    </row>
    <row r="626" spans="1:5" ht="14.25" customHeight="1">
      <c r="A626" s="15"/>
      <c r="B626" s="15"/>
      <c r="C626" s="15"/>
      <c r="D626" s="15"/>
      <c r="E626" s="15"/>
    </row>
    <row r="627" spans="1:5" ht="14.25" customHeight="1">
      <c r="A627" s="15"/>
      <c r="B627" s="15"/>
      <c r="C627" s="15"/>
      <c r="D627" s="15"/>
      <c r="E627" s="15"/>
    </row>
    <row r="628" spans="1:5" ht="14.25" customHeight="1">
      <c r="A628" s="15"/>
      <c r="B628" s="15"/>
      <c r="C628" s="15"/>
      <c r="D628" s="15"/>
      <c r="E628" s="15"/>
    </row>
    <row r="629" spans="1:5" ht="14.25" customHeight="1">
      <c r="A629" s="15"/>
      <c r="B629" s="15"/>
      <c r="C629" s="15"/>
      <c r="D629" s="15"/>
      <c r="E629" s="15"/>
    </row>
    <row r="630" spans="1:5" ht="14.25" customHeight="1">
      <c r="A630" s="15"/>
      <c r="B630" s="15"/>
      <c r="C630" s="15"/>
      <c r="D630" s="15"/>
      <c r="E630" s="15"/>
    </row>
    <row r="631" spans="1:5" ht="14.25" customHeight="1">
      <c r="A631" s="15"/>
      <c r="B631" s="15"/>
      <c r="C631" s="15"/>
      <c r="D631" s="15"/>
      <c r="E631" s="15"/>
    </row>
    <row r="632" spans="1:5" ht="14.25" customHeight="1">
      <c r="A632" s="15"/>
      <c r="B632" s="15"/>
      <c r="C632" s="15"/>
      <c r="D632" s="15"/>
      <c r="E632" s="15"/>
    </row>
    <row r="633" spans="1:5" ht="14.25" customHeight="1">
      <c r="A633" s="15"/>
      <c r="B633" s="15"/>
      <c r="C633" s="15"/>
      <c r="D633" s="15"/>
      <c r="E633" s="15"/>
    </row>
    <row r="634" spans="1:5" ht="14.25" customHeight="1">
      <c r="A634" s="15"/>
      <c r="B634" s="15"/>
      <c r="C634" s="15"/>
      <c r="D634" s="15"/>
      <c r="E634" s="15"/>
    </row>
    <row r="635" spans="1:5" ht="14.25" customHeight="1">
      <c r="A635" s="15"/>
      <c r="B635" s="15"/>
      <c r="C635" s="15"/>
      <c r="D635" s="15"/>
      <c r="E635" s="15"/>
    </row>
    <row r="636" spans="1:5" ht="14.25" customHeight="1">
      <c r="A636" s="15"/>
      <c r="B636" s="15"/>
      <c r="C636" s="15"/>
      <c r="D636" s="15"/>
      <c r="E636" s="15"/>
    </row>
    <row r="637" spans="1:5" ht="14.25" customHeight="1">
      <c r="A637" s="15"/>
      <c r="B637" s="15"/>
      <c r="C637" s="15"/>
      <c r="D637" s="15"/>
      <c r="E637" s="15"/>
    </row>
    <row r="638" spans="1:5" ht="14.25" customHeight="1">
      <c r="A638" s="15"/>
      <c r="B638" s="15"/>
      <c r="C638" s="15"/>
      <c r="D638" s="15"/>
      <c r="E638" s="15"/>
    </row>
    <row r="639" spans="1:5" ht="14.25" customHeight="1">
      <c r="A639" s="15"/>
      <c r="B639" s="15"/>
      <c r="C639" s="15"/>
      <c r="D639" s="15"/>
      <c r="E639" s="15"/>
    </row>
    <row r="640" spans="1:5" ht="14.25" customHeight="1">
      <c r="A640" s="15"/>
      <c r="B640" s="15"/>
      <c r="C640" s="15"/>
      <c r="D640" s="15"/>
      <c r="E640" s="15"/>
    </row>
    <row r="641" spans="1:5" ht="14.25" customHeight="1">
      <c r="A641" s="15"/>
      <c r="B641" s="15"/>
      <c r="C641" s="15"/>
      <c r="D641" s="15"/>
      <c r="E641" s="15"/>
    </row>
    <row r="642" spans="1:5" ht="14.25" customHeight="1">
      <c r="A642" s="15"/>
      <c r="B642" s="15"/>
      <c r="C642" s="15"/>
      <c r="D642" s="15"/>
      <c r="E642" s="15"/>
    </row>
    <row r="643" spans="1:5" ht="14.25" customHeight="1">
      <c r="A643" s="15"/>
      <c r="B643" s="15"/>
      <c r="C643" s="15"/>
      <c r="D643" s="15"/>
      <c r="E643" s="15"/>
    </row>
    <row r="644" spans="1:5" ht="14.25" customHeight="1">
      <c r="A644" s="15"/>
      <c r="B644" s="15"/>
      <c r="C644" s="15"/>
      <c r="D644" s="15"/>
      <c r="E644" s="15"/>
    </row>
    <row r="645" spans="1:5" ht="14.25" customHeight="1">
      <c r="A645" s="15"/>
      <c r="B645" s="15"/>
      <c r="C645" s="15"/>
      <c r="D645" s="15"/>
      <c r="E645" s="15"/>
    </row>
    <row r="646" spans="1:5" ht="14.25" customHeight="1">
      <c r="A646" s="15"/>
      <c r="B646" s="15"/>
      <c r="C646" s="15"/>
      <c r="D646" s="15"/>
      <c r="E646" s="15"/>
    </row>
    <row r="647" spans="1:5" ht="14.25" customHeight="1">
      <c r="A647" s="15"/>
      <c r="B647" s="15"/>
      <c r="C647" s="15"/>
      <c r="D647" s="15"/>
      <c r="E647" s="15"/>
    </row>
    <row r="648" spans="1:5" ht="14.25" customHeight="1">
      <c r="A648" s="15"/>
      <c r="B648" s="15"/>
      <c r="C648" s="15"/>
      <c r="D648" s="15"/>
      <c r="E648" s="15"/>
    </row>
    <row r="649" spans="1:5" ht="14.25" customHeight="1">
      <c r="A649" s="15"/>
      <c r="B649" s="15"/>
      <c r="C649" s="15"/>
      <c r="D649" s="15"/>
      <c r="E649" s="15"/>
    </row>
    <row r="650" spans="1:5" ht="14.25" customHeight="1">
      <c r="A650" s="15"/>
      <c r="B650" s="15"/>
      <c r="C650" s="15"/>
      <c r="D650" s="15"/>
      <c r="E650" s="15"/>
    </row>
    <row r="651" spans="1:5" ht="14.25" customHeight="1">
      <c r="A651" s="15"/>
      <c r="B651" s="15"/>
      <c r="C651" s="15"/>
      <c r="D651" s="15"/>
      <c r="E651" s="15"/>
    </row>
    <row r="652" spans="1:5" ht="14.25" customHeight="1">
      <c r="A652" s="15"/>
      <c r="B652" s="15"/>
      <c r="C652" s="15"/>
      <c r="D652" s="15"/>
      <c r="E652" s="15"/>
    </row>
    <row r="653" spans="1:5" ht="14.25" customHeight="1">
      <c r="A653" s="15"/>
      <c r="B653" s="15"/>
      <c r="C653" s="15"/>
      <c r="D653" s="15"/>
      <c r="E653" s="15"/>
    </row>
    <row r="654" spans="1:5" ht="14.25" customHeight="1">
      <c r="A654" s="15"/>
      <c r="B654" s="15"/>
      <c r="C654" s="15"/>
      <c r="D654" s="15"/>
      <c r="E654" s="15"/>
    </row>
    <row r="655" spans="1:5" ht="14.25" customHeight="1">
      <c r="A655" s="15"/>
      <c r="B655" s="15"/>
      <c r="C655" s="15"/>
      <c r="D655" s="15"/>
      <c r="E655" s="15"/>
    </row>
    <row r="656" spans="1:5" ht="14.25" customHeight="1">
      <c r="A656" s="15"/>
      <c r="B656" s="15"/>
      <c r="C656" s="15"/>
      <c r="D656" s="15"/>
      <c r="E656" s="15"/>
    </row>
    <row r="657" spans="1:5" ht="14.25" customHeight="1">
      <c r="A657" s="15"/>
      <c r="B657" s="15"/>
      <c r="C657" s="15"/>
      <c r="D657" s="15"/>
      <c r="E657" s="15"/>
    </row>
    <row r="658" spans="1:5" ht="14.25" customHeight="1">
      <c r="A658" s="15"/>
      <c r="B658" s="15"/>
      <c r="C658" s="15"/>
      <c r="D658" s="15"/>
      <c r="E658" s="15"/>
    </row>
    <row r="659" spans="1:5" ht="14.25" customHeight="1">
      <c r="A659" s="15"/>
      <c r="B659" s="15"/>
      <c r="C659" s="15"/>
      <c r="D659" s="15"/>
      <c r="E659" s="15"/>
    </row>
    <row r="660" spans="1:5" ht="14.25" customHeight="1">
      <c r="A660" s="15"/>
      <c r="B660" s="15"/>
      <c r="C660" s="15"/>
      <c r="D660" s="15"/>
      <c r="E660" s="15"/>
    </row>
    <row r="661" spans="1:5" ht="14.25" customHeight="1">
      <c r="A661" s="15"/>
      <c r="B661" s="15"/>
      <c r="C661" s="15"/>
      <c r="D661" s="15"/>
      <c r="E661" s="15"/>
    </row>
    <row r="662" spans="1:5" ht="14.25" customHeight="1">
      <c r="A662" s="15"/>
      <c r="B662" s="15"/>
      <c r="C662" s="15"/>
      <c r="D662" s="15"/>
      <c r="E662" s="15"/>
    </row>
    <row r="663" spans="1:5" ht="14.25" customHeight="1">
      <c r="A663" s="15"/>
      <c r="B663" s="15"/>
      <c r="C663" s="15"/>
      <c r="D663" s="15"/>
      <c r="E663" s="15"/>
    </row>
    <row r="664" spans="1:5" ht="14.25" customHeight="1">
      <c r="A664" s="15"/>
      <c r="B664" s="15"/>
      <c r="C664" s="15"/>
      <c r="D664" s="15"/>
      <c r="E664" s="15"/>
    </row>
    <row r="665" spans="1:5" ht="14.25" customHeight="1">
      <c r="A665" s="15"/>
      <c r="B665" s="15"/>
      <c r="C665" s="15"/>
      <c r="D665" s="15"/>
      <c r="E665" s="15"/>
    </row>
    <row r="666" spans="1:5" ht="14.25" customHeight="1">
      <c r="A666" s="15"/>
      <c r="B666" s="15"/>
      <c r="C666" s="15"/>
      <c r="D666" s="15"/>
      <c r="E666" s="15"/>
    </row>
    <row r="667" spans="1:5" ht="14.25" customHeight="1">
      <c r="A667" s="15"/>
      <c r="B667" s="15"/>
      <c r="C667" s="15"/>
      <c r="D667" s="15"/>
      <c r="E667" s="15"/>
    </row>
    <row r="668" spans="1:5" ht="14.25" customHeight="1">
      <c r="A668" s="15"/>
      <c r="B668" s="15"/>
      <c r="C668" s="15"/>
      <c r="D668" s="15"/>
      <c r="E668" s="15"/>
    </row>
    <row r="669" spans="1:5" ht="14.25" customHeight="1">
      <c r="A669" s="15"/>
      <c r="B669" s="15"/>
      <c r="C669" s="15"/>
      <c r="D669" s="15"/>
      <c r="E669" s="15"/>
    </row>
    <row r="670" spans="1:5" ht="14.25" customHeight="1">
      <c r="A670" s="15"/>
      <c r="B670" s="15"/>
      <c r="C670" s="15"/>
      <c r="D670" s="15"/>
      <c r="E670" s="15"/>
    </row>
    <row r="671" spans="1:5" ht="14.25" customHeight="1">
      <c r="A671" s="15"/>
      <c r="B671" s="15"/>
      <c r="C671" s="15"/>
      <c r="D671" s="15"/>
      <c r="E671" s="15"/>
    </row>
    <row r="672" spans="1:5" ht="14.25" customHeight="1">
      <c r="A672" s="15"/>
      <c r="B672" s="15"/>
      <c r="C672" s="15"/>
      <c r="D672" s="15"/>
      <c r="E672" s="15"/>
    </row>
    <row r="673" spans="1:5" ht="14.25" customHeight="1">
      <c r="A673" s="15"/>
      <c r="B673" s="15"/>
      <c r="C673" s="15"/>
      <c r="D673" s="15"/>
      <c r="E673" s="15"/>
    </row>
    <row r="674" spans="1:5" ht="14.25" customHeight="1">
      <c r="A674" s="15"/>
      <c r="B674" s="15"/>
      <c r="C674" s="15"/>
      <c r="D674" s="15"/>
      <c r="E674" s="15"/>
    </row>
    <row r="675" spans="1:5" ht="14.25" customHeight="1">
      <c r="A675" s="15"/>
      <c r="B675" s="15"/>
      <c r="C675" s="15"/>
      <c r="D675" s="15"/>
      <c r="E675" s="15"/>
    </row>
    <row r="676" spans="1:5" ht="14.25" customHeight="1">
      <c r="A676" s="15"/>
      <c r="B676" s="15"/>
      <c r="C676" s="15"/>
      <c r="D676" s="15"/>
      <c r="E676" s="15"/>
    </row>
    <row r="677" spans="1:5" ht="14.25" customHeight="1">
      <c r="A677" s="15"/>
      <c r="B677" s="15"/>
      <c r="C677" s="15"/>
      <c r="D677" s="15"/>
      <c r="E677" s="15"/>
    </row>
    <row r="678" spans="1:5" ht="14.25" customHeight="1">
      <c r="A678" s="15"/>
      <c r="B678" s="15"/>
      <c r="C678" s="15"/>
      <c r="D678" s="15"/>
      <c r="E678" s="15"/>
    </row>
    <row r="679" spans="1:5" ht="14.25" customHeight="1">
      <c r="A679" s="15"/>
      <c r="B679" s="15"/>
      <c r="C679" s="15"/>
      <c r="D679" s="15"/>
      <c r="E679" s="15"/>
    </row>
    <row r="680" spans="1:5" ht="14.25" customHeight="1">
      <c r="A680" s="15"/>
      <c r="B680" s="15"/>
      <c r="C680" s="15"/>
      <c r="D680" s="15"/>
      <c r="E680" s="15"/>
    </row>
    <row r="681" spans="1:5" ht="14.25" customHeight="1">
      <c r="A681" s="15"/>
      <c r="B681" s="15"/>
      <c r="C681" s="15"/>
      <c r="D681" s="15"/>
      <c r="E681" s="15"/>
    </row>
    <row r="682" spans="1:5" ht="14.25" customHeight="1">
      <c r="A682" s="15"/>
      <c r="B682" s="15"/>
      <c r="C682" s="15"/>
      <c r="D682" s="15"/>
      <c r="E682" s="15"/>
    </row>
    <row r="683" spans="1:5" ht="14.25" customHeight="1">
      <c r="A683" s="15"/>
      <c r="B683" s="15"/>
      <c r="C683" s="15"/>
      <c r="D683" s="15"/>
      <c r="E683" s="15"/>
    </row>
    <row r="684" spans="1:5" ht="14.25" customHeight="1">
      <c r="A684" s="15"/>
      <c r="B684" s="15"/>
      <c r="C684" s="15"/>
      <c r="D684" s="15"/>
      <c r="E684" s="15"/>
    </row>
    <row r="685" spans="1:5" ht="14.25" customHeight="1">
      <c r="A685" s="15"/>
      <c r="B685" s="15"/>
      <c r="C685" s="15"/>
      <c r="D685" s="15"/>
      <c r="E685" s="15"/>
    </row>
    <row r="686" spans="1:5" ht="14.25" customHeight="1">
      <c r="A686" s="15"/>
      <c r="B686" s="15"/>
      <c r="C686" s="15"/>
      <c r="D686" s="15"/>
      <c r="E686" s="15"/>
    </row>
    <row r="687" spans="1:5" ht="14.25" customHeight="1">
      <c r="A687" s="15"/>
      <c r="B687" s="15"/>
      <c r="C687" s="15"/>
      <c r="D687" s="15"/>
      <c r="E687" s="15"/>
    </row>
    <row r="688" spans="1:5" ht="14.25" customHeight="1">
      <c r="A688" s="15"/>
      <c r="B688" s="15"/>
      <c r="C688" s="15"/>
      <c r="D688" s="15"/>
      <c r="E688" s="15"/>
    </row>
    <row r="689" spans="1:5" ht="14.25" customHeight="1">
      <c r="A689" s="15"/>
      <c r="B689" s="15"/>
      <c r="C689" s="15"/>
      <c r="D689" s="15"/>
      <c r="E689" s="15"/>
    </row>
    <row r="690" spans="1:5" ht="14.25" customHeight="1">
      <c r="A690" s="15"/>
      <c r="B690" s="15"/>
      <c r="C690" s="15"/>
      <c r="D690" s="15"/>
      <c r="E690" s="15"/>
    </row>
    <row r="691" spans="1:5" ht="14.25" customHeight="1">
      <c r="A691" s="15"/>
      <c r="B691" s="15"/>
      <c r="C691" s="15"/>
      <c r="D691" s="15"/>
      <c r="E691" s="15"/>
    </row>
    <row r="692" spans="1:5" ht="14.25" customHeight="1">
      <c r="A692" s="15"/>
      <c r="B692" s="15"/>
      <c r="C692" s="15"/>
      <c r="D692" s="15"/>
      <c r="E692" s="15"/>
    </row>
    <row r="693" spans="1:5" ht="14.25" customHeight="1">
      <c r="A693" s="15"/>
      <c r="B693" s="15"/>
      <c r="C693" s="15"/>
      <c r="D693" s="15"/>
      <c r="E693" s="15"/>
    </row>
    <row r="694" spans="1:5" ht="14.25" customHeight="1">
      <c r="A694" s="15"/>
      <c r="B694" s="15"/>
      <c r="C694" s="15"/>
      <c r="D694" s="15"/>
      <c r="E694" s="15"/>
    </row>
    <row r="695" spans="1:5" ht="14.25" customHeight="1">
      <c r="A695" s="15"/>
      <c r="B695" s="15"/>
      <c r="C695" s="15"/>
      <c r="D695" s="15"/>
      <c r="E695" s="15"/>
    </row>
    <row r="696" spans="1:5" ht="14.25" customHeight="1">
      <c r="A696" s="15"/>
      <c r="B696" s="15"/>
      <c r="C696" s="15"/>
      <c r="D696" s="15"/>
      <c r="E696" s="15"/>
    </row>
    <row r="697" spans="1:5" ht="14.25" customHeight="1">
      <c r="A697" s="15"/>
      <c r="B697" s="15"/>
      <c r="C697" s="15"/>
      <c r="D697" s="15"/>
      <c r="E697" s="15"/>
    </row>
    <row r="698" spans="1:5" ht="14.25" customHeight="1">
      <c r="A698" s="15"/>
      <c r="B698" s="15"/>
      <c r="C698" s="15"/>
      <c r="D698" s="15"/>
      <c r="E698" s="15"/>
    </row>
    <row r="699" spans="1:5" ht="14.25" customHeight="1">
      <c r="A699" s="15"/>
      <c r="B699" s="15"/>
      <c r="C699" s="15"/>
      <c r="D699" s="15"/>
      <c r="E699" s="15"/>
    </row>
    <row r="700" spans="1:5" ht="14.25" customHeight="1">
      <c r="A700" s="15"/>
      <c r="B700" s="15"/>
      <c r="C700" s="15"/>
      <c r="D700" s="15"/>
      <c r="E700" s="15"/>
    </row>
    <row r="701" spans="1:5" ht="14.25" customHeight="1">
      <c r="A701" s="15"/>
      <c r="B701" s="15"/>
      <c r="C701" s="15"/>
      <c r="D701" s="15"/>
      <c r="E701" s="15"/>
    </row>
    <row r="702" spans="1:5" ht="14.25" customHeight="1">
      <c r="A702" s="15"/>
      <c r="B702" s="15"/>
      <c r="C702" s="15"/>
      <c r="D702" s="15"/>
      <c r="E702" s="15"/>
    </row>
    <row r="703" spans="1:5" ht="14.25" customHeight="1">
      <c r="A703" s="15"/>
      <c r="B703" s="15"/>
      <c r="C703" s="15"/>
      <c r="D703" s="15"/>
      <c r="E703" s="15"/>
    </row>
    <row r="704" spans="1:5" ht="14.25" customHeight="1">
      <c r="A704" s="15"/>
      <c r="B704" s="15"/>
      <c r="C704" s="15"/>
      <c r="D704" s="15"/>
      <c r="E704" s="15"/>
    </row>
    <row r="705" spans="1:5" ht="14.25" customHeight="1">
      <c r="A705" s="15"/>
      <c r="B705" s="15"/>
      <c r="C705" s="15"/>
      <c r="D705" s="15"/>
      <c r="E705" s="15"/>
    </row>
    <row r="706" spans="1:5" ht="14.25" customHeight="1">
      <c r="A706" s="15"/>
      <c r="B706" s="15"/>
      <c r="C706" s="15"/>
      <c r="D706" s="15"/>
      <c r="E706" s="15"/>
    </row>
    <row r="707" spans="1:5" ht="14.25" customHeight="1">
      <c r="A707" s="15"/>
      <c r="B707" s="15"/>
      <c r="C707" s="15"/>
      <c r="D707" s="15"/>
      <c r="E707" s="15"/>
    </row>
    <row r="708" spans="1:5" ht="14.25" customHeight="1">
      <c r="A708" s="15"/>
      <c r="B708" s="15"/>
      <c r="C708" s="15"/>
      <c r="D708" s="15"/>
      <c r="E708" s="15"/>
    </row>
    <row r="709" spans="1:5" ht="14.25" customHeight="1">
      <c r="A709" s="15"/>
      <c r="B709" s="15"/>
      <c r="C709" s="15"/>
      <c r="D709" s="15"/>
      <c r="E709" s="15"/>
    </row>
    <row r="710" spans="1:5" ht="14.25" customHeight="1">
      <c r="A710" s="15"/>
      <c r="B710" s="15"/>
      <c r="C710" s="15"/>
      <c r="D710" s="15"/>
      <c r="E710" s="15"/>
    </row>
    <row r="711" spans="1:5" ht="14.25" customHeight="1">
      <c r="A711" s="15"/>
      <c r="B711" s="15"/>
      <c r="C711" s="15"/>
      <c r="D711" s="15"/>
      <c r="E711" s="15"/>
    </row>
    <row r="712" spans="1:5" ht="14.25" customHeight="1">
      <c r="A712" s="15"/>
      <c r="B712" s="15"/>
      <c r="C712" s="15"/>
      <c r="D712" s="15"/>
      <c r="E712" s="15"/>
    </row>
    <row r="713" spans="1:5" ht="14.25" customHeight="1">
      <c r="A713" s="15"/>
      <c r="B713" s="15"/>
      <c r="C713" s="15"/>
      <c r="D713" s="15"/>
      <c r="E713" s="15"/>
    </row>
    <row r="714" spans="1:5" ht="14.25" customHeight="1">
      <c r="A714" s="15"/>
      <c r="B714" s="15"/>
      <c r="C714" s="15"/>
      <c r="D714" s="15"/>
      <c r="E714" s="15"/>
    </row>
    <row r="715" spans="1:5" ht="14.25" customHeight="1">
      <c r="A715" s="15"/>
      <c r="B715" s="15"/>
      <c r="C715" s="15"/>
      <c r="D715" s="15"/>
      <c r="E715" s="15"/>
    </row>
    <row r="716" spans="1:5" ht="14.25" customHeight="1">
      <c r="A716" s="15"/>
      <c r="B716" s="15"/>
      <c r="C716" s="15"/>
      <c r="D716" s="15"/>
      <c r="E716" s="15"/>
    </row>
    <row r="717" spans="1:5" ht="14.25" customHeight="1">
      <c r="A717" s="15"/>
      <c r="B717" s="15"/>
      <c r="C717" s="15"/>
      <c r="D717" s="15"/>
      <c r="E717" s="15"/>
    </row>
    <row r="718" spans="1:5" ht="14.25" customHeight="1">
      <c r="A718" s="15"/>
      <c r="B718" s="15"/>
      <c r="C718" s="15"/>
      <c r="D718" s="15"/>
      <c r="E718" s="15"/>
    </row>
    <row r="719" spans="1:5" ht="14.25" customHeight="1">
      <c r="A719" s="15"/>
      <c r="B719" s="15"/>
      <c r="C719" s="15"/>
      <c r="D719" s="15"/>
      <c r="E719" s="15"/>
    </row>
    <row r="720" spans="1:5" ht="14.25" customHeight="1">
      <c r="A720" s="15"/>
      <c r="B720" s="15"/>
      <c r="C720" s="15"/>
      <c r="D720" s="15"/>
      <c r="E720" s="15"/>
    </row>
    <row r="721" spans="1:5" ht="14.25" customHeight="1">
      <c r="A721" s="15"/>
      <c r="B721" s="15"/>
      <c r="C721" s="15"/>
      <c r="D721" s="15"/>
      <c r="E721" s="15"/>
    </row>
    <row r="722" spans="1:5" ht="14.25" customHeight="1">
      <c r="A722" s="15"/>
      <c r="B722" s="15"/>
      <c r="C722" s="15"/>
      <c r="D722" s="15"/>
      <c r="E722" s="15"/>
    </row>
    <row r="723" spans="1:5" ht="14.25" customHeight="1">
      <c r="A723" s="15"/>
      <c r="B723" s="15"/>
      <c r="C723" s="15"/>
      <c r="D723" s="15"/>
      <c r="E723" s="15"/>
    </row>
    <row r="724" spans="1:5" ht="14.25" customHeight="1">
      <c r="A724" s="15"/>
      <c r="B724" s="15"/>
      <c r="C724" s="15"/>
      <c r="D724" s="15"/>
      <c r="E724" s="15"/>
    </row>
    <row r="725" spans="1:5" ht="14.25" customHeight="1">
      <c r="A725" s="15"/>
      <c r="B725" s="15"/>
      <c r="C725" s="15"/>
      <c r="D725" s="15"/>
      <c r="E725" s="15"/>
    </row>
    <row r="726" spans="1:5" ht="14.25" customHeight="1">
      <c r="A726" s="15"/>
      <c r="B726" s="15"/>
      <c r="C726" s="15"/>
      <c r="D726" s="15"/>
      <c r="E726" s="15"/>
    </row>
    <row r="727" spans="1:5" ht="14.25" customHeight="1">
      <c r="A727" s="15"/>
      <c r="B727" s="15"/>
      <c r="C727" s="15"/>
      <c r="D727" s="15"/>
      <c r="E727" s="15"/>
    </row>
    <row r="728" spans="1:5" ht="14.25" customHeight="1">
      <c r="A728" s="15"/>
      <c r="B728" s="15"/>
      <c r="C728" s="15"/>
      <c r="D728" s="15"/>
      <c r="E728" s="15"/>
    </row>
    <row r="729" spans="1:5" ht="14.25" customHeight="1">
      <c r="A729" s="15"/>
      <c r="B729" s="15"/>
      <c r="C729" s="15"/>
      <c r="D729" s="15"/>
      <c r="E729" s="15"/>
    </row>
    <row r="730" spans="1:5" ht="14.25" customHeight="1">
      <c r="A730" s="15"/>
      <c r="B730" s="15"/>
      <c r="C730" s="15"/>
      <c r="D730" s="15"/>
      <c r="E730" s="15"/>
    </row>
    <row r="731" spans="1:5" ht="14.25" customHeight="1">
      <c r="A731" s="15"/>
      <c r="B731" s="15"/>
      <c r="C731" s="15"/>
      <c r="D731" s="15"/>
      <c r="E731" s="15"/>
    </row>
    <row r="732" spans="1:5" ht="14.25" customHeight="1">
      <c r="A732" s="15"/>
      <c r="B732" s="15"/>
      <c r="C732" s="15"/>
      <c r="D732" s="15"/>
      <c r="E732" s="15"/>
    </row>
    <row r="733" spans="1:5" ht="14.25" customHeight="1">
      <c r="A733" s="15"/>
      <c r="B733" s="15"/>
      <c r="C733" s="15"/>
      <c r="D733" s="15"/>
      <c r="E733" s="15"/>
    </row>
    <row r="734" spans="1:5" ht="14.25" customHeight="1">
      <c r="A734" s="15"/>
      <c r="B734" s="15"/>
      <c r="C734" s="15"/>
      <c r="D734" s="15"/>
      <c r="E734" s="15"/>
    </row>
    <row r="735" spans="1:5" ht="14.25" customHeight="1">
      <c r="A735" s="15"/>
      <c r="B735" s="15"/>
      <c r="C735" s="15"/>
      <c r="D735" s="15"/>
      <c r="E735" s="15"/>
    </row>
    <row r="736" spans="1:5" ht="14.25" customHeight="1">
      <c r="A736" s="15"/>
      <c r="B736" s="15"/>
      <c r="C736" s="15"/>
      <c r="D736" s="15"/>
      <c r="E736" s="15"/>
    </row>
    <row r="737" spans="1:5" ht="14.25" customHeight="1">
      <c r="A737" s="15"/>
      <c r="B737" s="15"/>
      <c r="C737" s="15"/>
      <c r="D737" s="15"/>
      <c r="E737" s="15"/>
    </row>
    <row r="738" spans="1:5" ht="14.25" customHeight="1">
      <c r="A738" s="15"/>
      <c r="B738" s="15"/>
      <c r="C738" s="15"/>
      <c r="D738" s="15"/>
      <c r="E738" s="15"/>
    </row>
    <row r="739" spans="1:5" ht="14.25" customHeight="1">
      <c r="A739" s="15"/>
      <c r="B739" s="15"/>
      <c r="C739" s="15"/>
      <c r="D739" s="15"/>
      <c r="E739" s="15"/>
    </row>
    <row r="740" spans="1:5" ht="14.25" customHeight="1">
      <c r="A740" s="15"/>
      <c r="B740" s="15"/>
      <c r="C740" s="15"/>
      <c r="D740" s="15"/>
      <c r="E740" s="15"/>
    </row>
    <row r="741" spans="1:5" ht="14.25" customHeight="1">
      <c r="A741" s="15"/>
      <c r="B741" s="15"/>
      <c r="C741" s="15"/>
      <c r="D741" s="15"/>
      <c r="E741" s="15"/>
    </row>
    <row r="742" spans="1:5" ht="14.25" customHeight="1">
      <c r="A742" s="15"/>
      <c r="B742" s="15"/>
      <c r="C742" s="15"/>
      <c r="D742" s="15"/>
      <c r="E742" s="15"/>
    </row>
    <row r="743" spans="1:5" ht="14.25" customHeight="1">
      <c r="A743" s="15"/>
      <c r="B743" s="15"/>
      <c r="C743" s="15"/>
      <c r="D743" s="15"/>
      <c r="E743" s="15"/>
    </row>
    <row r="744" spans="1:5" ht="14.25" customHeight="1">
      <c r="A744" s="15"/>
      <c r="B744" s="15"/>
      <c r="C744" s="15"/>
      <c r="D744" s="15"/>
      <c r="E744" s="15"/>
    </row>
    <row r="745" spans="1:5" ht="14.25" customHeight="1">
      <c r="A745" s="15"/>
      <c r="B745" s="15"/>
      <c r="C745" s="15"/>
      <c r="D745" s="15"/>
      <c r="E745" s="15"/>
    </row>
    <row r="746" spans="1:5" ht="14.25" customHeight="1">
      <c r="A746" s="15"/>
      <c r="B746" s="15"/>
      <c r="C746" s="15"/>
      <c r="D746" s="15"/>
      <c r="E746" s="15"/>
    </row>
    <row r="747" spans="1:5" ht="14.25" customHeight="1">
      <c r="A747" s="15"/>
      <c r="B747" s="15"/>
      <c r="C747" s="15"/>
      <c r="D747" s="15"/>
      <c r="E747" s="15"/>
    </row>
    <row r="748" spans="1:5" ht="14.25" customHeight="1">
      <c r="A748" s="15"/>
      <c r="B748" s="15"/>
      <c r="C748" s="15"/>
      <c r="D748" s="15"/>
      <c r="E748" s="15"/>
    </row>
    <row r="749" spans="1:5" ht="14.25" customHeight="1">
      <c r="A749" s="15"/>
      <c r="B749" s="15"/>
      <c r="C749" s="15"/>
      <c r="D749" s="15"/>
      <c r="E749" s="15"/>
    </row>
    <row r="750" spans="1:5" ht="14.25" customHeight="1">
      <c r="A750" s="15"/>
      <c r="B750" s="15"/>
      <c r="C750" s="15"/>
      <c r="D750" s="15"/>
      <c r="E750" s="15"/>
    </row>
    <row r="751" spans="1:5" ht="14.25" customHeight="1">
      <c r="A751" s="15"/>
      <c r="B751" s="15"/>
      <c r="C751" s="15"/>
      <c r="D751" s="15"/>
      <c r="E751" s="15"/>
    </row>
    <row r="752" spans="1:5" ht="14.25" customHeight="1">
      <c r="A752" s="15"/>
      <c r="B752" s="15"/>
      <c r="C752" s="15"/>
      <c r="D752" s="15"/>
      <c r="E752" s="15"/>
    </row>
    <row r="753" spans="1:5" ht="14.25" customHeight="1">
      <c r="A753" s="15"/>
      <c r="B753" s="15"/>
      <c r="C753" s="15"/>
      <c r="D753" s="15"/>
      <c r="E753" s="15"/>
    </row>
    <row r="754" spans="1:5" ht="14.25" customHeight="1">
      <c r="A754" s="15"/>
      <c r="B754" s="15"/>
      <c r="C754" s="15"/>
      <c r="D754" s="15"/>
      <c r="E754" s="15"/>
    </row>
    <row r="755" spans="1:5" ht="14.25" customHeight="1">
      <c r="A755" s="15"/>
      <c r="B755" s="15"/>
      <c r="C755" s="15"/>
      <c r="D755" s="15"/>
      <c r="E755" s="15"/>
    </row>
    <row r="756" spans="1:5" ht="14.25" customHeight="1">
      <c r="A756" s="15"/>
      <c r="B756" s="15"/>
      <c r="C756" s="15"/>
      <c r="D756" s="15"/>
      <c r="E756" s="15"/>
    </row>
    <row r="757" spans="1:5" ht="14.25" customHeight="1">
      <c r="A757" s="15"/>
      <c r="B757" s="15"/>
      <c r="C757" s="15"/>
      <c r="D757" s="15"/>
      <c r="E757" s="15"/>
    </row>
    <row r="758" spans="1:5" ht="14.25" customHeight="1">
      <c r="A758" s="15"/>
      <c r="B758" s="15"/>
      <c r="C758" s="15"/>
      <c r="D758" s="15"/>
      <c r="E758" s="15"/>
    </row>
    <row r="759" spans="1:5" ht="14.25" customHeight="1">
      <c r="A759" s="15"/>
      <c r="B759" s="15"/>
      <c r="C759" s="15"/>
      <c r="D759" s="15"/>
      <c r="E759" s="15"/>
    </row>
    <row r="760" spans="1:5" ht="14.25" customHeight="1">
      <c r="A760" s="15"/>
      <c r="B760" s="15"/>
      <c r="C760" s="15"/>
      <c r="D760" s="15"/>
      <c r="E760" s="15"/>
    </row>
    <row r="761" spans="1:5" ht="14.25" customHeight="1">
      <c r="A761" s="15"/>
      <c r="B761" s="15"/>
      <c r="C761" s="15"/>
      <c r="D761" s="15"/>
      <c r="E761" s="15"/>
    </row>
    <row r="762" spans="1:5" ht="14.25" customHeight="1">
      <c r="A762" s="15"/>
      <c r="B762" s="15"/>
      <c r="C762" s="15"/>
      <c r="D762" s="15"/>
      <c r="E762" s="15"/>
    </row>
    <row r="763" spans="1:5" ht="14.25" customHeight="1">
      <c r="A763" s="15"/>
      <c r="B763" s="15"/>
      <c r="C763" s="15"/>
      <c r="D763" s="15"/>
      <c r="E763" s="15"/>
    </row>
    <row r="764" spans="1:5" ht="14.25" customHeight="1">
      <c r="A764" s="15"/>
      <c r="B764" s="15"/>
      <c r="C764" s="15"/>
      <c r="D764" s="15"/>
      <c r="E764" s="15"/>
    </row>
    <row r="765" spans="1:5" ht="14.25" customHeight="1">
      <c r="A765" s="15"/>
      <c r="B765" s="15"/>
      <c r="C765" s="15"/>
      <c r="D765" s="15"/>
      <c r="E765" s="15"/>
    </row>
    <row r="766" spans="1:5" ht="14.25" customHeight="1">
      <c r="A766" s="15"/>
      <c r="B766" s="15"/>
      <c r="C766" s="15"/>
      <c r="D766" s="15"/>
      <c r="E766" s="15"/>
    </row>
    <row r="767" spans="1:5" ht="14.25" customHeight="1">
      <c r="A767" s="15"/>
      <c r="B767" s="15"/>
      <c r="C767" s="15"/>
      <c r="D767" s="15"/>
      <c r="E767" s="15"/>
    </row>
    <row r="768" spans="1:5" ht="14.25" customHeight="1">
      <c r="A768" s="15"/>
      <c r="B768" s="15"/>
      <c r="C768" s="15"/>
      <c r="D768" s="15"/>
      <c r="E768" s="15"/>
    </row>
    <row r="769" spans="1:5" ht="14.25" customHeight="1">
      <c r="A769" s="15"/>
      <c r="B769" s="15"/>
      <c r="C769" s="15"/>
      <c r="D769" s="15"/>
      <c r="E769" s="15"/>
    </row>
    <row r="770" spans="1:5" ht="14.25" customHeight="1">
      <c r="A770" s="15"/>
      <c r="B770" s="15"/>
      <c r="C770" s="15"/>
      <c r="D770" s="15"/>
      <c r="E770" s="15"/>
    </row>
    <row r="771" spans="1:5" ht="14.25" customHeight="1">
      <c r="A771" s="15"/>
      <c r="B771" s="15"/>
      <c r="C771" s="15"/>
      <c r="D771" s="15"/>
      <c r="E771" s="15"/>
    </row>
    <row r="772" spans="1:5" ht="14.25" customHeight="1">
      <c r="A772" s="15"/>
      <c r="B772" s="15"/>
      <c r="C772" s="15"/>
      <c r="D772" s="15"/>
      <c r="E772" s="15"/>
    </row>
    <row r="773" spans="1:5" ht="14.25" customHeight="1">
      <c r="A773" s="15"/>
      <c r="B773" s="15"/>
      <c r="C773" s="15"/>
      <c r="D773" s="15"/>
      <c r="E773" s="15"/>
    </row>
    <row r="774" spans="1:5" ht="14.25" customHeight="1">
      <c r="A774" s="15"/>
      <c r="B774" s="15"/>
      <c r="C774" s="15"/>
      <c r="D774" s="15"/>
      <c r="E774" s="15"/>
    </row>
    <row r="775" spans="1:5" ht="14.25" customHeight="1">
      <c r="A775" s="15"/>
      <c r="B775" s="15"/>
      <c r="C775" s="15"/>
      <c r="D775" s="15"/>
      <c r="E775" s="15"/>
    </row>
    <row r="776" spans="1:5" ht="14.25" customHeight="1">
      <c r="A776" s="15"/>
      <c r="B776" s="15"/>
      <c r="C776" s="15"/>
      <c r="D776" s="15"/>
      <c r="E776" s="15"/>
    </row>
    <row r="777" spans="1:5" ht="14.25" customHeight="1">
      <c r="A777" s="15"/>
      <c r="B777" s="15"/>
      <c r="C777" s="15"/>
      <c r="D777" s="15"/>
      <c r="E777" s="15"/>
    </row>
    <row r="778" spans="1:5" ht="14.25" customHeight="1">
      <c r="A778" s="15"/>
      <c r="B778" s="15"/>
      <c r="C778" s="15"/>
      <c r="D778" s="15"/>
      <c r="E778" s="15"/>
    </row>
    <row r="779" spans="1:5" ht="14.25" customHeight="1">
      <c r="A779" s="15"/>
      <c r="B779" s="15"/>
      <c r="C779" s="15"/>
      <c r="D779" s="15"/>
      <c r="E779" s="15"/>
    </row>
    <row r="780" spans="1:5" ht="14.25" customHeight="1">
      <c r="A780" s="15"/>
      <c r="B780" s="15"/>
      <c r="C780" s="15"/>
      <c r="D780" s="15"/>
      <c r="E780" s="15"/>
    </row>
    <row r="781" spans="1:5" ht="14.25" customHeight="1">
      <c r="A781" s="15"/>
      <c r="B781" s="15"/>
      <c r="C781" s="15"/>
      <c r="D781" s="15"/>
      <c r="E781" s="15"/>
    </row>
    <row r="782" spans="1:5" ht="14.25" customHeight="1">
      <c r="A782" s="15"/>
      <c r="B782" s="15"/>
      <c r="C782" s="15"/>
      <c r="D782" s="15"/>
      <c r="E782" s="15"/>
    </row>
    <row r="783" spans="1:5" ht="14.25" customHeight="1">
      <c r="A783" s="15"/>
      <c r="B783" s="15"/>
      <c r="C783" s="15"/>
      <c r="D783" s="15"/>
      <c r="E783" s="15"/>
    </row>
    <row r="784" spans="1:5" ht="14.25" customHeight="1">
      <c r="A784" s="15"/>
      <c r="B784" s="15"/>
      <c r="C784" s="15"/>
      <c r="D784" s="15"/>
      <c r="E784" s="15"/>
    </row>
    <row r="785" spans="1:5" ht="14.25" customHeight="1">
      <c r="A785" s="15"/>
      <c r="B785" s="15"/>
      <c r="C785" s="15"/>
      <c r="D785" s="15"/>
      <c r="E785" s="15"/>
    </row>
    <row r="786" spans="1:5" ht="14.25" customHeight="1">
      <c r="A786" s="15"/>
      <c r="B786" s="15"/>
      <c r="C786" s="15"/>
      <c r="D786" s="15"/>
      <c r="E786" s="15"/>
    </row>
    <row r="787" spans="1:5" ht="14.25" customHeight="1">
      <c r="A787" s="15"/>
      <c r="B787" s="15"/>
      <c r="C787" s="15"/>
      <c r="D787" s="15"/>
      <c r="E787" s="15"/>
    </row>
    <row r="788" spans="1:5" ht="14.25" customHeight="1">
      <c r="A788" s="15"/>
      <c r="B788" s="15"/>
      <c r="C788" s="15"/>
      <c r="D788" s="15"/>
      <c r="E788" s="15"/>
    </row>
    <row r="789" spans="1:5" ht="14.25" customHeight="1">
      <c r="A789" s="15"/>
      <c r="B789" s="15"/>
      <c r="C789" s="15"/>
      <c r="D789" s="15"/>
      <c r="E789" s="15"/>
    </row>
    <row r="790" spans="1:5" ht="14.25" customHeight="1">
      <c r="A790" s="15"/>
      <c r="B790" s="15"/>
      <c r="C790" s="15"/>
      <c r="D790" s="15"/>
      <c r="E790" s="15"/>
    </row>
    <row r="791" spans="1:5" ht="14.25" customHeight="1">
      <c r="A791" s="15"/>
      <c r="B791" s="15"/>
      <c r="C791" s="15"/>
      <c r="D791" s="15"/>
      <c r="E791" s="15"/>
    </row>
    <row r="792" spans="1:5" ht="14.25" customHeight="1">
      <c r="A792" s="15"/>
      <c r="B792" s="15"/>
      <c r="C792" s="15"/>
      <c r="D792" s="15"/>
      <c r="E792" s="15"/>
    </row>
    <row r="793" spans="1:5" ht="14.25" customHeight="1">
      <c r="A793" s="15"/>
      <c r="B793" s="15"/>
      <c r="C793" s="15"/>
      <c r="D793" s="15"/>
      <c r="E793" s="15"/>
    </row>
    <row r="794" spans="1:5" ht="14.25" customHeight="1">
      <c r="A794" s="15"/>
      <c r="B794" s="15"/>
      <c r="C794" s="15"/>
      <c r="D794" s="15"/>
      <c r="E794" s="15"/>
    </row>
    <row r="795" spans="1:5" ht="14.25" customHeight="1">
      <c r="A795" s="15"/>
      <c r="B795" s="15"/>
      <c r="C795" s="15"/>
      <c r="D795" s="15"/>
      <c r="E795" s="15"/>
    </row>
    <row r="796" spans="1:5" ht="14.25" customHeight="1">
      <c r="A796" s="15"/>
      <c r="B796" s="15"/>
      <c r="C796" s="15"/>
      <c r="D796" s="15"/>
      <c r="E796" s="15"/>
    </row>
    <row r="797" spans="1:5" ht="14.25" customHeight="1">
      <c r="A797" s="15"/>
      <c r="B797" s="15"/>
      <c r="C797" s="15"/>
      <c r="D797" s="15"/>
      <c r="E797" s="15"/>
    </row>
    <row r="798" spans="1:5" ht="14.25" customHeight="1">
      <c r="A798" s="15"/>
      <c r="B798" s="15"/>
      <c r="C798" s="15"/>
      <c r="D798" s="15"/>
      <c r="E798" s="15"/>
    </row>
    <row r="799" spans="1:5" ht="14.25" customHeight="1">
      <c r="A799" s="15"/>
      <c r="B799" s="15"/>
      <c r="C799" s="15"/>
      <c r="D799" s="15"/>
      <c r="E799" s="15"/>
    </row>
    <row r="800" spans="1:5" ht="14.25" customHeight="1">
      <c r="A800" s="15"/>
      <c r="B800" s="15"/>
      <c r="C800" s="15"/>
      <c r="D800" s="15"/>
      <c r="E800" s="15"/>
    </row>
    <row r="801" spans="1:5" ht="14.25" customHeight="1">
      <c r="A801" s="15"/>
      <c r="B801" s="15"/>
      <c r="C801" s="15"/>
      <c r="D801" s="15"/>
      <c r="E801" s="15"/>
    </row>
    <row r="802" spans="1:5" ht="14.25" customHeight="1">
      <c r="A802" s="15"/>
      <c r="B802" s="15"/>
      <c r="C802" s="15"/>
      <c r="D802" s="15"/>
      <c r="E802" s="15"/>
    </row>
    <row r="803" spans="1:5" ht="14.25" customHeight="1">
      <c r="A803" s="15"/>
      <c r="B803" s="15"/>
      <c r="C803" s="15"/>
      <c r="D803" s="15"/>
      <c r="E803" s="15"/>
    </row>
    <row r="804" spans="1:5" ht="14.25" customHeight="1">
      <c r="A804" s="15"/>
      <c r="B804" s="15"/>
      <c r="C804" s="15"/>
      <c r="D804" s="15"/>
      <c r="E804" s="15"/>
    </row>
    <row r="805" spans="1:5" ht="14.25" customHeight="1">
      <c r="A805" s="15"/>
      <c r="B805" s="15"/>
      <c r="C805" s="15"/>
      <c r="D805" s="15"/>
      <c r="E805" s="15"/>
    </row>
    <row r="806" spans="1:5" ht="14.25" customHeight="1">
      <c r="A806" s="15"/>
      <c r="B806" s="15"/>
      <c r="C806" s="15"/>
      <c r="D806" s="15"/>
      <c r="E806" s="15"/>
    </row>
    <row r="807" spans="1:5" ht="14.25" customHeight="1">
      <c r="A807" s="15"/>
      <c r="B807" s="15"/>
      <c r="C807" s="15"/>
      <c r="D807" s="15"/>
      <c r="E807" s="15"/>
    </row>
    <row r="808" spans="1:5" ht="14.25" customHeight="1">
      <c r="A808" s="15"/>
      <c r="B808" s="15"/>
      <c r="C808" s="15"/>
      <c r="D808" s="15"/>
      <c r="E808" s="15"/>
    </row>
    <row r="809" spans="1:5" ht="14.25" customHeight="1">
      <c r="A809" s="15"/>
      <c r="B809" s="15"/>
      <c r="C809" s="15"/>
      <c r="D809" s="15"/>
      <c r="E809" s="15"/>
    </row>
    <row r="810" spans="1:5" ht="14.25" customHeight="1">
      <c r="A810" s="15"/>
      <c r="B810" s="15"/>
      <c r="C810" s="15"/>
      <c r="D810" s="15"/>
      <c r="E810" s="15"/>
    </row>
    <row r="811" spans="1:5" ht="14.25" customHeight="1">
      <c r="A811" s="15"/>
      <c r="B811" s="15"/>
      <c r="C811" s="15"/>
      <c r="D811" s="15"/>
      <c r="E811" s="15"/>
    </row>
    <row r="812" spans="1:5" ht="14.25" customHeight="1">
      <c r="A812" s="15"/>
      <c r="B812" s="15"/>
      <c r="C812" s="15"/>
      <c r="D812" s="15"/>
      <c r="E812" s="15"/>
    </row>
    <row r="813" spans="1:5" ht="14.25" customHeight="1">
      <c r="A813" s="15"/>
      <c r="B813" s="15"/>
      <c r="C813" s="15"/>
      <c r="D813" s="15"/>
      <c r="E813" s="15"/>
    </row>
    <row r="814" spans="1:5" ht="14.25" customHeight="1">
      <c r="A814" s="15"/>
      <c r="B814" s="15"/>
      <c r="C814" s="15"/>
      <c r="D814" s="15"/>
      <c r="E814" s="15"/>
    </row>
    <row r="815" spans="1:5" ht="14.25" customHeight="1">
      <c r="A815" s="15"/>
      <c r="B815" s="15"/>
      <c r="C815" s="15"/>
      <c r="D815" s="15"/>
      <c r="E815" s="15"/>
    </row>
    <row r="816" spans="1:5" ht="14.25" customHeight="1">
      <c r="A816" s="15"/>
      <c r="B816" s="15"/>
      <c r="C816" s="15"/>
      <c r="D816" s="15"/>
      <c r="E816" s="15"/>
    </row>
    <row r="817" spans="1:5" ht="14.25" customHeight="1">
      <c r="A817" s="15"/>
      <c r="B817" s="15"/>
      <c r="C817" s="15"/>
      <c r="D817" s="15"/>
      <c r="E817" s="15"/>
    </row>
    <row r="818" spans="1:5" ht="14.25" customHeight="1">
      <c r="A818" s="15"/>
      <c r="B818" s="15"/>
      <c r="C818" s="15"/>
      <c r="D818" s="15"/>
      <c r="E818" s="15"/>
    </row>
    <row r="819" spans="1:5" ht="14.25" customHeight="1">
      <c r="A819" s="15"/>
      <c r="B819" s="15"/>
      <c r="C819" s="15"/>
      <c r="D819" s="15"/>
      <c r="E819" s="15"/>
    </row>
    <row r="820" spans="1:5" ht="14.25" customHeight="1">
      <c r="A820" s="15"/>
      <c r="B820" s="15"/>
      <c r="C820" s="15"/>
      <c r="D820" s="15"/>
      <c r="E820" s="15"/>
    </row>
    <row r="821" spans="1:5" ht="14.25" customHeight="1">
      <c r="A821" s="15"/>
      <c r="B821" s="15"/>
      <c r="C821" s="15"/>
      <c r="D821" s="15"/>
      <c r="E821" s="15"/>
    </row>
    <row r="822" spans="1:5" ht="14.25" customHeight="1">
      <c r="A822" s="15"/>
      <c r="B822" s="15"/>
      <c r="C822" s="15"/>
      <c r="D822" s="15"/>
      <c r="E822" s="15"/>
    </row>
    <row r="823" spans="1:5" ht="14.25" customHeight="1">
      <c r="A823" s="15"/>
      <c r="B823" s="15"/>
      <c r="C823" s="15"/>
      <c r="D823" s="15"/>
      <c r="E823" s="15"/>
    </row>
    <row r="824" spans="1:5" ht="14.25" customHeight="1">
      <c r="A824" s="15"/>
      <c r="B824" s="15"/>
      <c r="C824" s="15"/>
      <c r="D824" s="15"/>
      <c r="E824" s="15"/>
    </row>
    <row r="825" spans="1:5" ht="14.25" customHeight="1">
      <c r="A825" s="15"/>
      <c r="B825" s="15"/>
      <c r="C825" s="15"/>
      <c r="D825" s="15"/>
      <c r="E825" s="15"/>
    </row>
    <row r="826" spans="1:5" ht="14.25" customHeight="1">
      <c r="A826" s="15"/>
      <c r="B826" s="15"/>
      <c r="C826" s="15"/>
      <c r="D826" s="15"/>
      <c r="E826" s="15"/>
    </row>
    <row r="827" spans="1:5" ht="14.25" customHeight="1">
      <c r="A827" s="15"/>
      <c r="B827" s="15"/>
      <c r="C827" s="15"/>
      <c r="D827" s="15"/>
      <c r="E827" s="15"/>
    </row>
    <row r="828" spans="1:5" ht="14.25" customHeight="1">
      <c r="A828" s="15"/>
      <c r="B828" s="15"/>
      <c r="C828" s="15"/>
      <c r="D828" s="15"/>
      <c r="E828" s="15"/>
    </row>
    <row r="829" spans="1:5" ht="14.25" customHeight="1">
      <c r="A829" s="15"/>
      <c r="B829" s="15"/>
      <c r="C829" s="15"/>
      <c r="D829" s="15"/>
      <c r="E829" s="15"/>
    </row>
    <row r="830" spans="1:5" ht="14.25" customHeight="1">
      <c r="A830" s="15"/>
      <c r="B830" s="15"/>
      <c r="C830" s="15"/>
      <c r="D830" s="15"/>
      <c r="E830" s="15"/>
    </row>
    <row r="831" spans="1:5" ht="14.25" customHeight="1">
      <c r="A831" s="15"/>
      <c r="B831" s="15"/>
      <c r="C831" s="15"/>
      <c r="D831" s="15"/>
      <c r="E831" s="15"/>
    </row>
    <row r="832" spans="1:5" ht="14.25" customHeight="1">
      <c r="A832" s="15"/>
      <c r="B832" s="15"/>
      <c r="C832" s="15"/>
      <c r="D832" s="15"/>
      <c r="E832" s="15"/>
    </row>
    <row r="833" spans="1:5" ht="14.25" customHeight="1">
      <c r="A833" s="15"/>
      <c r="B833" s="15"/>
      <c r="C833" s="15"/>
      <c r="D833" s="15"/>
      <c r="E833" s="15"/>
    </row>
    <row r="834" spans="1:5" ht="14.25" customHeight="1">
      <c r="A834" s="15"/>
      <c r="B834" s="15"/>
      <c r="C834" s="15"/>
      <c r="D834" s="15"/>
      <c r="E834" s="15"/>
    </row>
    <row r="835" spans="1:5" ht="14.25" customHeight="1">
      <c r="A835" s="15"/>
      <c r="B835" s="15"/>
      <c r="C835" s="15"/>
      <c r="D835" s="15"/>
      <c r="E835" s="15"/>
    </row>
    <row r="836" spans="1:5" ht="14.25" customHeight="1">
      <c r="A836" s="15"/>
      <c r="B836" s="15"/>
      <c r="C836" s="15"/>
      <c r="D836" s="15"/>
      <c r="E836" s="15"/>
    </row>
    <row r="837" spans="1:5" ht="14.25" customHeight="1">
      <c r="A837" s="15"/>
      <c r="B837" s="15"/>
      <c r="C837" s="15"/>
      <c r="D837" s="15"/>
      <c r="E837" s="15"/>
    </row>
    <row r="838" spans="1:5" ht="14.25" customHeight="1">
      <c r="A838" s="15"/>
      <c r="B838" s="15"/>
      <c r="C838" s="15"/>
      <c r="D838" s="15"/>
      <c r="E838" s="15"/>
    </row>
    <row r="839" spans="1:5" ht="14.25" customHeight="1">
      <c r="A839" s="15"/>
      <c r="B839" s="15"/>
      <c r="C839" s="15"/>
      <c r="D839" s="15"/>
      <c r="E839" s="15"/>
    </row>
    <row r="840" spans="1:5" ht="14.25" customHeight="1">
      <c r="A840" s="15"/>
      <c r="B840" s="15"/>
      <c r="C840" s="15"/>
      <c r="D840" s="15"/>
      <c r="E840" s="15"/>
    </row>
    <row r="841" spans="1:5" ht="14.25" customHeight="1">
      <c r="A841" s="15"/>
      <c r="B841" s="15"/>
      <c r="C841" s="15"/>
      <c r="D841" s="15"/>
      <c r="E841" s="15"/>
    </row>
    <row r="842" spans="1:5" ht="14.25" customHeight="1">
      <c r="A842" s="15"/>
      <c r="B842" s="15"/>
      <c r="C842" s="15"/>
      <c r="D842" s="15"/>
      <c r="E842" s="15"/>
    </row>
    <row r="843" spans="1:5" ht="14.25" customHeight="1">
      <c r="A843" s="15"/>
      <c r="B843" s="15"/>
      <c r="C843" s="15"/>
      <c r="D843" s="15"/>
      <c r="E843" s="15"/>
    </row>
    <row r="844" spans="1:5" ht="14.25" customHeight="1">
      <c r="A844" s="15"/>
      <c r="B844" s="15"/>
      <c r="C844" s="15"/>
      <c r="D844" s="15"/>
      <c r="E844" s="15"/>
    </row>
    <row r="845" spans="1:5" ht="14.25" customHeight="1">
      <c r="A845" s="15"/>
      <c r="B845" s="15"/>
      <c r="C845" s="15"/>
      <c r="D845" s="15"/>
      <c r="E845" s="15"/>
    </row>
    <row r="846" spans="1:5" ht="14.25" customHeight="1">
      <c r="A846" s="15"/>
      <c r="B846" s="15"/>
      <c r="C846" s="15"/>
      <c r="D846" s="15"/>
      <c r="E846" s="15"/>
    </row>
    <row r="847" spans="1:5" ht="14.25" customHeight="1">
      <c r="A847" s="15"/>
      <c r="B847" s="15"/>
      <c r="C847" s="15"/>
      <c r="D847" s="15"/>
      <c r="E847" s="15"/>
    </row>
    <row r="848" spans="1:5" ht="14.25" customHeight="1">
      <c r="A848" s="15"/>
      <c r="B848" s="15"/>
      <c r="C848" s="15"/>
      <c r="D848" s="15"/>
      <c r="E848" s="15"/>
    </row>
    <row r="849" spans="1:5" ht="14.25" customHeight="1">
      <c r="A849" s="15"/>
      <c r="B849" s="15"/>
      <c r="C849" s="15"/>
      <c r="D849" s="15"/>
      <c r="E849" s="15"/>
    </row>
    <row r="850" spans="1:5" ht="14.25" customHeight="1">
      <c r="A850" s="15"/>
      <c r="B850" s="15"/>
      <c r="C850" s="15"/>
      <c r="D850" s="15"/>
      <c r="E850" s="15"/>
    </row>
    <row r="851" spans="1:5" ht="14.25" customHeight="1">
      <c r="A851" s="15"/>
      <c r="B851" s="15"/>
      <c r="C851" s="15"/>
      <c r="D851" s="15"/>
      <c r="E851" s="15"/>
    </row>
    <row r="852" spans="1:5" ht="14.25" customHeight="1">
      <c r="A852" s="15"/>
      <c r="B852" s="15"/>
      <c r="C852" s="15"/>
      <c r="D852" s="15"/>
      <c r="E852" s="15"/>
    </row>
    <row r="853" spans="1:5" ht="14.25" customHeight="1">
      <c r="A853" s="15"/>
      <c r="B853" s="15"/>
      <c r="C853" s="15"/>
      <c r="D853" s="15"/>
      <c r="E853" s="15"/>
    </row>
    <row r="854" spans="1:5" ht="14.25" customHeight="1">
      <c r="A854" s="15"/>
      <c r="B854" s="15"/>
      <c r="C854" s="15"/>
      <c r="D854" s="15"/>
      <c r="E854" s="15"/>
    </row>
    <row r="855" spans="1:5" ht="14.25" customHeight="1">
      <c r="A855" s="15"/>
      <c r="B855" s="15"/>
      <c r="C855" s="15"/>
      <c r="D855" s="15"/>
      <c r="E855" s="15"/>
    </row>
    <row r="856" spans="1:5" ht="14.25" customHeight="1">
      <c r="A856" s="15"/>
      <c r="B856" s="15"/>
      <c r="C856" s="15"/>
      <c r="D856" s="15"/>
      <c r="E856" s="15"/>
    </row>
    <row r="857" spans="1:5" ht="14.25" customHeight="1">
      <c r="A857" s="15"/>
      <c r="B857" s="15"/>
      <c r="C857" s="15"/>
      <c r="D857" s="15"/>
      <c r="E857" s="15"/>
    </row>
    <row r="858" spans="1:5" ht="14.25" customHeight="1">
      <c r="A858" s="15"/>
      <c r="B858" s="15"/>
      <c r="C858" s="15"/>
      <c r="D858" s="15"/>
      <c r="E858" s="15"/>
    </row>
    <row r="859" spans="1:5" ht="14.25" customHeight="1">
      <c r="A859" s="15"/>
      <c r="B859" s="15"/>
      <c r="C859" s="15"/>
      <c r="D859" s="15"/>
      <c r="E859" s="15"/>
    </row>
    <row r="860" spans="1:5" ht="14.25" customHeight="1">
      <c r="A860" s="15"/>
      <c r="B860" s="15"/>
      <c r="C860" s="15"/>
      <c r="D860" s="15"/>
      <c r="E860" s="15"/>
    </row>
    <row r="861" spans="1:5" ht="14.25" customHeight="1">
      <c r="A861" s="15"/>
      <c r="B861" s="15"/>
      <c r="C861" s="15"/>
      <c r="D861" s="15"/>
      <c r="E861" s="15"/>
    </row>
    <row r="862" spans="1:5" ht="14.25" customHeight="1">
      <c r="A862" s="15"/>
      <c r="B862" s="15"/>
      <c r="C862" s="15"/>
      <c r="D862" s="15"/>
      <c r="E862" s="15"/>
    </row>
    <row r="863" spans="1:5" ht="14.25" customHeight="1">
      <c r="A863" s="15"/>
      <c r="B863" s="15"/>
      <c r="C863" s="15"/>
      <c r="D863" s="15"/>
      <c r="E863" s="15"/>
    </row>
    <row r="864" spans="1:5" ht="14.25" customHeight="1">
      <c r="A864" s="15"/>
      <c r="B864" s="15"/>
      <c r="C864" s="15"/>
      <c r="D864" s="15"/>
      <c r="E864" s="15"/>
    </row>
    <row r="865" spans="1:5" ht="14.25" customHeight="1">
      <c r="A865" s="15"/>
      <c r="B865" s="15"/>
      <c r="C865" s="15"/>
      <c r="D865" s="15"/>
      <c r="E865" s="15"/>
    </row>
    <row r="866" spans="1:5" ht="14.25" customHeight="1">
      <c r="A866" s="15"/>
      <c r="B866" s="15"/>
      <c r="C866" s="15"/>
      <c r="D866" s="15"/>
      <c r="E866" s="15"/>
    </row>
    <row r="867" spans="1:5" ht="14.25" customHeight="1">
      <c r="A867" s="15"/>
      <c r="B867" s="15"/>
      <c r="C867" s="15"/>
      <c r="D867" s="15"/>
      <c r="E867" s="15"/>
    </row>
    <row r="868" spans="1:5" ht="14.25" customHeight="1">
      <c r="A868" s="15"/>
      <c r="B868" s="15"/>
      <c r="C868" s="15"/>
      <c r="D868" s="15"/>
      <c r="E868" s="15"/>
    </row>
    <row r="869" spans="1:5" ht="14.25" customHeight="1">
      <c r="A869" s="15"/>
      <c r="B869" s="15"/>
      <c r="C869" s="15"/>
      <c r="D869" s="15"/>
      <c r="E869" s="15"/>
    </row>
    <row r="870" spans="1:5" ht="14.25" customHeight="1">
      <c r="A870" s="15"/>
      <c r="B870" s="15"/>
      <c r="C870" s="15"/>
      <c r="D870" s="15"/>
      <c r="E870" s="15"/>
    </row>
    <row r="871" spans="1:5" ht="14.25" customHeight="1">
      <c r="A871" s="15"/>
      <c r="B871" s="15"/>
      <c r="C871" s="15"/>
      <c r="D871" s="15"/>
      <c r="E871" s="15"/>
    </row>
    <row r="872" spans="1:5" ht="14.25" customHeight="1">
      <c r="A872" s="15"/>
      <c r="B872" s="15"/>
      <c r="C872" s="15"/>
      <c r="D872" s="15"/>
      <c r="E872" s="15"/>
    </row>
    <row r="873" spans="1:5" ht="14.25" customHeight="1">
      <c r="A873" s="15"/>
      <c r="B873" s="15"/>
      <c r="C873" s="15"/>
      <c r="D873" s="15"/>
      <c r="E873" s="15"/>
    </row>
    <row r="874" spans="1:5" ht="14.25" customHeight="1">
      <c r="A874" s="15"/>
      <c r="B874" s="15"/>
      <c r="C874" s="15"/>
      <c r="D874" s="15"/>
      <c r="E874" s="15"/>
    </row>
    <row r="875" spans="1:5" ht="14.25" customHeight="1">
      <c r="A875" s="15"/>
      <c r="B875" s="15"/>
      <c r="C875" s="15"/>
      <c r="D875" s="15"/>
      <c r="E875" s="15"/>
    </row>
    <row r="876" spans="1:5" ht="14.25" customHeight="1">
      <c r="A876" s="15"/>
      <c r="B876" s="15"/>
      <c r="C876" s="15"/>
      <c r="D876" s="15"/>
      <c r="E876" s="15"/>
    </row>
    <row r="877" spans="1:5" ht="14.25" customHeight="1">
      <c r="A877" s="15"/>
      <c r="B877" s="15"/>
      <c r="C877" s="15"/>
      <c r="D877" s="15"/>
      <c r="E877" s="15"/>
    </row>
    <row r="878" spans="1:5" ht="14.25" customHeight="1">
      <c r="A878" s="15"/>
      <c r="B878" s="15"/>
      <c r="C878" s="15"/>
      <c r="D878" s="15"/>
      <c r="E878" s="15"/>
    </row>
    <row r="879" spans="1:5" ht="14.25" customHeight="1">
      <c r="A879" s="15"/>
      <c r="B879" s="15"/>
      <c r="C879" s="15"/>
      <c r="D879" s="15"/>
      <c r="E879" s="15"/>
    </row>
    <row r="880" spans="1:5" ht="14.25" customHeight="1">
      <c r="A880" s="15"/>
      <c r="B880" s="15"/>
      <c r="C880" s="15"/>
      <c r="D880" s="15"/>
      <c r="E880" s="15"/>
    </row>
    <row r="881" spans="1:5" ht="14.25" customHeight="1">
      <c r="A881" s="15"/>
      <c r="B881" s="15"/>
      <c r="C881" s="15"/>
      <c r="D881" s="15"/>
      <c r="E881" s="15"/>
    </row>
    <row r="882" spans="1:5" ht="14.25" customHeight="1">
      <c r="A882" s="15"/>
      <c r="B882" s="15"/>
      <c r="C882" s="15"/>
      <c r="D882" s="15"/>
      <c r="E882" s="15"/>
    </row>
    <row r="883" spans="1:5" ht="14.25" customHeight="1">
      <c r="A883" s="15"/>
      <c r="B883" s="15"/>
      <c r="C883" s="15"/>
      <c r="D883" s="15"/>
      <c r="E883" s="15"/>
    </row>
    <row r="884" spans="1:5" ht="14.25" customHeight="1">
      <c r="A884" s="15"/>
      <c r="B884" s="15"/>
      <c r="C884" s="15"/>
      <c r="D884" s="15"/>
      <c r="E884" s="15"/>
    </row>
    <row r="885" spans="1:5" ht="14.25" customHeight="1">
      <c r="A885" s="15"/>
      <c r="B885" s="15"/>
      <c r="C885" s="15"/>
      <c r="D885" s="15"/>
      <c r="E885" s="15"/>
    </row>
    <row r="886" spans="1:5" ht="14.25" customHeight="1">
      <c r="A886" s="15"/>
      <c r="B886" s="15"/>
      <c r="C886" s="15"/>
      <c r="D886" s="15"/>
      <c r="E886" s="15"/>
    </row>
    <row r="887" spans="1:5" ht="14.25" customHeight="1">
      <c r="A887" s="15"/>
      <c r="B887" s="15"/>
      <c r="C887" s="15"/>
      <c r="D887" s="15"/>
      <c r="E887" s="15"/>
    </row>
    <row r="888" spans="1:5" ht="14.25" customHeight="1">
      <c r="A888" s="15"/>
      <c r="B888" s="15"/>
      <c r="C888" s="15"/>
      <c r="D888" s="15"/>
      <c r="E888" s="15"/>
    </row>
    <row r="889" spans="1:5" ht="14.25" customHeight="1">
      <c r="A889" s="15"/>
      <c r="B889" s="15"/>
      <c r="C889" s="15"/>
      <c r="D889" s="15"/>
      <c r="E889" s="15"/>
    </row>
    <row r="890" spans="1:5" ht="14.25" customHeight="1">
      <c r="A890" s="15"/>
      <c r="B890" s="15"/>
      <c r="C890" s="15"/>
      <c r="D890" s="15"/>
      <c r="E890" s="15"/>
    </row>
    <row r="891" spans="1:5" ht="14.25" customHeight="1">
      <c r="A891" s="15"/>
      <c r="B891" s="15"/>
      <c r="C891" s="15"/>
      <c r="D891" s="15"/>
      <c r="E891" s="15"/>
    </row>
    <row r="892" spans="1:5" ht="14.25" customHeight="1">
      <c r="A892" s="15"/>
      <c r="B892" s="15"/>
      <c r="C892" s="15"/>
      <c r="D892" s="15"/>
      <c r="E892" s="15"/>
    </row>
    <row r="893" spans="1:5" ht="14.25" customHeight="1">
      <c r="A893" s="15"/>
      <c r="B893" s="15"/>
      <c r="C893" s="15"/>
      <c r="D893" s="15"/>
      <c r="E893" s="15"/>
    </row>
    <row r="894" spans="1:5" ht="14.25" customHeight="1">
      <c r="A894" s="15"/>
      <c r="B894" s="15"/>
      <c r="C894" s="15"/>
      <c r="D894" s="15"/>
      <c r="E894" s="15"/>
    </row>
    <row r="895" spans="1:5" ht="14.25" customHeight="1">
      <c r="A895" s="15"/>
      <c r="B895" s="15"/>
      <c r="C895" s="15"/>
      <c r="D895" s="15"/>
      <c r="E895" s="15"/>
    </row>
    <row r="896" spans="1:5" ht="14.25" customHeight="1">
      <c r="A896" s="15"/>
      <c r="B896" s="15"/>
      <c r="C896" s="15"/>
      <c r="D896" s="15"/>
      <c r="E896" s="15"/>
    </row>
    <row r="897" spans="1:5" ht="14.25" customHeight="1">
      <c r="A897" s="15"/>
      <c r="B897" s="15"/>
      <c r="C897" s="15"/>
      <c r="D897" s="15"/>
      <c r="E897" s="15"/>
    </row>
    <row r="898" spans="1:5" ht="14.25" customHeight="1">
      <c r="A898" s="15"/>
      <c r="B898" s="15"/>
      <c r="C898" s="15"/>
      <c r="D898" s="15"/>
      <c r="E898" s="15"/>
    </row>
    <row r="899" spans="1:5" ht="14.25" customHeight="1">
      <c r="A899" s="15"/>
      <c r="B899" s="15"/>
      <c r="C899" s="15"/>
      <c r="D899" s="15"/>
      <c r="E899" s="15"/>
    </row>
    <row r="900" spans="1:5" ht="14.25" customHeight="1">
      <c r="A900" s="15"/>
      <c r="B900" s="15"/>
      <c r="C900" s="15"/>
      <c r="D900" s="15"/>
      <c r="E900" s="15"/>
    </row>
    <row r="901" spans="1:5" ht="14.25" customHeight="1">
      <c r="A901" s="15"/>
      <c r="B901" s="15"/>
      <c r="C901" s="15"/>
      <c r="D901" s="15"/>
      <c r="E901" s="15"/>
    </row>
    <row r="902" spans="1:5" ht="14.25" customHeight="1">
      <c r="A902" s="15"/>
      <c r="B902" s="15"/>
      <c r="C902" s="15"/>
      <c r="D902" s="15"/>
      <c r="E902" s="15"/>
    </row>
    <row r="903" spans="1:5" ht="14.25" customHeight="1">
      <c r="A903" s="15"/>
      <c r="B903" s="15"/>
      <c r="C903" s="15"/>
      <c r="D903" s="15"/>
      <c r="E903" s="15"/>
    </row>
    <row r="904" spans="1:5" ht="14.25" customHeight="1">
      <c r="A904" s="15"/>
      <c r="B904" s="15"/>
      <c r="C904" s="15"/>
      <c r="D904" s="15"/>
      <c r="E904" s="15"/>
    </row>
    <row r="905" spans="1:5" ht="14.25" customHeight="1">
      <c r="A905" s="15"/>
      <c r="B905" s="15"/>
      <c r="C905" s="15"/>
      <c r="D905" s="15"/>
      <c r="E905" s="15"/>
    </row>
    <row r="906" spans="1:5" ht="14.25" customHeight="1">
      <c r="A906" s="15"/>
      <c r="B906" s="15"/>
      <c r="C906" s="15"/>
      <c r="D906" s="15"/>
      <c r="E906" s="15"/>
    </row>
    <row r="907" spans="1:5" ht="14.25" customHeight="1">
      <c r="A907" s="15"/>
      <c r="B907" s="15"/>
      <c r="C907" s="15"/>
      <c r="D907" s="15"/>
      <c r="E907" s="15"/>
    </row>
    <row r="908" spans="1:5" ht="14.25" customHeight="1">
      <c r="A908" s="15"/>
      <c r="B908" s="15"/>
      <c r="C908" s="15"/>
      <c r="D908" s="15"/>
      <c r="E908" s="15"/>
    </row>
    <row r="909" spans="1:5" ht="14.25" customHeight="1">
      <c r="A909" s="15"/>
      <c r="B909" s="15"/>
      <c r="C909" s="15"/>
      <c r="D909" s="15"/>
      <c r="E909" s="15"/>
    </row>
    <row r="910" spans="1:5" ht="14.25" customHeight="1">
      <c r="A910" s="15"/>
      <c r="B910" s="15"/>
      <c r="C910" s="15"/>
      <c r="D910" s="15"/>
      <c r="E910" s="15"/>
    </row>
    <row r="911" spans="1:5" ht="14.25" customHeight="1">
      <c r="A911" s="15"/>
      <c r="B911" s="15"/>
      <c r="C911" s="15"/>
      <c r="D911" s="15"/>
      <c r="E911" s="15"/>
    </row>
    <row r="912" spans="1:5" ht="14.25" customHeight="1">
      <c r="A912" s="15"/>
      <c r="B912" s="15"/>
      <c r="C912" s="15"/>
      <c r="D912" s="15"/>
      <c r="E912" s="15"/>
    </row>
    <row r="913" spans="1:5" ht="14.25" customHeight="1">
      <c r="A913" s="15"/>
      <c r="B913" s="15"/>
      <c r="C913" s="15"/>
      <c r="D913" s="15"/>
      <c r="E913" s="15"/>
    </row>
    <row r="914" spans="1:5" ht="14.25" customHeight="1">
      <c r="A914" s="15"/>
      <c r="B914" s="15"/>
      <c r="C914" s="15"/>
      <c r="D914" s="15"/>
      <c r="E914" s="15"/>
    </row>
    <row r="915" spans="1:5" ht="14.25" customHeight="1">
      <c r="A915" s="15"/>
      <c r="B915" s="15"/>
      <c r="C915" s="15"/>
      <c r="D915" s="15"/>
      <c r="E915" s="15"/>
    </row>
    <row r="916" spans="1:5" ht="14.25" customHeight="1">
      <c r="A916" s="15"/>
      <c r="B916" s="15"/>
      <c r="C916" s="15"/>
      <c r="D916" s="15"/>
      <c r="E916" s="15"/>
    </row>
    <row r="917" spans="1:5" ht="14.25" customHeight="1">
      <c r="A917" s="15"/>
      <c r="B917" s="15"/>
      <c r="C917" s="15"/>
      <c r="D917" s="15"/>
      <c r="E917" s="15"/>
    </row>
    <row r="918" spans="1:5" ht="14.25" customHeight="1">
      <c r="A918" s="15"/>
      <c r="B918" s="15"/>
      <c r="C918" s="15"/>
      <c r="D918" s="15"/>
      <c r="E918" s="15"/>
    </row>
    <row r="919" spans="1:5" ht="14.25" customHeight="1">
      <c r="A919" s="15"/>
      <c r="B919" s="15"/>
      <c r="C919" s="15"/>
      <c r="D919" s="15"/>
      <c r="E919" s="15"/>
    </row>
    <row r="920" spans="1:5" ht="14.25" customHeight="1">
      <c r="A920" s="15"/>
      <c r="B920" s="15"/>
      <c r="C920" s="15"/>
      <c r="D920" s="15"/>
      <c r="E920" s="15"/>
    </row>
    <row r="921" spans="1:5" ht="14.25" customHeight="1">
      <c r="A921" s="15"/>
      <c r="B921" s="15"/>
      <c r="C921" s="15"/>
      <c r="D921" s="15"/>
      <c r="E921" s="15"/>
    </row>
    <row r="922" spans="1:5" ht="14.25" customHeight="1">
      <c r="A922" s="15"/>
      <c r="B922" s="15"/>
      <c r="C922" s="15"/>
      <c r="D922" s="15"/>
      <c r="E922" s="15"/>
    </row>
    <row r="923" spans="1:5" ht="14.25" customHeight="1">
      <c r="A923" s="15"/>
      <c r="B923" s="15"/>
      <c r="C923" s="15"/>
      <c r="D923" s="15"/>
      <c r="E923" s="15"/>
    </row>
    <row r="924" spans="1:5" ht="14.25" customHeight="1">
      <c r="A924" s="15"/>
      <c r="B924" s="15"/>
      <c r="C924" s="15"/>
      <c r="D924" s="15"/>
      <c r="E924" s="15"/>
    </row>
    <row r="925" spans="1:5" ht="14.25" customHeight="1">
      <c r="A925" s="15"/>
      <c r="B925" s="15"/>
      <c r="C925" s="15"/>
      <c r="D925" s="15"/>
      <c r="E925" s="15"/>
    </row>
    <row r="926" spans="1:5" ht="14.25" customHeight="1">
      <c r="A926" s="15"/>
      <c r="B926" s="15"/>
      <c r="C926" s="15"/>
      <c r="D926" s="15"/>
      <c r="E926" s="15"/>
    </row>
    <row r="927" spans="1:5" ht="14.25" customHeight="1">
      <c r="A927" s="15"/>
      <c r="B927" s="15"/>
      <c r="C927" s="15"/>
      <c r="D927" s="15"/>
      <c r="E927" s="15"/>
    </row>
    <row r="928" spans="1:5" ht="14.25" customHeight="1">
      <c r="A928" s="15"/>
      <c r="B928" s="15"/>
      <c r="C928" s="15"/>
      <c r="D928" s="15"/>
      <c r="E928" s="15"/>
    </row>
    <row r="929" spans="1:5" ht="14.25" customHeight="1">
      <c r="A929" s="15"/>
      <c r="B929" s="15"/>
      <c r="C929" s="15"/>
      <c r="D929" s="15"/>
      <c r="E929" s="15"/>
    </row>
    <row r="930" spans="1:5" ht="14.25" customHeight="1">
      <c r="A930" s="15"/>
      <c r="B930" s="15"/>
      <c r="C930" s="15"/>
      <c r="D930" s="15"/>
      <c r="E930" s="15"/>
    </row>
    <row r="931" spans="1:5" ht="14.25" customHeight="1">
      <c r="A931" s="15"/>
      <c r="B931" s="15"/>
      <c r="C931" s="15"/>
      <c r="D931" s="15"/>
      <c r="E931" s="15"/>
    </row>
    <row r="932" spans="1:5" ht="14.25" customHeight="1">
      <c r="A932" s="15"/>
      <c r="B932" s="15"/>
      <c r="C932" s="15"/>
      <c r="D932" s="15"/>
      <c r="E932" s="15"/>
    </row>
    <row r="933" spans="1:5" ht="14.25" customHeight="1">
      <c r="A933" s="15"/>
      <c r="B933" s="15"/>
      <c r="C933" s="15"/>
      <c r="D933" s="15"/>
      <c r="E933" s="15"/>
    </row>
    <row r="934" spans="1:5" ht="14.25" customHeight="1">
      <c r="A934" s="15"/>
      <c r="B934" s="15"/>
      <c r="C934" s="15"/>
      <c r="D934" s="15"/>
      <c r="E934" s="15"/>
    </row>
    <row r="935" spans="1:5" ht="14.25" customHeight="1">
      <c r="A935" s="15"/>
      <c r="B935" s="15"/>
      <c r="C935" s="15"/>
      <c r="D935" s="15"/>
      <c r="E935" s="15"/>
    </row>
    <row r="936" spans="1:5" ht="14.25" customHeight="1">
      <c r="A936" s="15"/>
      <c r="B936" s="15"/>
      <c r="C936" s="15"/>
      <c r="D936" s="15"/>
      <c r="E936" s="15"/>
    </row>
    <row r="937" spans="1:5" ht="14.25" customHeight="1">
      <c r="A937" s="15"/>
      <c r="B937" s="15"/>
      <c r="C937" s="15"/>
      <c r="D937" s="15"/>
      <c r="E937" s="15"/>
    </row>
    <row r="938" spans="1:5" ht="14.25" customHeight="1">
      <c r="A938" s="15"/>
      <c r="B938" s="15"/>
      <c r="C938" s="15"/>
      <c r="D938" s="15"/>
      <c r="E938" s="15"/>
    </row>
    <row r="939" spans="1:5" ht="14.25" customHeight="1">
      <c r="A939" s="15"/>
      <c r="B939" s="15"/>
      <c r="C939" s="15"/>
      <c r="D939" s="15"/>
      <c r="E939" s="15"/>
    </row>
    <row r="940" spans="1:5" ht="14.25" customHeight="1">
      <c r="A940" s="15"/>
      <c r="B940" s="15"/>
      <c r="C940" s="15"/>
      <c r="D940" s="15"/>
      <c r="E940" s="15"/>
    </row>
    <row r="941" spans="1:5" ht="14.25" customHeight="1">
      <c r="A941" s="15"/>
      <c r="B941" s="15"/>
      <c r="C941" s="15"/>
      <c r="D941" s="15"/>
      <c r="E941" s="15"/>
    </row>
    <row r="942" spans="1:5" ht="14.25" customHeight="1">
      <c r="A942" s="15"/>
      <c r="B942" s="15"/>
      <c r="C942" s="15"/>
      <c r="D942" s="15"/>
      <c r="E942" s="15"/>
    </row>
    <row r="943" spans="1:5" ht="14.25" customHeight="1">
      <c r="A943" s="15"/>
      <c r="B943" s="15"/>
      <c r="C943" s="15"/>
      <c r="D943" s="15"/>
      <c r="E943" s="15"/>
    </row>
    <row r="944" spans="1:5" ht="14.25" customHeight="1">
      <c r="A944" s="15"/>
      <c r="B944" s="15"/>
      <c r="C944" s="15"/>
      <c r="D944" s="15"/>
      <c r="E944" s="15"/>
    </row>
    <row r="945" spans="1:5" ht="14.25" customHeight="1">
      <c r="A945" s="15"/>
      <c r="B945" s="15"/>
      <c r="C945" s="15"/>
      <c r="D945" s="15"/>
      <c r="E945" s="15"/>
    </row>
    <row r="946" spans="1:5" ht="14.25" customHeight="1">
      <c r="A946" s="15"/>
      <c r="B946" s="15"/>
      <c r="C946" s="15"/>
      <c r="D946" s="15"/>
      <c r="E946" s="15"/>
    </row>
    <row r="947" spans="1:5" ht="14.25" customHeight="1">
      <c r="A947" s="15"/>
      <c r="B947" s="15"/>
      <c r="C947" s="15"/>
      <c r="D947" s="15"/>
      <c r="E947" s="15"/>
    </row>
    <row r="948" spans="1:5" ht="14.25" customHeight="1">
      <c r="A948" s="15"/>
      <c r="B948" s="15"/>
      <c r="C948" s="15"/>
      <c r="D948" s="15"/>
      <c r="E948" s="15"/>
    </row>
    <row r="949" spans="1:5" ht="14.25" customHeight="1">
      <c r="A949" s="15"/>
      <c r="B949" s="15"/>
      <c r="C949" s="15"/>
      <c r="D949" s="15"/>
      <c r="E949" s="15"/>
    </row>
    <row r="950" spans="1:5" ht="14.25" customHeight="1">
      <c r="A950" s="15"/>
      <c r="B950" s="15"/>
      <c r="C950" s="15"/>
      <c r="D950" s="15"/>
      <c r="E950" s="15"/>
    </row>
    <row r="951" spans="1:5" ht="14.25" customHeight="1">
      <c r="A951" s="15"/>
      <c r="B951" s="15"/>
      <c r="C951" s="15"/>
      <c r="D951" s="15"/>
      <c r="E951" s="15"/>
    </row>
    <row r="952" spans="1:5" ht="14.25" customHeight="1">
      <c r="A952" s="15"/>
      <c r="B952" s="15"/>
      <c r="C952" s="15"/>
      <c r="D952" s="15"/>
      <c r="E952" s="15"/>
    </row>
    <row r="953" spans="1:5" ht="14.25" customHeight="1">
      <c r="A953" s="15"/>
      <c r="B953" s="15"/>
      <c r="C953" s="15"/>
      <c r="D953" s="15"/>
      <c r="E953" s="15"/>
    </row>
    <row r="954" spans="1:5" ht="14.25" customHeight="1">
      <c r="A954" s="15"/>
      <c r="B954" s="15"/>
      <c r="C954" s="15"/>
      <c r="D954" s="15"/>
      <c r="E954" s="15"/>
    </row>
    <row r="955" spans="1:5" ht="14.25" customHeight="1">
      <c r="A955" s="15"/>
      <c r="B955" s="15"/>
      <c r="C955" s="15"/>
      <c r="D955" s="15"/>
      <c r="E955" s="15"/>
    </row>
    <row r="956" spans="1:5" ht="14.25" customHeight="1">
      <c r="A956" s="15"/>
      <c r="B956" s="15"/>
      <c r="C956" s="15"/>
      <c r="D956" s="15"/>
      <c r="E956" s="15"/>
    </row>
    <row r="957" spans="1:5" ht="14.25" customHeight="1">
      <c r="A957" s="15"/>
      <c r="B957" s="15"/>
      <c r="C957" s="15"/>
      <c r="D957" s="15"/>
      <c r="E957" s="15"/>
    </row>
    <row r="958" spans="1:5" ht="14.25" customHeight="1">
      <c r="A958" s="15"/>
      <c r="B958" s="15"/>
      <c r="C958" s="15"/>
      <c r="D958" s="15"/>
      <c r="E958" s="15"/>
    </row>
    <row r="959" spans="1:5" ht="14.25" customHeight="1">
      <c r="A959" s="15"/>
      <c r="B959" s="15"/>
      <c r="C959" s="15"/>
      <c r="D959" s="15"/>
      <c r="E959" s="15"/>
    </row>
    <row r="960" spans="1:5" ht="14.25" customHeight="1">
      <c r="A960" s="15"/>
      <c r="B960" s="15"/>
      <c r="C960" s="15"/>
      <c r="D960" s="15"/>
      <c r="E960" s="15"/>
    </row>
    <row r="961" spans="1:5" ht="14.25" customHeight="1">
      <c r="A961" s="15"/>
      <c r="B961" s="15"/>
      <c r="C961" s="15"/>
      <c r="D961" s="15"/>
      <c r="E961" s="15"/>
    </row>
    <row r="962" spans="1:5" ht="14.25" customHeight="1">
      <c r="A962" s="15"/>
      <c r="B962" s="15"/>
      <c r="C962" s="15"/>
      <c r="D962" s="15"/>
      <c r="E962" s="15"/>
    </row>
    <row r="963" spans="1:5" ht="14.25" customHeight="1">
      <c r="A963" s="15"/>
      <c r="B963" s="15"/>
      <c r="C963" s="15"/>
      <c r="D963" s="15"/>
      <c r="E963" s="15"/>
    </row>
    <row r="964" spans="1:5" ht="14.25" customHeight="1">
      <c r="A964" s="15"/>
      <c r="B964" s="15"/>
      <c r="C964" s="15"/>
      <c r="D964" s="15"/>
      <c r="E964" s="15"/>
    </row>
    <row r="965" spans="1:5" ht="14.25" customHeight="1">
      <c r="A965" s="15"/>
      <c r="B965" s="15"/>
      <c r="C965" s="15"/>
      <c r="D965" s="15"/>
      <c r="E965" s="15"/>
    </row>
    <row r="966" spans="1:5" ht="14.25" customHeight="1">
      <c r="A966" s="15"/>
      <c r="B966" s="15"/>
      <c r="C966" s="15"/>
      <c r="D966" s="15"/>
      <c r="E966" s="15"/>
    </row>
    <row r="967" spans="1:5" ht="14.25" customHeight="1">
      <c r="A967" s="15"/>
      <c r="B967" s="15"/>
      <c r="C967" s="15"/>
      <c r="D967" s="15"/>
      <c r="E967" s="15"/>
    </row>
    <row r="968" spans="1:5" ht="14.25" customHeight="1">
      <c r="A968" s="15"/>
      <c r="B968" s="15"/>
      <c r="C968" s="15"/>
      <c r="D968" s="15"/>
      <c r="E968" s="15"/>
    </row>
    <row r="969" spans="1:5" ht="14.25" customHeight="1">
      <c r="A969" s="15"/>
      <c r="B969" s="15"/>
      <c r="C969" s="15"/>
      <c r="D969" s="15"/>
      <c r="E969" s="15"/>
    </row>
    <row r="970" spans="1:5" ht="14.25" customHeight="1">
      <c r="A970" s="15"/>
      <c r="B970" s="15"/>
      <c r="C970" s="15"/>
      <c r="D970" s="15"/>
      <c r="E970" s="15"/>
    </row>
    <row r="971" spans="1:5" ht="14.25" customHeight="1">
      <c r="A971" s="15"/>
      <c r="B971" s="15"/>
      <c r="C971" s="15"/>
      <c r="D971" s="15"/>
      <c r="E971" s="15"/>
    </row>
    <row r="972" spans="1:5" ht="14.25" customHeight="1">
      <c r="A972" s="15"/>
      <c r="B972" s="15"/>
      <c r="C972" s="15"/>
      <c r="D972" s="15"/>
      <c r="E972" s="15"/>
    </row>
    <row r="973" spans="1:5" ht="14.25" customHeight="1">
      <c r="A973" s="15"/>
      <c r="B973" s="15"/>
      <c r="C973" s="15"/>
      <c r="D973" s="15"/>
      <c r="E973" s="15"/>
    </row>
    <row r="974" spans="1:5" ht="14.25" customHeight="1">
      <c r="A974" s="15"/>
      <c r="B974" s="15"/>
      <c r="C974" s="15"/>
      <c r="D974" s="15"/>
      <c r="E974" s="15"/>
    </row>
    <row r="975" spans="1:5" ht="14.25" customHeight="1">
      <c r="A975" s="15"/>
      <c r="B975" s="15"/>
      <c r="C975" s="15"/>
      <c r="D975" s="15"/>
      <c r="E975" s="15"/>
    </row>
    <row r="976" spans="1:5" ht="14.25" customHeight="1">
      <c r="A976" s="15"/>
      <c r="B976" s="15"/>
      <c r="C976" s="15"/>
      <c r="D976" s="15"/>
      <c r="E976" s="15"/>
    </row>
    <row r="977" spans="1:5" ht="14.25" customHeight="1">
      <c r="A977" s="15"/>
      <c r="B977" s="15"/>
      <c r="C977" s="15"/>
      <c r="D977" s="15"/>
      <c r="E977" s="15"/>
    </row>
    <row r="978" spans="1:5" ht="14.25" customHeight="1">
      <c r="A978" s="15"/>
      <c r="B978" s="15"/>
      <c r="C978" s="15"/>
      <c r="D978" s="15"/>
      <c r="E978" s="15"/>
    </row>
    <row r="979" spans="1:5" ht="14.25" customHeight="1">
      <c r="A979" s="15"/>
      <c r="B979" s="15"/>
      <c r="C979" s="15"/>
      <c r="D979" s="15"/>
      <c r="E979" s="15"/>
    </row>
    <row r="980" spans="1:5" ht="14.25" customHeight="1">
      <c r="A980" s="15"/>
      <c r="B980" s="15"/>
      <c r="C980" s="15"/>
      <c r="D980" s="15"/>
      <c r="E980" s="15"/>
    </row>
    <row r="981" spans="1:5" ht="14.25" customHeight="1">
      <c r="A981" s="15"/>
      <c r="B981" s="15"/>
      <c r="C981" s="15"/>
      <c r="D981" s="15"/>
      <c r="E981" s="15"/>
    </row>
    <row r="982" spans="1:5" ht="14.25" customHeight="1">
      <c r="A982" s="15"/>
      <c r="B982" s="15"/>
      <c r="C982" s="15"/>
      <c r="D982" s="15"/>
      <c r="E982" s="15"/>
    </row>
    <row r="983" spans="1:5" ht="14.25" customHeight="1">
      <c r="A983" s="15"/>
      <c r="B983" s="15"/>
      <c r="C983" s="15"/>
      <c r="D983" s="15"/>
      <c r="E983" s="15"/>
    </row>
    <row r="984" spans="1:5" ht="14.25" customHeight="1">
      <c r="A984" s="15"/>
      <c r="B984" s="15"/>
      <c r="C984" s="15"/>
      <c r="D984" s="15"/>
      <c r="E984" s="15"/>
    </row>
    <row r="985" spans="1:5" ht="14.25" customHeight="1">
      <c r="A985" s="15"/>
      <c r="B985" s="15"/>
      <c r="C985" s="15"/>
      <c r="D985" s="15"/>
      <c r="E985" s="15"/>
    </row>
    <row r="986" spans="1:5" ht="14.25" customHeight="1">
      <c r="A986" s="15"/>
      <c r="B986" s="15"/>
      <c r="C986" s="15"/>
      <c r="D986" s="15"/>
      <c r="E986" s="15"/>
    </row>
    <row r="987" spans="1:5" ht="14.25" customHeight="1">
      <c r="A987" s="15"/>
      <c r="B987" s="15"/>
      <c r="C987" s="15"/>
      <c r="D987" s="15"/>
      <c r="E987" s="15"/>
    </row>
    <row r="988" spans="1:5" ht="14.25" customHeight="1">
      <c r="A988" s="15"/>
      <c r="B988" s="15"/>
      <c r="C988" s="15"/>
      <c r="D988" s="15"/>
      <c r="E988" s="15"/>
    </row>
    <row r="989" spans="1:5" ht="14.25" customHeight="1">
      <c r="A989" s="15"/>
      <c r="B989" s="15"/>
      <c r="C989" s="15"/>
      <c r="D989" s="15"/>
      <c r="E989" s="15"/>
    </row>
    <row r="990" spans="1:5" ht="14.25" customHeight="1">
      <c r="A990" s="15"/>
      <c r="B990" s="15"/>
      <c r="C990" s="15"/>
      <c r="D990" s="15"/>
      <c r="E990" s="15"/>
    </row>
    <row r="991" spans="1:5" ht="14.25" customHeight="1">
      <c r="A991" s="15"/>
      <c r="B991" s="15"/>
      <c r="C991" s="15"/>
      <c r="D991" s="15"/>
      <c r="E991" s="15"/>
    </row>
    <row r="992" spans="1:5" ht="14.25" customHeight="1">
      <c r="A992" s="15"/>
      <c r="B992" s="15"/>
      <c r="C992" s="15"/>
      <c r="D992" s="15"/>
      <c r="E992" s="15"/>
    </row>
    <row r="993" spans="1:5" ht="14.25" customHeight="1">
      <c r="A993" s="15"/>
      <c r="B993" s="15"/>
      <c r="C993" s="15"/>
      <c r="D993" s="15"/>
      <c r="E993" s="15"/>
    </row>
    <row r="994" spans="1:5" ht="14.25" customHeight="1">
      <c r="A994" s="15"/>
      <c r="B994" s="15"/>
      <c r="C994" s="15"/>
      <c r="D994" s="15"/>
      <c r="E994" s="15"/>
    </row>
    <row r="995" spans="1:5" ht="14.25" customHeight="1">
      <c r="A995" s="15"/>
      <c r="B995" s="15"/>
      <c r="C995" s="15"/>
      <c r="D995" s="15"/>
      <c r="E995" s="15"/>
    </row>
    <row r="996" spans="1:5" ht="14.25" customHeight="1">
      <c r="A996" s="15"/>
      <c r="B996" s="15"/>
      <c r="C996" s="15"/>
      <c r="D996" s="15"/>
      <c r="E996" s="15"/>
    </row>
    <row r="997" spans="1:5" ht="14.25" customHeight="1">
      <c r="A997" s="15"/>
      <c r="B997" s="15"/>
      <c r="C997" s="15"/>
      <c r="D997" s="15"/>
      <c r="E997" s="15"/>
    </row>
    <row r="998" spans="1:5" ht="14.25" customHeight="1">
      <c r="A998" s="15"/>
      <c r="B998" s="15"/>
      <c r="C998" s="15"/>
      <c r="D998" s="15"/>
      <c r="E998" s="15"/>
    </row>
    <row r="999" spans="1:5" ht="14.25" customHeight="1">
      <c r="A999" s="15"/>
      <c r="B999" s="15"/>
      <c r="C999" s="15"/>
      <c r="D999" s="15"/>
      <c r="E999" s="15"/>
    </row>
    <row r="1000" spans="1:5" ht="14.25" customHeight="1">
      <c r="A1000" s="15"/>
      <c r="B1000" s="15"/>
      <c r="C1000" s="15"/>
      <c r="D1000" s="15"/>
      <c r="E1000" s="15"/>
    </row>
    <row r="1001" spans="1:5" ht="14.25" customHeight="1">
      <c r="A1001" s="15"/>
      <c r="B1001" s="15"/>
      <c r="C1001" s="15"/>
      <c r="D1001" s="15"/>
      <c r="E1001" s="15"/>
    </row>
    <row r="1002" spans="1:5" ht="14.25" customHeight="1">
      <c r="C1002" s="15"/>
    </row>
    <row r="1003" spans="1:5" ht="14.25" customHeight="1">
      <c r="C1003" s="15"/>
    </row>
    <row r="1004" spans="1:5" ht="14.25" customHeight="1">
      <c r="C1004" s="15"/>
    </row>
    <row r="1005" spans="1:5" ht="14.25" customHeight="1">
      <c r="C1005" s="15"/>
    </row>
  </sheetData>
  <mergeCells count="20">
    <mergeCell ref="K15:M15"/>
    <mergeCell ref="K17:M17"/>
    <mergeCell ref="B35:B37"/>
    <mergeCell ref="B40:B41"/>
    <mergeCell ref="B50:B52"/>
    <mergeCell ref="K16:M16"/>
    <mergeCell ref="B60:B62"/>
    <mergeCell ref="D1:E3"/>
    <mergeCell ref="B16:B18"/>
    <mergeCell ref="B20:B21"/>
    <mergeCell ref="B23:B26"/>
    <mergeCell ref="B27:B28"/>
    <mergeCell ref="B29:B31"/>
    <mergeCell ref="B32:B33"/>
    <mergeCell ref="B10:B12"/>
    <mergeCell ref="A1:A4"/>
    <mergeCell ref="B1:B4"/>
    <mergeCell ref="C1:C4"/>
    <mergeCell ref="B5:B6"/>
    <mergeCell ref="B7:B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1005"/>
  <sheetViews>
    <sheetView topLeftCell="A28" zoomScale="85" zoomScaleNormal="85" workbookViewId="0">
      <selection activeCell="J1" sqref="J1:K1048576"/>
    </sheetView>
  </sheetViews>
  <sheetFormatPr defaultRowHeight="15"/>
  <cols>
    <col min="1" max="1" width="6.85546875" style="16" customWidth="1"/>
    <col min="2" max="2" width="18.85546875" style="16" hidden="1" customWidth="1"/>
    <col min="3" max="3" width="80.7109375" style="16" customWidth="1"/>
    <col min="4" max="4" width="14.7109375" style="16" customWidth="1"/>
    <col min="5" max="5" width="16.42578125" style="16" customWidth="1"/>
    <col min="6" max="6" width="14.28515625" bestFit="1" customWidth="1"/>
    <col min="7" max="7" width="9.140625" customWidth="1"/>
    <col min="10" max="10" width="42.7109375" bestFit="1" customWidth="1"/>
    <col min="11" max="11" width="17.28515625" bestFit="1" customWidth="1"/>
  </cols>
  <sheetData>
    <row r="1" spans="1:11">
      <c r="A1" s="432" t="s">
        <v>0</v>
      </c>
      <c r="B1" s="432" t="s">
        <v>1</v>
      </c>
      <c r="C1" s="432" t="s">
        <v>2</v>
      </c>
      <c r="D1" s="497"/>
      <c r="E1" s="407"/>
    </row>
    <row r="2" spans="1:11">
      <c r="A2" s="433"/>
      <c r="B2" s="433"/>
      <c r="C2" s="433"/>
      <c r="D2" s="497"/>
      <c r="E2" s="407"/>
    </row>
    <row r="3" spans="1:11">
      <c r="A3" s="433"/>
      <c r="B3" s="433"/>
      <c r="C3" s="433"/>
      <c r="D3" s="498"/>
      <c r="E3" s="499"/>
      <c r="J3" s="27" t="s">
        <v>165</v>
      </c>
      <c r="K3" t="s">
        <v>685</v>
      </c>
    </row>
    <row r="4" spans="1:11" ht="15.75">
      <c r="A4" s="434"/>
      <c r="B4" s="434"/>
      <c r="C4" s="434"/>
      <c r="D4" s="135" t="s">
        <v>321</v>
      </c>
      <c r="E4" s="135" t="s">
        <v>321</v>
      </c>
      <c r="F4" s="128">
        <f>SUBTOTAL(9,D5:D68)</f>
        <v>22990198</v>
      </c>
      <c r="J4" s="28" t="s">
        <v>322</v>
      </c>
      <c r="K4" s="29">
        <v>196909</v>
      </c>
    </row>
    <row r="5" spans="1:11" ht="15.75">
      <c r="A5" s="6">
        <v>1</v>
      </c>
      <c r="B5" s="453" t="s">
        <v>6</v>
      </c>
      <c r="C5" s="28" t="s">
        <v>178</v>
      </c>
      <c r="D5" s="14" t="str">
        <f>IFERROR(VLOOKUP(C5,$J$4:$K$28,2,FALSE),"")</f>
        <v/>
      </c>
      <c r="E5" s="14" t="str">
        <f t="shared" ref="E5:E36" si="0">IFERROR(VLOOKUP(C5,$J$4:$K$65,3,FALSE),"")</f>
        <v/>
      </c>
      <c r="J5" s="28" t="s">
        <v>323</v>
      </c>
      <c r="K5" s="29">
        <v>689185</v>
      </c>
    </row>
    <row r="6" spans="1:11" ht="15.75">
      <c r="A6" s="6">
        <f t="shared" ref="A6:A67" si="1">A5+1</f>
        <v>2</v>
      </c>
      <c r="B6" s="434"/>
      <c r="C6" s="21" t="s">
        <v>101</v>
      </c>
      <c r="D6" s="14" t="str">
        <f t="shared" ref="D6:D69" si="2">IFERROR(VLOOKUP(C6,$J$4:$K$28,2,FALSE),"")</f>
        <v/>
      </c>
      <c r="E6" s="14" t="str">
        <f t="shared" si="0"/>
        <v/>
      </c>
      <c r="J6" s="28" t="s">
        <v>324</v>
      </c>
      <c r="K6" s="29">
        <v>46620</v>
      </c>
    </row>
    <row r="7" spans="1:11" ht="15.75">
      <c r="A7" s="6">
        <f t="shared" si="1"/>
        <v>3</v>
      </c>
      <c r="B7" s="453" t="s">
        <v>9</v>
      </c>
      <c r="C7" s="19" t="s">
        <v>102</v>
      </c>
      <c r="D7" s="14" t="str">
        <f t="shared" si="2"/>
        <v/>
      </c>
      <c r="E7" s="14" t="str">
        <f t="shared" si="0"/>
        <v/>
      </c>
      <c r="F7" s="231">
        <f>F6-F4</f>
        <v>-22990198</v>
      </c>
      <c r="J7" s="28" t="s">
        <v>529</v>
      </c>
      <c r="K7" s="29">
        <v>40648</v>
      </c>
    </row>
    <row r="8" spans="1:11" ht="15.75">
      <c r="A8" s="6">
        <f t="shared" si="1"/>
        <v>4</v>
      </c>
      <c r="B8" s="433"/>
      <c r="C8" s="21" t="s">
        <v>129</v>
      </c>
      <c r="D8" s="14" t="str">
        <f t="shared" si="2"/>
        <v/>
      </c>
      <c r="E8" s="14" t="str">
        <f t="shared" si="0"/>
        <v/>
      </c>
      <c r="J8" s="28" t="s">
        <v>325</v>
      </c>
      <c r="K8" s="29">
        <v>74587</v>
      </c>
    </row>
    <row r="9" spans="1:11" ht="15.75">
      <c r="A9" s="6">
        <f t="shared" si="1"/>
        <v>5</v>
      </c>
      <c r="B9" s="434"/>
      <c r="C9" s="21" t="s">
        <v>104</v>
      </c>
      <c r="D9" s="14" t="str">
        <f t="shared" si="2"/>
        <v/>
      </c>
      <c r="E9" s="14" t="str">
        <f t="shared" si="0"/>
        <v/>
      </c>
      <c r="F9" s="168" t="s">
        <v>670</v>
      </c>
      <c r="J9" s="28" t="s">
        <v>326</v>
      </c>
      <c r="K9" s="29">
        <v>100444</v>
      </c>
    </row>
    <row r="10" spans="1:11" ht="15.75">
      <c r="A10" s="6">
        <f t="shared" si="1"/>
        <v>6</v>
      </c>
      <c r="B10" s="453" t="s">
        <v>13</v>
      </c>
      <c r="C10" s="21" t="s">
        <v>105</v>
      </c>
      <c r="D10" s="14" t="str">
        <f t="shared" si="2"/>
        <v/>
      </c>
      <c r="E10" s="14" t="str">
        <f t="shared" si="0"/>
        <v/>
      </c>
      <c r="J10" s="28" t="s">
        <v>608</v>
      </c>
      <c r="K10" s="29">
        <v>99448</v>
      </c>
    </row>
    <row r="11" spans="1:11" ht="15.75">
      <c r="A11" s="6">
        <f t="shared" si="1"/>
        <v>7</v>
      </c>
      <c r="B11" s="433"/>
      <c r="C11" s="158" t="s">
        <v>327</v>
      </c>
      <c r="D11" s="14" t="str">
        <f t="shared" si="2"/>
        <v/>
      </c>
      <c r="E11" s="14" t="str">
        <f t="shared" si="0"/>
        <v/>
      </c>
      <c r="J11" s="28" t="s">
        <v>196</v>
      </c>
      <c r="K11" s="29">
        <v>5641625</v>
      </c>
    </row>
    <row r="12" spans="1:11" ht="15.75">
      <c r="A12" s="6">
        <f t="shared" si="1"/>
        <v>8</v>
      </c>
      <c r="B12" s="434"/>
      <c r="C12" s="21" t="s">
        <v>107</v>
      </c>
      <c r="D12" s="14" t="str">
        <f t="shared" si="2"/>
        <v/>
      </c>
      <c r="E12" s="14" t="str">
        <f t="shared" si="0"/>
        <v/>
      </c>
      <c r="J12" s="28" t="s">
        <v>328</v>
      </c>
      <c r="K12" s="29">
        <v>290392</v>
      </c>
    </row>
    <row r="13" spans="1:11" ht="15.75">
      <c r="A13" s="6">
        <f t="shared" si="1"/>
        <v>9</v>
      </c>
      <c r="B13" s="7" t="s">
        <v>17</v>
      </c>
      <c r="C13" s="21" t="s">
        <v>108</v>
      </c>
      <c r="D13" s="14" t="str">
        <f t="shared" si="2"/>
        <v/>
      </c>
      <c r="E13" s="14" t="str">
        <f t="shared" si="0"/>
        <v/>
      </c>
      <c r="J13" s="28" t="s">
        <v>329</v>
      </c>
      <c r="K13" s="29">
        <v>315255</v>
      </c>
    </row>
    <row r="14" spans="1:11" ht="15.75">
      <c r="A14" s="6">
        <f t="shared" si="1"/>
        <v>10</v>
      </c>
      <c r="B14" s="7" t="s">
        <v>19</v>
      </c>
      <c r="C14" s="158" t="s">
        <v>341</v>
      </c>
      <c r="D14" s="14" t="str">
        <f t="shared" si="2"/>
        <v/>
      </c>
      <c r="E14" s="14" t="str">
        <f t="shared" si="0"/>
        <v/>
      </c>
      <c r="J14" s="28" t="s">
        <v>532</v>
      </c>
      <c r="K14" s="29">
        <v>331165</v>
      </c>
    </row>
    <row r="15" spans="1:11" ht="15.75">
      <c r="A15" s="6">
        <f t="shared" si="1"/>
        <v>11</v>
      </c>
      <c r="B15" s="7" t="s">
        <v>21</v>
      </c>
      <c r="C15" s="19" t="s">
        <v>110</v>
      </c>
      <c r="D15" s="14" t="str">
        <f t="shared" si="2"/>
        <v/>
      </c>
      <c r="E15" s="14" t="str">
        <f t="shared" si="0"/>
        <v/>
      </c>
      <c r="J15" s="28" t="s">
        <v>537</v>
      </c>
      <c r="K15" s="29">
        <v>64642</v>
      </c>
    </row>
    <row r="16" spans="1:11" ht="15.75">
      <c r="A16" s="6">
        <f t="shared" si="1"/>
        <v>12</v>
      </c>
      <c r="B16" s="453" t="s">
        <v>23</v>
      </c>
      <c r="C16" s="158" t="s">
        <v>188</v>
      </c>
      <c r="D16" s="14" t="str">
        <f t="shared" si="2"/>
        <v/>
      </c>
      <c r="E16" s="14" t="str">
        <f t="shared" si="0"/>
        <v/>
      </c>
      <c r="J16" s="28" t="s">
        <v>330</v>
      </c>
      <c r="K16" s="29">
        <v>119338</v>
      </c>
    </row>
    <row r="17" spans="1:11" ht="15.75">
      <c r="A17" s="6">
        <f t="shared" si="1"/>
        <v>13</v>
      </c>
      <c r="B17" s="433"/>
      <c r="C17" s="155" t="s">
        <v>112</v>
      </c>
      <c r="D17" s="14" t="str">
        <f t="shared" si="2"/>
        <v/>
      </c>
      <c r="E17" s="14" t="str">
        <f t="shared" si="0"/>
        <v/>
      </c>
      <c r="J17" s="28" t="s">
        <v>331</v>
      </c>
      <c r="K17" s="29">
        <v>771729</v>
      </c>
    </row>
    <row r="18" spans="1:11" ht="15.75">
      <c r="A18" s="6">
        <f t="shared" si="1"/>
        <v>14</v>
      </c>
      <c r="B18" s="434"/>
      <c r="C18" s="21" t="s">
        <v>113</v>
      </c>
      <c r="D18" s="14" t="str">
        <f t="shared" si="2"/>
        <v/>
      </c>
      <c r="E18" s="14" t="str">
        <f t="shared" si="0"/>
        <v/>
      </c>
      <c r="J18" s="28" t="s">
        <v>538</v>
      </c>
      <c r="K18" s="29">
        <v>808524</v>
      </c>
    </row>
    <row r="19" spans="1:11" ht="15.75">
      <c r="A19" s="6">
        <f t="shared" si="1"/>
        <v>15</v>
      </c>
      <c r="B19" s="7" t="s">
        <v>27</v>
      </c>
      <c r="C19" s="21" t="s">
        <v>114</v>
      </c>
      <c r="D19" s="14" t="str">
        <f t="shared" si="2"/>
        <v/>
      </c>
      <c r="E19" s="14" t="str">
        <f t="shared" si="0"/>
        <v/>
      </c>
      <c r="J19" s="28" t="s">
        <v>334</v>
      </c>
      <c r="K19" s="29">
        <v>413710</v>
      </c>
    </row>
    <row r="20" spans="1:11" ht="15.75">
      <c r="A20" s="6">
        <f t="shared" si="1"/>
        <v>16</v>
      </c>
      <c r="B20" s="453" t="s">
        <v>29</v>
      </c>
      <c r="C20" s="21" t="s">
        <v>115</v>
      </c>
      <c r="D20" s="14" t="str">
        <f t="shared" si="2"/>
        <v/>
      </c>
      <c r="E20" s="14" t="str">
        <f t="shared" si="0"/>
        <v/>
      </c>
      <c r="J20" s="28" t="s">
        <v>335</v>
      </c>
      <c r="K20" s="29">
        <v>162103</v>
      </c>
    </row>
    <row r="21" spans="1:11" ht="15.75">
      <c r="A21" s="6">
        <f t="shared" si="1"/>
        <v>17</v>
      </c>
      <c r="B21" s="454"/>
      <c r="C21" s="21" t="s">
        <v>116</v>
      </c>
      <c r="D21" s="14" t="str">
        <f t="shared" si="2"/>
        <v/>
      </c>
      <c r="E21" s="14" t="str">
        <f t="shared" si="0"/>
        <v/>
      </c>
      <c r="J21" s="28" t="s">
        <v>194</v>
      </c>
      <c r="K21" s="29">
        <v>11258544</v>
      </c>
    </row>
    <row r="22" spans="1:11" ht="15.75">
      <c r="A22" s="6">
        <f t="shared" si="1"/>
        <v>18</v>
      </c>
      <c r="B22" s="7" t="s">
        <v>31</v>
      </c>
      <c r="C22" s="21" t="s">
        <v>117</v>
      </c>
      <c r="D22" s="14" t="str">
        <f t="shared" si="2"/>
        <v/>
      </c>
      <c r="E22" s="14" t="str">
        <f t="shared" si="0"/>
        <v/>
      </c>
      <c r="J22" s="28" t="s">
        <v>132</v>
      </c>
      <c r="K22" s="29">
        <v>871175</v>
      </c>
    </row>
    <row r="23" spans="1:11" ht="15.75">
      <c r="A23" s="6">
        <f>A22+1</f>
        <v>19</v>
      </c>
      <c r="B23" s="453" t="s">
        <v>33</v>
      </c>
      <c r="C23" s="158" t="s">
        <v>192</v>
      </c>
      <c r="D23" s="14" t="str">
        <f t="shared" si="2"/>
        <v/>
      </c>
      <c r="E23" s="14" t="str">
        <f t="shared" si="0"/>
        <v/>
      </c>
      <c r="J23" s="28" t="s">
        <v>337</v>
      </c>
      <c r="K23" s="29">
        <v>49724</v>
      </c>
    </row>
    <row r="24" spans="1:11" ht="15.75">
      <c r="A24" s="6">
        <f t="shared" si="1"/>
        <v>20</v>
      </c>
      <c r="B24" s="455"/>
      <c r="C24" s="19" t="s">
        <v>119</v>
      </c>
      <c r="D24" s="14" t="str">
        <f t="shared" si="2"/>
        <v/>
      </c>
      <c r="E24" s="14" t="str">
        <f t="shared" si="0"/>
        <v/>
      </c>
      <c r="J24" s="28" t="s">
        <v>338</v>
      </c>
      <c r="K24" s="29">
        <v>501224</v>
      </c>
    </row>
    <row r="25" spans="1:11" ht="15.75">
      <c r="A25" s="6">
        <f t="shared" si="1"/>
        <v>21</v>
      </c>
      <c r="B25" s="455"/>
      <c r="C25" s="19" t="s">
        <v>120</v>
      </c>
      <c r="D25" s="14" t="str">
        <f t="shared" si="2"/>
        <v/>
      </c>
      <c r="E25" s="14" t="str">
        <f t="shared" si="0"/>
        <v/>
      </c>
      <c r="J25" s="28" t="s">
        <v>679</v>
      </c>
      <c r="K25" s="29">
        <v>143207</v>
      </c>
    </row>
    <row r="26" spans="1:11" ht="15.75">
      <c r="A26" s="6">
        <f t="shared" si="1"/>
        <v>22</v>
      </c>
      <c r="B26" s="454"/>
      <c r="C26" s="28" t="s">
        <v>182</v>
      </c>
      <c r="D26" s="14" t="str">
        <f t="shared" si="2"/>
        <v/>
      </c>
      <c r="E26" s="14" t="str">
        <f t="shared" si="0"/>
        <v/>
      </c>
      <c r="J26" s="28" t="s">
        <v>169</v>
      </c>
      <c r="K26" s="29">
        <v>22990198</v>
      </c>
    </row>
    <row r="27" spans="1:11" ht="15.75">
      <c r="A27" s="6">
        <f t="shared" si="1"/>
        <v>23</v>
      </c>
      <c r="B27" s="453" t="s">
        <v>37</v>
      </c>
      <c r="C27" s="21" t="s">
        <v>122</v>
      </c>
      <c r="D27" s="14" t="str">
        <f t="shared" si="2"/>
        <v/>
      </c>
      <c r="E27" s="14" t="str">
        <f t="shared" si="0"/>
        <v/>
      </c>
    </row>
    <row r="28" spans="1:11" ht="15.75">
      <c r="A28" s="6">
        <f t="shared" si="1"/>
        <v>24</v>
      </c>
      <c r="B28" s="434"/>
      <c r="C28" s="158" t="s">
        <v>326</v>
      </c>
      <c r="D28" s="14">
        <f t="shared" si="2"/>
        <v>100444</v>
      </c>
      <c r="E28" s="14" t="str">
        <f t="shared" si="0"/>
        <v/>
      </c>
    </row>
    <row r="29" spans="1:11" ht="15.75">
      <c r="A29" s="6">
        <f t="shared" si="1"/>
        <v>25</v>
      </c>
      <c r="B29" s="453" t="s">
        <v>40</v>
      </c>
      <c r="C29" s="158" t="s">
        <v>335</v>
      </c>
      <c r="D29" s="14">
        <f t="shared" si="2"/>
        <v>162103</v>
      </c>
      <c r="E29" s="14" t="str">
        <f t="shared" si="0"/>
        <v/>
      </c>
    </row>
    <row r="30" spans="1:11" ht="15.75">
      <c r="A30" s="6">
        <f t="shared" si="1"/>
        <v>26</v>
      </c>
      <c r="B30" s="433"/>
      <c r="C30" s="158" t="s">
        <v>325</v>
      </c>
      <c r="D30" s="14">
        <f t="shared" si="2"/>
        <v>74587</v>
      </c>
      <c r="E30" s="14" t="str">
        <f t="shared" si="0"/>
        <v/>
      </c>
    </row>
    <row r="31" spans="1:11" ht="15.75">
      <c r="A31" s="6">
        <f t="shared" si="1"/>
        <v>27</v>
      </c>
      <c r="B31" s="434"/>
      <c r="C31" s="158" t="s">
        <v>330</v>
      </c>
      <c r="D31" s="14">
        <f t="shared" si="2"/>
        <v>119338</v>
      </c>
      <c r="E31" s="14" t="str">
        <f t="shared" si="0"/>
        <v/>
      </c>
    </row>
    <row r="32" spans="1:11" ht="15.75">
      <c r="A32" s="6">
        <f t="shared" si="1"/>
        <v>28</v>
      </c>
      <c r="B32" s="450" t="s">
        <v>44</v>
      </c>
      <c r="C32" s="21" t="s">
        <v>127</v>
      </c>
      <c r="D32" s="14" t="str">
        <f t="shared" si="2"/>
        <v/>
      </c>
      <c r="E32" s="14" t="str">
        <f t="shared" si="0"/>
        <v/>
      </c>
    </row>
    <row r="33" spans="1:5" ht="15.75">
      <c r="A33" s="6">
        <f t="shared" si="1"/>
        <v>29</v>
      </c>
      <c r="B33" s="452"/>
      <c r="C33" s="21" t="s">
        <v>128</v>
      </c>
      <c r="D33" s="14" t="str">
        <f t="shared" si="2"/>
        <v/>
      </c>
      <c r="E33" s="14" t="str">
        <f t="shared" si="0"/>
        <v/>
      </c>
    </row>
    <row r="34" spans="1:5" ht="15.75">
      <c r="A34" s="6">
        <f t="shared" si="1"/>
        <v>30</v>
      </c>
      <c r="B34" s="8" t="s">
        <v>47</v>
      </c>
      <c r="C34" s="158" t="s">
        <v>529</v>
      </c>
      <c r="D34" s="14">
        <f t="shared" si="2"/>
        <v>40648</v>
      </c>
      <c r="E34" s="14" t="str">
        <f t="shared" si="0"/>
        <v/>
      </c>
    </row>
    <row r="35" spans="1:5" ht="15.75">
      <c r="A35" s="6">
        <f t="shared" si="1"/>
        <v>31</v>
      </c>
      <c r="B35" s="453" t="s">
        <v>49</v>
      </c>
      <c r="C35" s="21" t="s">
        <v>130</v>
      </c>
      <c r="D35" s="14" t="str">
        <f t="shared" si="2"/>
        <v/>
      </c>
      <c r="E35" s="14" t="str">
        <f t="shared" si="0"/>
        <v/>
      </c>
    </row>
    <row r="36" spans="1:5" ht="15.75">
      <c r="A36" s="6">
        <f t="shared" si="1"/>
        <v>32</v>
      </c>
      <c r="B36" s="433"/>
      <c r="C36" s="158" t="s">
        <v>348</v>
      </c>
      <c r="D36" s="14" t="str">
        <f t="shared" si="2"/>
        <v/>
      </c>
      <c r="E36" s="14" t="str">
        <f t="shared" si="0"/>
        <v/>
      </c>
    </row>
    <row r="37" spans="1:5" ht="15.75">
      <c r="A37" s="6">
        <f t="shared" si="1"/>
        <v>33</v>
      </c>
      <c r="B37" s="434"/>
      <c r="C37" s="155" t="s">
        <v>132</v>
      </c>
      <c r="D37" s="14">
        <f t="shared" si="2"/>
        <v>871175</v>
      </c>
      <c r="E37" s="14" t="str">
        <f t="shared" ref="E37:E67" si="3">IFERROR(VLOOKUP(C37,$J$4:$K$65,3,FALSE),"")</f>
        <v/>
      </c>
    </row>
    <row r="38" spans="1:5" ht="15.75">
      <c r="A38" s="6">
        <f t="shared" si="1"/>
        <v>34</v>
      </c>
      <c r="B38" s="7" t="s">
        <v>53</v>
      </c>
      <c r="C38" s="21" t="s">
        <v>133</v>
      </c>
      <c r="D38" s="14" t="str">
        <f t="shared" si="2"/>
        <v/>
      </c>
      <c r="E38" s="14" t="str">
        <f t="shared" si="3"/>
        <v/>
      </c>
    </row>
    <row r="39" spans="1:5" ht="15.75">
      <c r="A39" s="6">
        <f t="shared" si="1"/>
        <v>35</v>
      </c>
      <c r="B39" s="7" t="s">
        <v>55</v>
      </c>
      <c r="C39" s="158" t="s">
        <v>530</v>
      </c>
      <c r="D39" s="14" t="str">
        <f t="shared" si="2"/>
        <v/>
      </c>
      <c r="E39" s="14" t="str">
        <f t="shared" si="3"/>
        <v/>
      </c>
    </row>
    <row r="40" spans="1:5" ht="15.75">
      <c r="A40" s="6">
        <f t="shared" si="1"/>
        <v>36</v>
      </c>
      <c r="B40" s="453" t="s">
        <v>57</v>
      </c>
      <c r="C40" s="28" t="s">
        <v>676</v>
      </c>
      <c r="D40" s="14" t="str">
        <f t="shared" si="2"/>
        <v/>
      </c>
      <c r="E40" s="14" t="str">
        <f t="shared" si="3"/>
        <v/>
      </c>
    </row>
    <row r="41" spans="1:5" ht="15.75">
      <c r="A41" s="6">
        <f t="shared" si="1"/>
        <v>37</v>
      </c>
      <c r="B41" s="434"/>
      <c r="C41" s="158" t="s">
        <v>331</v>
      </c>
      <c r="D41" s="14">
        <f t="shared" si="2"/>
        <v>771729</v>
      </c>
      <c r="E41" s="14" t="str">
        <f t="shared" si="3"/>
        <v/>
      </c>
    </row>
    <row r="42" spans="1:5" ht="15.75">
      <c r="A42" s="6">
        <f t="shared" si="1"/>
        <v>38</v>
      </c>
      <c r="B42" s="7" t="s">
        <v>60</v>
      </c>
      <c r="C42" s="28" t="s">
        <v>350</v>
      </c>
      <c r="D42" s="14" t="str">
        <f t="shared" si="2"/>
        <v/>
      </c>
      <c r="E42" s="14" t="str">
        <f t="shared" si="3"/>
        <v/>
      </c>
    </row>
    <row r="43" spans="1:5" ht="15.75">
      <c r="A43" s="6">
        <f t="shared" si="1"/>
        <v>39</v>
      </c>
      <c r="B43" s="7" t="s">
        <v>62</v>
      </c>
      <c r="C43" s="158" t="s">
        <v>322</v>
      </c>
      <c r="D43" s="14">
        <f t="shared" si="2"/>
        <v>196909</v>
      </c>
      <c r="E43" s="14" t="str">
        <f t="shared" si="3"/>
        <v/>
      </c>
    </row>
    <row r="44" spans="1:5" ht="15.75">
      <c r="A44" s="6">
        <f t="shared" si="1"/>
        <v>40</v>
      </c>
      <c r="B44" s="7" t="s">
        <v>64</v>
      </c>
      <c r="C44" s="21" t="s">
        <v>139</v>
      </c>
      <c r="D44" s="14" t="str">
        <f t="shared" si="2"/>
        <v/>
      </c>
      <c r="E44" s="14" t="str">
        <f t="shared" si="3"/>
        <v/>
      </c>
    </row>
    <row r="45" spans="1:5" ht="15.75">
      <c r="A45" s="6">
        <f t="shared" si="1"/>
        <v>41</v>
      </c>
      <c r="B45" s="7" t="s">
        <v>66</v>
      </c>
      <c r="C45" s="158" t="s">
        <v>193</v>
      </c>
      <c r="D45" s="14" t="str">
        <f t="shared" si="2"/>
        <v/>
      </c>
      <c r="E45" s="14" t="str">
        <f t="shared" si="3"/>
        <v/>
      </c>
    </row>
    <row r="46" spans="1:5" ht="15.75">
      <c r="A46" s="6">
        <f t="shared" si="1"/>
        <v>42</v>
      </c>
      <c r="B46" s="7" t="s">
        <v>68</v>
      </c>
      <c r="C46" s="158" t="s">
        <v>194</v>
      </c>
      <c r="D46" s="14">
        <f t="shared" si="2"/>
        <v>11258544</v>
      </c>
      <c r="E46" s="14" t="str">
        <f t="shared" si="3"/>
        <v/>
      </c>
    </row>
    <row r="47" spans="1:5" ht="15.75">
      <c r="A47" s="6">
        <f t="shared" si="1"/>
        <v>43</v>
      </c>
      <c r="B47" s="7" t="s">
        <v>70</v>
      </c>
      <c r="C47" s="158" t="s">
        <v>336</v>
      </c>
      <c r="D47" s="14" t="str">
        <f t="shared" si="2"/>
        <v/>
      </c>
      <c r="E47" s="14" t="str">
        <f t="shared" si="3"/>
        <v/>
      </c>
    </row>
    <row r="48" spans="1:5" ht="15.75">
      <c r="A48" s="6">
        <f t="shared" si="1"/>
        <v>44</v>
      </c>
      <c r="B48" s="7" t="s">
        <v>72</v>
      </c>
      <c r="C48" s="158" t="s">
        <v>196</v>
      </c>
      <c r="D48" s="14">
        <f t="shared" si="2"/>
        <v>5641625</v>
      </c>
      <c r="E48" s="14" t="str">
        <f t="shared" si="3"/>
        <v/>
      </c>
    </row>
    <row r="49" spans="1:5" ht="15.75">
      <c r="A49" s="6">
        <f t="shared" si="1"/>
        <v>45</v>
      </c>
      <c r="B49" s="9" t="s">
        <v>74</v>
      </c>
      <c r="C49" s="158" t="s">
        <v>679</v>
      </c>
      <c r="D49" s="14">
        <f t="shared" si="2"/>
        <v>143207</v>
      </c>
      <c r="E49" s="14" t="str">
        <f t="shared" si="3"/>
        <v/>
      </c>
    </row>
    <row r="50" spans="1:5" ht="15.75">
      <c r="A50" s="6">
        <f t="shared" si="1"/>
        <v>46</v>
      </c>
      <c r="B50" s="450" t="s">
        <v>76</v>
      </c>
      <c r="C50" s="158" t="s">
        <v>352</v>
      </c>
      <c r="D50" s="14" t="str">
        <f t="shared" si="2"/>
        <v/>
      </c>
      <c r="E50" s="14" t="str">
        <f t="shared" si="3"/>
        <v/>
      </c>
    </row>
    <row r="51" spans="1:5" ht="15.75">
      <c r="A51" s="6">
        <f t="shared" si="1"/>
        <v>47</v>
      </c>
      <c r="B51" s="451"/>
      <c r="C51" s="158" t="s">
        <v>328</v>
      </c>
      <c r="D51" s="14">
        <f t="shared" si="2"/>
        <v>290392</v>
      </c>
      <c r="E51" s="14" t="str">
        <f t="shared" si="3"/>
        <v/>
      </c>
    </row>
    <row r="52" spans="1:5" ht="15.75">
      <c r="A52" s="6">
        <f t="shared" si="1"/>
        <v>48</v>
      </c>
      <c r="B52" s="452"/>
      <c r="C52" s="158" t="s">
        <v>332</v>
      </c>
      <c r="D52" s="14" t="str">
        <f t="shared" si="2"/>
        <v/>
      </c>
      <c r="E52" s="14" t="str">
        <f t="shared" si="3"/>
        <v/>
      </c>
    </row>
    <row r="53" spans="1:5" ht="15.75">
      <c r="A53" s="6">
        <f t="shared" si="1"/>
        <v>49</v>
      </c>
      <c r="B53" s="7" t="s">
        <v>80</v>
      </c>
      <c r="C53" s="19" t="s">
        <v>148</v>
      </c>
      <c r="D53" s="14" t="str">
        <f t="shared" si="2"/>
        <v/>
      </c>
      <c r="E53" s="14" t="str">
        <f t="shared" si="3"/>
        <v/>
      </c>
    </row>
    <row r="54" spans="1:5" ht="15.75">
      <c r="A54" s="6">
        <f t="shared" si="1"/>
        <v>50</v>
      </c>
      <c r="B54" s="9" t="s">
        <v>82</v>
      </c>
      <c r="C54" s="158" t="s">
        <v>338</v>
      </c>
      <c r="D54" s="14">
        <f t="shared" si="2"/>
        <v>501224</v>
      </c>
      <c r="E54" s="14" t="str">
        <f t="shared" si="3"/>
        <v/>
      </c>
    </row>
    <row r="55" spans="1:5" ht="15.75">
      <c r="A55" s="6">
        <f t="shared" si="1"/>
        <v>51</v>
      </c>
      <c r="B55" s="9" t="s">
        <v>84</v>
      </c>
      <c r="C55" s="21" t="s">
        <v>150</v>
      </c>
      <c r="D55" s="14" t="str">
        <f t="shared" si="2"/>
        <v/>
      </c>
      <c r="E55" s="14" t="str">
        <f t="shared" si="3"/>
        <v/>
      </c>
    </row>
    <row r="56" spans="1:5" ht="15.75">
      <c r="A56" s="6">
        <f t="shared" si="1"/>
        <v>52</v>
      </c>
      <c r="B56" s="7" t="s">
        <v>86</v>
      </c>
      <c r="C56" s="158" t="s">
        <v>608</v>
      </c>
      <c r="D56" s="14">
        <f t="shared" si="2"/>
        <v>99448</v>
      </c>
      <c r="E56" s="14" t="str">
        <f t="shared" si="3"/>
        <v/>
      </c>
    </row>
    <row r="57" spans="1:5" ht="15.75">
      <c r="A57" s="6">
        <f t="shared" si="1"/>
        <v>53</v>
      </c>
      <c r="B57" s="7" t="s">
        <v>88</v>
      </c>
      <c r="C57" s="158" t="s">
        <v>334</v>
      </c>
      <c r="D57" s="14">
        <f t="shared" si="2"/>
        <v>413710</v>
      </c>
      <c r="E57" s="14" t="str">
        <f t="shared" si="3"/>
        <v/>
      </c>
    </row>
    <row r="58" spans="1:5" ht="15.75">
      <c r="A58" s="6">
        <f t="shared" si="1"/>
        <v>54</v>
      </c>
      <c r="B58" s="7" t="s">
        <v>90</v>
      </c>
      <c r="C58" s="28" t="s">
        <v>531</v>
      </c>
      <c r="D58" s="14" t="str">
        <f t="shared" si="2"/>
        <v/>
      </c>
      <c r="E58" s="14" t="str">
        <f t="shared" si="3"/>
        <v/>
      </c>
    </row>
    <row r="59" spans="1:5" ht="15.75">
      <c r="A59" s="6">
        <f t="shared" si="1"/>
        <v>55</v>
      </c>
      <c r="B59" s="9" t="s">
        <v>92</v>
      </c>
      <c r="C59" s="158" t="s">
        <v>358</v>
      </c>
      <c r="D59" s="14" t="str">
        <f t="shared" si="2"/>
        <v/>
      </c>
      <c r="E59" s="14" t="str">
        <f t="shared" si="3"/>
        <v/>
      </c>
    </row>
    <row r="60" spans="1:5" ht="15.75">
      <c r="A60" s="6">
        <f t="shared" si="1"/>
        <v>56</v>
      </c>
      <c r="B60" s="450" t="s">
        <v>94</v>
      </c>
      <c r="C60" s="158" t="s">
        <v>329</v>
      </c>
      <c r="D60" s="14">
        <f t="shared" si="2"/>
        <v>315255</v>
      </c>
      <c r="E60" s="14" t="str">
        <f t="shared" si="3"/>
        <v/>
      </c>
    </row>
    <row r="61" spans="1:5" ht="15.75">
      <c r="A61" s="6">
        <f t="shared" si="1"/>
        <v>57</v>
      </c>
      <c r="B61" s="451"/>
      <c r="C61" s="158" t="s">
        <v>324</v>
      </c>
      <c r="D61" s="14">
        <f t="shared" si="2"/>
        <v>46620</v>
      </c>
      <c r="E61" s="14" t="str">
        <f t="shared" si="3"/>
        <v/>
      </c>
    </row>
    <row r="62" spans="1:5" ht="15.75">
      <c r="A62" s="6">
        <f t="shared" si="1"/>
        <v>58</v>
      </c>
      <c r="B62" s="452"/>
      <c r="C62" s="158" t="s">
        <v>337</v>
      </c>
      <c r="D62" s="14">
        <f t="shared" si="2"/>
        <v>49724</v>
      </c>
      <c r="E62" s="14" t="str">
        <f t="shared" si="3"/>
        <v/>
      </c>
    </row>
    <row r="63" spans="1:5" ht="15.75">
      <c r="A63" s="6">
        <f t="shared" si="1"/>
        <v>59</v>
      </c>
      <c r="B63" s="9" t="s">
        <v>98</v>
      </c>
      <c r="C63" s="21" t="s">
        <v>158</v>
      </c>
      <c r="D63" s="14" t="str">
        <f t="shared" si="2"/>
        <v/>
      </c>
      <c r="E63" s="14" t="str">
        <f t="shared" si="3"/>
        <v/>
      </c>
    </row>
    <row r="64" spans="1:5" ht="15.75">
      <c r="A64" s="6">
        <f t="shared" si="1"/>
        <v>60</v>
      </c>
      <c r="B64" s="136"/>
      <c r="C64" s="158" t="s">
        <v>538</v>
      </c>
      <c r="D64" s="14">
        <f t="shared" si="2"/>
        <v>808524</v>
      </c>
      <c r="E64" s="14" t="str">
        <f t="shared" si="3"/>
        <v/>
      </c>
    </row>
    <row r="65" spans="1:5" ht="15.75">
      <c r="A65" s="6">
        <f t="shared" si="1"/>
        <v>61</v>
      </c>
      <c r="B65" s="11"/>
      <c r="C65" s="158" t="s">
        <v>537</v>
      </c>
      <c r="D65" s="14">
        <f t="shared" si="2"/>
        <v>64642</v>
      </c>
      <c r="E65" s="14" t="str">
        <f t="shared" si="3"/>
        <v/>
      </c>
    </row>
    <row r="66" spans="1:5" ht="15.75">
      <c r="A66" s="12">
        <f t="shared" si="1"/>
        <v>62</v>
      </c>
      <c r="B66" s="11"/>
      <c r="C66" s="28" t="s">
        <v>532</v>
      </c>
      <c r="D66" s="14">
        <f t="shared" si="2"/>
        <v>331165</v>
      </c>
      <c r="E66" s="14" t="str">
        <f t="shared" si="3"/>
        <v/>
      </c>
    </row>
    <row r="67" spans="1:5" ht="15.75">
      <c r="A67" s="13">
        <f t="shared" si="1"/>
        <v>63</v>
      </c>
      <c r="B67" s="14"/>
      <c r="C67" s="158" t="s">
        <v>323</v>
      </c>
      <c r="D67" s="14">
        <f t="shared" si="2"/>
        <v>689185</v>
      </c>
      <c r="E67" s="14" t="str">
        <f t="shared" si="3"/>
        <v/>
      </c>
    </row>
    <row r="68" spans="1:5">
      <c r="A68" s="11"/>
      <c r="B68" s="11"/>
      <c r="C68" s="11"/>
      <c r="D68" s="14" t="str">
        <f t="shared" si="2"/>
        <v/>
      </c>
      <c r="E68" s="11"/>
    </row>
    <row r="69" spans="1:5">
      <c r="A69" s="11"/>
      <c r="B69" s="11"/>
      <c r="C69" s="28" t="s">
        <v>333</v>
      </c>
      <c r="D69" s="14" t="str">
        <f t="shared" si="2"/>
        <v/>
      </c>
      <c r="E69" s="11"/>
    </row>
    <row r="70" spans="1:5">
      <c r="A70" s="11"/>
      <c r="B70" s="11"/>
      <c r="C70" s="11"/>
      <c r="D70" s="11"/>
      <c r="E70" s="11"/>
    </row>
    <row r="71" spans="1:5">
      <c r="A71" s="11"/>
      <c r="B71" s="11"/>
      <c r="C71" s="11"/>
      <c r="D71" s="11"/>
      <c r="E71" s="11"/>
    </row>
    <row r="72" spans="1:5">
      <c r="A72" s="11"/>
      <c r="B72" s="11"/>
      <c r="C72" s="11"/>
      <c r="D72" s="11"/>
      <c r="E72" s="11"/>
    </row>
    <row r="73" spans="1:5">
      <c r="A73" s="11"/>
      <c r="B73" s="11"/>
      <c r="C73" s="11"/>
      <c r="D73" s="11"/>
      <c r="E73" s="11"/>
    </row>
    <row r="74" spans="1:5">
      <c r="A74" s="11"/>
      <c r="B74" s="11"/>
      <c r="C74" s="11"/>
      <c r="D74" s="11"/>
      <c r="E74" s="11"/>
    </row>
    <row r="75" spans="1:5">
      <c r="A75" s="11"/>
      <c r="B75" s="11"/>
      <c r="C75" s="11"/>
      <c r="D75" s="11"/>
      <c r="E75" s="11"/>
    </row>
    <row r="76" spans="1:5">
      <c r="A76" s="11"/>
      <c r="B76" s="11"/>
      <c r="C76" s="11"/>
      <c r="D76" s="11"/>
      <c r="E76" s="11"/>
    </row>
    <row r="77" spans="1:5">
      <c r="A77" s="11"/>
      <c r="B77" s="11"/>
      <c r="C77" s="11"/>
      <c r="D77" s="11"/>
      <c r="E77" s="11"/>
    </row>
    <row r="78" spans="1:5">
      <c r="A78" s="11"/>
      <c r="B78" s="11"/>
      <c r="C78" s="11"/>
      <c r="D78" s="11"/>
      <c r="E78" s="11"/>
    </row>
    <row r="79" spans="1:5">
      <c r="A79" s="11"/>
      <c r="B79" s="11"/>
      <c r="C79" s="11"/>
      <c r="D79" s="11"/>
      <c r="E79" s="11"/>
    </row>
    <row r="80" spans="1:5">
      <c r="A80" s="11"/>
      <c r="B80" s="11"/>
      <c r="C80" s="11"/>
      <c r="D80" s="11"/>
      <c r="E80" s="11"/>
    </row>
    <row r="81" spans="1:5">
      <c r="A81" s="11"/>
      <c r="B81" s="11"/>
      <c r="C81" s="11"/>
      <c r="D81" s="11"/>
      <c r="E81" s="11"/>
    </row>
    <row r="82" spans="1:5">
      <c r="A82" s="11"/>
      <c r="B82" s="11"/>
      <c r="C82" s="11"/>
      <c r="D82" s="11"/>
      <c r="E82" s="11"/>
    </row>
    <row r="83" spans="1:5">
      <c r="A83" s="11"/>
      <c r="B83" s="11"/>
      <c r="C83" s="11"/>
      <c r="D83" s="11"/>
      <c r="E83" s="11"/>
    </row>
    <row r="84" spans="1:5">
      <c r="A84" s="11"/>
      <c r="B84" s="11"/>
      <c r="C84" s="11"/>
      <c r="D84" s="11"/>
      <c r="E84" s="11"/>
    </row>
    <row r="85" spans="1:5">
      <c r="A85" s="11"/>
      <c r="B85" s="11"/>
      <c r="C85" s="11"/>
      <c r="D85" s="11"/>
      <c r="E85" s="11"/>
    </row>
    <row r="86" spans="1:5">
      <c r="A86" s="11"/>
      <c r="B86" s="11"/>
      <c r="C86" s="11"/>
      <c r="D86" s="11"/>
      <c r="E86" s="11"/>
    </row>
    <row r="87" spans="1:5">
      <c r="A87" s="11"/>
      <c r="B87" s="11"/>
      <c r="C87" s="11"/>
      <c r="D87" s="11"/>
      <c r="E87" s="11"/>
    </row>
    <row r="88" spans="1:5">
      <c r="A88" s="11"/>
      <c r="B88" s="11"/>
      <c r="C88" s="11"/>
      <c r="D88" s="11"/>
      <c r="E88" s="11"/>
    </row>
    <row r="89" spans="1:5">
      <c r="A89" s="11"/>
      <c r="B89" s="11"/>
      <c r="C89" s="11"/>
      <c r="D89" s="11"/>
      <c r="E89" s="11"/>
    </row>
    <row r="90" spans="1:5">
      <c r="A90" s="11"/>
      <c r="B90" s="11"/>
      <c r="C90" s="11"/>
      <c r="D90" s="11"/>
      <c r="E90" s="11"/>
    </row>
    <row r="91" spans="1:5">
      <c r="A91" s="11"/>
      <c r="B91" s="11"/>
      <c r="C91" s="11"/>
      <c r="D91" s="11"/>
      <c r="E91" s="11"/>
    </row>
    <row r="92" spans="1:5">
      <c r="A92" s="11"/>
      <c r="B92" s="11"/>
      <c r="C92" s="11"/>
      <c r="D92" s="11"/>
      <c r="E92" s="11"/>
    </row>
    <row r="93" spans="1:5">
      <c r="A93" s="11"/>
      <c r="B93" s="11"/>
      <c r="C93" s="11"/>
      <c r="D93" s="11"/>
      <c r="E93" s="11"/>
    </row>
    <row r="94" spans="1:5">
      <c r="A94" s="11"/>
      <c r="B94" s="11"/>
      <c r="C94" s="11"/>
      <c r="D94" s="11"/>
      <c r="E94" s="11"/>
    </row>
    <row r="95" spans="1:5">
      <c r="A95" s="11"/>
      <c r="B95" s="11"/>
      <c r="C95" s="11"/>
      <c r="D95" s="11"/>
      <c r="E95" s="11"/>
    </row>
    <row r="96" spans="1:5">
      <c r="A96" s="11"/>
      <c r="B96" s="11"/>
      <c r="C96" s="11"/>
      <c r="D96" s="11"/>
      <c r="E96" s="11"/>
    </row>
    <row r="97" spans="1:5">
      <c r="A97" s="11"/>
      <c r="B97" s="11"/>
      <c r="C97" s="11"/>
      <c r="D97" s="11"/>
      <c r="E97" s="11"/>
    </row>
    <row r="98" spans="1:5">
      <c r="A98" s="11"/>
      <c r="B98" s="11"/>
      <c r="C98" s="11"/>
      <c r="D98" s="11"/>
      <c r="E98" s="11"/>
    </row>
    <row r="99" spans="1:5">
      <c r="A99" s="11"/>
      <c r="B99" s="11"/>
      <c r="C99" s="11"/>
      <c r="D99" s="11"/>
      <c r="E99" s="11"/>
    </row>
    <row r="100" spans="1:5">
      <c r="A100" s="11"/>
      <c r="B100" s="11"/>
      <c r="C100" s="11"/>
      <c r="D100" s="11"/>
      <c r="E100" s="11"/>
    </row>
    <row r="101" spans="1:5">
      <c r="A101" s="11"/>
      <c r="B101" s="11"/>
      <c r="C101" s="11"/>
      <c r="D101" s="11"/>
      <c r="E101" s="11"/>
    </row>
    <row r="102" spans="1:5">
      <c r="A102" s="11"/>
      <c r="B102" s="11"/>
      <c r="C102" s="11"/>
      <c r="D102" s="11"/>
      <c r="E102" s="11"/>
    </row>
    <row r="103" spans="1:5">
      <c r="A103" s="11"/>
      <c r="B103" s="11"/>
      <c r="C103" s="11"/>
      <c r="D103" s="11"/>
      <c r="E103" s="11"/>
    </row>
    <row r="104" spans="1:5">
      <c r="A104" s="11"/>
      <c r="B104" s="11"/>
      <c r="C104" s="11"/>
      <c r="D104" s="11"/>
      <c r="E104" s="11"/>
    </row>
    <row r="105" spans="1:5">
      <c r="A105" s="11"/>
      <c r="B105" s="11"/>
      <c r="C105" s="11"/>
      <c r="D105" s="11"/>
      <c r="E105" s="11"/>
    </row>
    <row r="106" spans="1:5">
      <c r="A106" s="11"/>
      <c r="B106" s="11"/>
      <c r="C106" s="11"/>
      <c r="D106" s="11"/>
      <c r="E106" s="11"/>
    </row>
    <row r="107" spans="1:5">
      <c r="A107" s="11"/>
      <c r="B107" s="11"/>
      <c r="C107" s="11"/>
      <c r="D107" s="11"/>
      <c r="E107" s="11"/>
    </row>
    <row r="108" spans="1:5">
      <c r="A108" s="11"/>
      <c r="B108" s="11"/>
      <c r="C108" s="11"/>
      <c r="D108" s="11"/>
      <c r="E108" s="11"/>
    </row>
    <row r="109" spans="1:5">
      <c r="A109" s="11"/>
      <c r="B109" s="11"/>
      <c r="C109" s="11"/>
      <c r="D109" s="11"/>
      <c r="E109" s="11"/>
    </row>
    <row r="110" spans="1:5">
      <c r="A110" s="11"/>
      <c r="B110" s="11"/>
      <c r="C110" s="11"/>
      <c r="D110" s="11"/>
      <c r="E110" s="11"/>
    </row>
    <row r="111" spans="1:5">
      <c r="A111" s="11"/>
      <c r="B111" s="11"/>
      <c r="C111" s="11"/>
      <c r="D111" s="11"/>
      <c r="E111" s="11"/>
    </row>
    <row r="112" spans="1:5">
      <c r="A112" s="11"/>
      <c r="B112" s="11"/>
      <c r="C112" s="11"/>
      <c r="D112" s="11"/>
      <c r="E112" s="11"/>
    </row>
    <row r="113" spans="1:5">
      <c r="A113" s="11"/>
      <c r="B113" s="11"/>
      <c r="C113" s="11"/>
      <c r="D113" s="11"/>
      <c r="E113" s="11"/>
    </row>
    <row r="114" spans="1:5">
      <c r="A114" s="11"/>
      <c r="B114" s="11"/>
      <c r="C114" s="11"/>
      <c r="D114" s="11"/>
      <c r="E114" s="11"/>
    </row>
    <row r="115" spans="1:5">
      <c r="A115" s="11"/>
      <c r="B115" s="11"/>
      <c r="C115" s="11"/>
      <c r="D115" s="11"/>
      <c r="E115" s="11"/>
    </row>
    <row r="116" spans="1:5">
      <c r="A116" s="11"/>
      <c r="B116" s="11"/>
      <c r="C116" s="11"/>
      <c r="D116" s="11"/>
      <c r="E116" s="11"/>
    </row>
    <row r="117" spans="1:5">
      <c r="A117" s="11"/>
      <c r="B117" s="11"/>
      <c r="C117" s="11"/>
      <c r="D117" s="11"/>
      <c r="E117" s="11"/>
    </row>
    <row r="118" spans="1:5">
      <c r="A118" s="11"/>
      <c r="B118" s="11"/>
      <c r="C118" s="11"/>
      <c r="D118" s="11"/>
      <c r="E118" s="11"/>
    </row>
    <row r="119" spans="1:5">
      <c r="A119" s="11"/>
      <c r="B119" s="11"/>
      <c r="C119" s="11"/>
      <c r="D119" s="11"/>
      <c r="E119" s="11"/>
    </row>
    <row r="120" spans="1:5">
      <c r="A120" s="11"/>
      <c r="B120" s="11"/>
      <c r="C120" s="11"/>
      <c r="D120" s="11"/>
      <c r="E120" s="11"/>
    </row>
    <row r="121" spans="1:5">
      <c r="A121" s="11"/>
      <c r="B121" s="11"/>
      <c r="C121" s="11"/>
      <c r="D121" s="11"/>
      <c r="E121" s="11"/>
    </row>
    <row r="122" spans="1:5">
      <c r="A122" s="11"/>
      <c r="B122" s="11"/>
      <c r="C122" s="11"/>
      <c r="D122" s="11"/>
      <c r="E122" s="11"/>
    </row>
    <row r="123" spans="1:5">
      <c r="A123" s="11"/>
      <c r="B123" s="11"/>
      <c r="C123" s="11"/>
      <c r="D123" s="11"/>
      <c r="E123" s="11"/>
    </row>
    <row r="124" spans="1:5">
      <c r="A124" s="11"/>
      <c r="B124" s="11"/>
      <c r="C124" s="11"/>
      <c r="D124" s="11"/>
      <c r="E124" s="11"/>
    </row>
    <row r="125" spans="1:5">
      <c r="A125" s="11"/>
      <c r="B125" s="11"/>
      <c r="C125" s="11"/>
      <c r="D125" s="11"/>
      <c r="E125" s="11"/>
    </row>
    <row r="126" spans="1:5">
      <c r="A126" s="11"/>
      <c r="B126" s="11"/>
      <c r="C126" s="11"/>
      <c r="D126" s="11"/>
      <c r="E126" s="11"/>
    </row>
    <row r="127" spans="1:5">
      <c r="A127" s="11"/>
      <c r="B127" s="11"/>
      <c r="C127" s="11"/>
      <c r="D127" s="11"/>
      <c r="E127" s="11"/>
    </row>
    <row r="128" spans="1:5">
      <c r="A128" s="11"/>
      <c r="B128" s="11"/>
      <c r="C128" s="11"/>
      <c r="D128" s="11"/>
      <c r="E128" s="11"/>
    </row>
    <row r="129" spans="1:5">
      <c r="A129" s="11"/>
      <c r="B129" s="11"/>
      <c r="C129" s="11"/>
      <c r="D129" s="11"/>
      <c r="E129" s="11"/>
    </row>
    <row r="130" spans="1:5">
      <c r="A130" s="11"/>
      <c r="B130" s="11"/>
      <c r="C130" s="11"/>
      <c r="D130" s="11"/>
      <c r="E130" s="11"/>
    </row>
    <row r="131" spans="1:5">
      <c r="A131" s="11"/>
      <c r="B131" s="11"/>
      <c r="C131" s="11"/>
      <c r="D131" s="11"/>
      <c r="E131" s="11"/>
    </row>
    <row r="132" spans="1:5">
      <c r="A132" s="11"/>
      <c r="B132" s="11"/>
      <c r="C132" s="11"/>
      <c r="D132" s="11"/>
      <c r="E132" s="11"/>
    </row>
    <row r="133" spans="1:5">
      <c r="A133" s="11"/>
      <c r="B133" s="11"/>
      <c r="C133" s="11"/>
      <c r="D133" s="11"/>
      <c r="E133" s="11"/>
    </row>
    <row r="134" spans="1:5">
      <c r="A134" s="11"/>
      <c r="B134" s="11"/>
      <c r="C134" s="11"/>
      <c r="D134" s="11"/>
      <c r="E134" s="11"/>
    </row>
    <row r="135" spans="1:5">
      <c r="A135" s="11"/>
      <c r="B135" s="11"/>
      <c r="C135" s="11"/>
      <c r="D135" s="11"/>
      <c r="E135" s="11"/>
    </row>
    <row r="136" spans="1:5">
      <c r="A136" s="11"/>
      <c r="B136" s="11"/>
      <c r="C136" s="11"/>
      <c r="D136" s="11"/>
      <c r="E136" s="11"/>
    </row>
    <row r="137" spans="1:5">
      <c r="A137" s="11"/>
      <c r="B137" s="11"/>
      <c r="C137" s="11"/>
      <c r="D137" s="11"/>
      <c r="E137" s="11"/>
    </row>
    <row r="138" spans="1:5">
      <c r="A138" s="11"/>
      <c r="B138" s="11"/>
      <c r="C138" s="11"/>
      <c r="D138" s="11"/>
      <c r="E138" s="11"/>
    </row>
    <row r="139" spans="1:5">
      <c r="A139" s="11"/>
      <c r="B139" s="11"/>
      <c r="C139" s="11"/>
      <c r="D139" s="11"/>
      <c r="E139" s="11"/>
    </row>
    <row r="140" spans="1:5">
      <c r="A140" s="11"/>
      <c r="B140" s="11"/>
      <c r="C140" s="11"/>
      <c r="D140" s="11"/>
      <c r="E140" s="11"/>
    </row>
    <row r="141" spans="1:5">
      <c r="A141" s="11"/>
      <c r="B141" s="11"/>
      <c r="C141" s="11"/>
      <c r="D141" s="11"/>
      <c r="E141" s="11"/>
    </row>
    <row r="142" spans="1:5">
      <c r="A142" s="11"/>
      <c r="B142" s="11"/>
      <c r="C142" s="11"/>
      <c r="D142" s="11"/>
      <c r="E142" s="11"/>
    </row>
    <row r="143" spans="1:5">
      <c r="A143" s="11"/>
      <c r="B143" s="11"/>
      <c r="C143" s="11"/>
      <c r="D143" s="11"/>
      <c r="E143" s="11"/>
    </row>
    <row r="144" spans="1:5">
      <c r="A144" s="11"/>
      <c r="B144" s="11"/>
      <c r="C144" s="11"/>
      <c r="D144" s="11"/>
      <c r="E144" s="11"/>
    </row>
    <row r="145" spans="1:5">
      <c r="A145" s="11"/>
      <c r="B145" s="11"/>
      <c r="C145" s="11"/>
      <c r="D145" s="11"/>
      <c r="E145" s="11"/>
    </row>
    <row r="146" spans="1:5">
      <c r="A146" s="11"/>
      <c r="B146" s="11"/>
      <c r="C146" s="11"/>
      <c r="D146" s="11"/>
      <c r="E146" s="11"/>
    </row>
    <row r="147" spans="1:5">
      <c r="A147" s="11"/>
      <c r="B147" s="11"/>
      <c r="C147" s="11"/>
      <c r="D147" s="11"/>
      <c r="E147" s="11"/>
    </row>
    <row r="148" spans="1:5">
      <c r="A148" s="11"/>
      <c r="B148" s="11"/>
      <c r="C148" s="11"/>
      <c r="D148" s="11"/>
      <c r="E148" s="11"/>
    </row>
    <row r="149" spans="1:5">
      <c r="A149" s="11"/>
      <c r="B149" s="11"/>
      <c r="C149" s="11"/>
      <c r="D149" s="11"/>
      <c r="E149" s="11"/>
    </row>
    <row r="150" spans="1:5">
      <c r="A150" s="11"/>
      <c r="B150" s="11"/>
      <c r="C150" s="11"/>
      <c r="D150" s="11"/>
      <c r="E150" s="11"/>
    </row>
    <row r="151" spans="1:5">
      <c r="A151" s="11"/>
      <c r="B151" s="11"/>
      <c r="C151" s="11"/>
      <c r="D151" s="11"/>
      <c r="E151" s="11"/>
    </row>
    <row r="152" spans="1:5">
      <c r="A152" s="11"/>
      <c r="B152" s="11"/>
      <c r="C152" s="11"/>
      <c r="D152" s="11"/>
      <c r="E152" s="11"/>
    </row>
    <row r="153" spans="1:5">
      <c r="A153" s="11"/>
      <c r="B153" s="11"/>
      <c r="C153" s="11"/>
      <c r="D153" s="11"/>
      <c r="E153" s="11"/>
    </row>
    <row r="154" spans="1:5">
      <c r="A154" s="11"/>
      <c r="B154" s="11"/>
      <c r="C154" s="11"/>
      <c r="D154" s="11"/>
      <c r="E154" s="11"/>
    </row>
    <row r="155" spans="1:5">
      <c r="A155" s="11"/>
      <c r="B155" s="11"/>
      <c r="C155" s="11"/>
      <c r="D155" s="11"/>
      <c r="E155" s="11"/>
    </row>
    <row r="156" spans="1:5">
      <c r="A156" s="11"/>
      <c r="B156" s="11"/>
      <c r="C156" s="11"/>
      <c r="D156" s="11"/>
      <c r="E156" s="11"/>
    </row>
    <row r="157" spans="1:5">
      <c r="A157" s="11"/>
      <c r="B157" s="11"/>
      <c r="C157" s="11"/>
      <c r="D157" s="11"/>
      <c r="E157" s="11"/>
    </row>
    <row r="158" spans="1:5">
      <c r="A158" s="11"/>
      <c r="B158" s="11"/>
      <c r="C158" s="11"/>
      <c r="D158" s="11"/>
      <c r="E158" s="11"/>
    </row>
    <row r="159" spans="1:5">
      <c r="A159" s="11"/>
      <c r="B159" s="11"/>
      <c r="C159" s="11"/>
      <c r="D159" s="11"/>
      <c r="E159" s="11"/>
    </row>
    <row r="160" spans="1:5">
      <c r="A160" s="11"/>
      <c r="B160" s="11"/>
      <c r="C160" s="11"/>
      <c r="D160" s="11"/>
      <c r="E160" s="11"/>
    </row>
    <row r="161" spans="1:5">
      <c r="A161" s="11"/>
      <c r="B161" s="11"/>
      <c r="C161" s="11"/>
      <c r="D161" s="11"/>
      <c r="E161" s="11"/>
    </row>
    <row r="162" spans="1:5">
      <c r="A162" s="11"/>
      <c r="B162" s="11"/>
      <c r="C162" s="11"/>
      <c r="D162" s="11"/>
      <c r="E162" s="11"/>
    </row>
    <row r="163" spans="1:5">
      <c r="A163" s="11"/>
      <c r="B163" s="11"/>
      <c r="C163" s="11"/>
      <c r="D163" s="11"/>
      <c r="E163" s="11"/>
    </row>
    <row r="164" spans="1:5">
      <c r="A164" s="11"/>
      <c r="B164" s="11"/>
      <c r="C164" s="11"/>
      <c r="D164" s="11"/>
      <c r="E164" s="11"/>
    </row>
    <row r="165" spans="1:5">
      <c r="A165" s="11"/>
      <c r="B165" s="11"/>
      <c r="C165" s="11"/>
      <c r="D165" s="11"/>
      <c r="E165" s="11"/>
    </row>
    <row r="166" spans="1:5">
      <c r="A166" s="11"/>
      <c r="B166" s="11"/>
      <c r="C166" s="11"/>
      <c r="D166" s="11"/>
      <c r="E166" s="11"/>
    </row>
    <row r="167" spans="1:5">
      <c r="A167" s="11"/>
      <c r="B167" s="11"/>
      <c r="C167" s="11"/>
      <c r="D167" s="11"/>
      <c r="E167" s="11"/>
    </row>
    <row r="168" spans="1:5">
      <c r="A168" s="11"/>
      <c r="B168" s="11"/>
      <c r="C168" s="11"/>
      <c r="D168" s="11"/>
      <c r="E168" s="11"/>
    </row>
    <row r="169" spans="1:5">
      <c r="A169" s="11"/>
      <c r="B169" s="11"/>
      <c r="C169" s="11"/>
      <c r="D169" s="11"/>
      <c r="E169" s="11"/>
    </row>
    <row r="170" spans="1:5">
      <c r="A170" s="11"/>
      <c r="B170" s="11"/>
      <c r="C170" s="11"/>
      <c r="D170" s="11"/>
      <c r="E170" s="11"/>
    </row>
    <row r="171" spans="1:5">
      <c r="A171" s="11"/>
      <c r="B171" s="11"/>
      <c r="C171" s="11"/>
      <c r="D171" s="11"/>
      <c r="E171" s="11"/>
    </row>
    <row r="172" spans="1:5">
      <c r="A172" s="11"/>
      <c r="B172" s="11"/>
      <c r="C172" s="11"/>
      <c r="D172" s="11"/>
      <c r="E172" s="11"/>
    </row>
    <row r="173" spans="1:5">
      <c r="A173" s="11"/>
      <c r="B173" s="11"/>
      <c r="C173" s="11"/>
      <c r="D173" s="11"/>
      <c r="E173" s="11"/>
    </row>
    <row r="174" spans="1:5">
      <c r="A174" s="11"/>
      <c r="B174" s="11"/>
      <c r="C174" s="11"/>
      <c r="D174" s="11"/>
      <c r="E174" s="11"/>
    </row>
    <row r="175" spans="1:5">
      <c r="A175" s="11"/>
      <c r="B175" s="11"/>
      <c r="C175" s="11"/>
      <c r="D175" s="11"/>
      <c r="E175" s="11"/>
    </row>
    <row r="176" spans="1:5">
      <c r="A176" s="11"/>
      <c r="B176" s="11"/>
      <c r="C176" s="11"/>
      <c r="D176" s="11"/>
      <c r="E176" s="11"/>
    </row>
    <row r="177" spans="1:5">
      <c r="A177" s="11"/>
      <c r="B177" s="11"/>
      <c r="C177" s="11"/>
      <c r="D177" s="11"/>
      <c r="E177" s="11"/>
    </row>
    <row r="178" spans="1:5">
      <c r="A178" s="11"/>
      <c r="B178" s="11"/>
      <c r="C178" s="11"/>
      <c r="D178" s="11"/>
      <c r="E178" s="11"/>
    </row>
    <row r="179" spans="1:5">
      <c r="A179" s="11"/>
      <c r="B179" s="11"/>
      <c r="C179" s="11"/>
      <c r="D179" s="11"/>
      <c r="E179" s="11"/>
    </row>
    <row r="180" spans="1:5">
      <c r="A180" s="11"/>
      <c r="B180" s="11"/>
      <c r="C180" s="11"/>
      <c r="D180" s="11"/>
      <c r="E180" s="11"/>
    </row>
    <row r="181" spans="1:5">
      <c r="A181" s="11"/>
      <c r="B181" s="11"/>
      <c r="C181" s="11"/>
      <c r="D181" s="11"/>
      <c r="E181" s="11"/>
    </row>
    <row r="182" spans="1:5">
      <c r="A182" s="11"/>
      <c r="B182" s="11"/>
      <c r="C182" s="11"/>
      <c r="D182" s="11"/>
      <c r="E182" s="11"/>
    </row>
    <row r="183" spans="1:5">
      <c r="A183" s="11"/>
      <c r="B183" s="11"/>
      <c r="C183" s="11"/>
      <c r="D183" s="11"/>
      <c r="E183" s="11"/>
    </row>
    <row r="184" spans="1:5">
      <c r="A184" s="11"/>
      <c r="B184" s="11"/>
      <c r="C184" s="11"/>
      <c r="D184" s="11"/>
      <c r="E184" s="11"/>
    </row>
    <row r="185" spans="1:5">
      <c r="A185" s="11"/>
      <c r="B185" s="11"/>
      <c r="C185" s="11"/>
      <c r="D185" s="11"/>
      <c r="E185" s="11"/>
    </row>
    <row r="186" spans="1:5">
      <c r="A186" s="11"/>
      <c r="B186" s="11"/>
      <c r="C186" s="11"/>
      <c r="D186" s="11"/>
      <c r="E186" s="11"/>
    </row>
    <row r="187" spans="1:5">
      <c r="A187" s="11"/>
      <c r="B187" s="11"/>
      <c r="C187" s="11"/>
      <c r="D187" s="11"/>
      <c r="E187" s="11"/>
    </row>
    <row r="188" spans="1:5">
      <c r="A188" s="11"/>
      <c r="B188" s="11"/>
      <c r="C188" s="11"/>
      <c r="D188" s="11"/>
      <c r="E188" s="11"/>
    </row>
    <row r="189" spans="1:5">
      <c r="A189" s="11"/>
      <c r="B189" s="11"/>
      <c r="C189" s="11"/>
      <c r="D189" s="11"/>
      <c r="E189" s="11"/>
    </row>
    <row r="190" spans="1:5">
      <c r="A190" s="11"/>
      <c r="B190" s="11"/>
      <c r="C190" s="11"/>
      <c r="D190" s="11"/>
      <c r="E190" s="11"/>
    </row>
    <row r="191" spans="1:5">
      <c r="A191" s="11"/>
      <c r="B191" s="11"/>
      <c r="C191" s="11"/>
      <c r="D191" s="11"/>
      <c r="E191" s="11"/>
    </row>
    <row r="192" spans="1:5">
      <c r="A192" s="11"/>
      <c r="B192" s="11"/>
      <c r="C192" s="11"/>
      <c r="D192" s="11"/>
      <c r="E192" s="11"/>
    </row>
    <row r="193" spans="1:5">
      <c r="A193" s="11"/>
      <c r="B193" s="11"/>
      <c r="C193" s="11"/>
      <c r="D193" s="11"/>
      <c r="E193" s="11"/>
    </row>
    <row r="194" spans="1:5">
      <c r="A194" s="11"/>
      <c r="B194" s="11"/>
      <c r="C194" s="11"/>
      <c r="D194" s="11"/>
      <c r="E194" s="11"/>
    </row>
    <row r="195" spans="1:5">
      <c r="A195" s="11"/>
      <c r="B195" s="11"/>
      <c r="C195" s="11"/>
      <c r="D195" s="11"/>
      <c r="E195" s="11"/>
    </row>
    <row r="196" spans="1:5">
      <c r="A196" s="11"/>
      <c r="B196" s="11"/>
      <c r="C196" s="11"/>
      <c r="D196" s="11"/>
      <c r="E196" s="11"/>
    </row>
    <row r="197" spans="1:5">
      <c r="A197" s="11"/>
      <c r="B197" s="11"/>
      <c r="C197" s="11"/>
      <c r="D197" s="11"/>
      <c r="E197" s="11"/>
    </row>
    <row r="198" spans="1:5">
      <c r="A198" s="11"/>
      <c r="B198" s="11"/>
      <c r="C198" s="11"/>
      <c r="D198" s="11"/>
      <c r="E198" s="11"/>
    </row>
    <row r="199" spans="1:5">
      <c r="A199" s="11"/>
      <c r="B199" s="11"/>
      <c r="C199" s="11"/>
      <c r="D199" s="11"/>
      <c r="E199" s="11"/>
    </row>
    <row r="200" spans="1:5">
      <c r="A200" s="11"/>
      <c r="B200" s="11"/>
      <c r="C200" s="11"/>
      <c r="D200" s="11"/>
      <c r="E200" s="11"/>
    </row>
    <row r="201" spans="1:5">
      <c r="A201" s="11"/>
      <c r="B201" s="11"/>
      <c r="C201" s="11"/>
      <c r="D201" s="11"/>
      <c r="E201" s="11"/>
    </row>
    <row r="202" spans="1:5">
      <c r="A202" s="11"/>
      <c r="B202" s="11"/>
      <c r="C202" s="11"/>
      <c r="D202" s="11"/>
      <c r="E202" s="11"/>
    </row>
    <row r="203" spans="1:5">
      <c r="A203" s="11"/>
      <c r="B203" s="11"/>
      <c r="C203" s="11"/>
      <c r="D203" s="11"/>
      <c r="E203" s="11"/>
    </row>
    <row r="204" spans="1:5">
      <c r="A204" s="11"/>
      <c r="B204" s="11"/>
      <c r="C204" s="11"/>
      <c r="D204" s="11"/>
      <c r="E204" s="11"/>
    </row>
    <row r="205" spans="1:5">
      <c r="A205" s="11"/>
      <c r="B205" s="11"/>
      <c r="C205" s="11"/>
      <c r="D205" s="11"/>
      <c r="E205" s="11"/>
    </row>
    <row r="206" spans="1:5">
      <c r="A206" s="11"/>
      <c r="B206" s="11"/>
      <c r="C206" s="11"/>
      <c r="D206" s="11"/>
      <c r="E206" s="11"/>
    </row>
    <row r="207" spans="1:5">
      <c r="A207" s="11"/>
      <c r="B207" s="11"/>
      <c r="C207" s="11"/>
      <c r="D207" s="11"/>
      <c r="E207" s="11"/>
    </row>
    <row r="208" spans="1:5">
      <c r="A208" s="11"/>
      <c r="B208" s="11"/>
      <c r="C208" s="11"/>
      <c r="D208" s="11"/>
      <c r="E208" s="11"/>
    </row>
    <row r="209" spans="1:5">
      <c r="A209" s="11"/>
      <c r="B209" s="11"/>
      <c r="C209" s="11"/>
      <c r="D209" s="11"/>
      <c r="E209" s="11"/>
    </row>
    <row r="210" spans="1:5">
      <c r="A210" s="11"/>
      <c r="B210" s="11"/>
      <c r="C210" s="11"/>
      <c r="D210" s="11"/>
      <c r="E210" s="11"/>
    </row>
    <row r="211" spans="1:5">
      <c r="A211" s="11"/>
      <c r="B211" s="11"/>
      <c r="C211" s="11"/>
      <c r="D211" s="11"/>
      <c r="E211" s="11"/>
    </row>
    <row r="212" spans="1:5">
      <c r="A212" s="11"/>
      <c r="B212" s="11"/>
      <c r="C212" s="11"/>
      <c r="D212" s="11"/>
      <c r="E212" s="11"/>
    </row>
    <row r="213" spans="1:5">
      <c r="A213" s="11"/>
      <c r="B213" s="11"/>
      <c r="C213" s="11"/>
      <c r="D213" s="11"/>
      <c r="E213" s="11"/>
    </row>
    <row r="214" spans="1:5">
      <c r="A214" s="11"/>
      <c r="B214" s="11"/>
      <c r="C214" s="11"/>
      <c r="D214" s="11"/>
      <c r="E214" s="11"/>
    </row>
    <row r="215" spans="1:5">
      <c r="A215" s="11"/>
      <c r="B215" s="11"/>
      <c r="C215" s="11"/>
      <c r="D215" s="11"/>
      <c r="E215" s="11"/>
    </row>
    <row r="216" spans="1:5">
      <c r="A216" s="11"/>
      <c r="B216" s="11"/>
      <c r="C216" s="11"/>
      <c r="D216" s="11"/>
      <c r="E216" s="11"/>
    </row>
    <row r="217" spans="1:5">
      <c r="A217" s="11"/>
      <c r="B217" s="11"/>
      <c r="C217" s="11"/>
      <c r="D217" s="11"/>
      <c r="E217" s="11"/>
    </row>
    <row r="218" spans="1:5">
      <c r="A218" s="11"/>
      <c r="B218" s="11"/>
      <c r="C218" s="11"/>
      <c r="D218" s="11"/>
      <c r="E218" s="11"/>
    </row>
    <row r="219" spans="1:5">
      <c r="A219" s="11"/>
      <c r="B219" s="11"/>
      <c r="C219" s="11"/>
      <c r="D219" s="11"/>
      <c r="E219" s="11"/>
    </row>
    <row r="220" spans="1:5">
      <c r="A220" s="11"/>
      <c r="B220" s="11"/>
      <c r="C220" s="11"/>
      <c r="D220" s="11"/>
      <c r="E220" s="11"/>
    </row>
    <row r="221" spans="1:5">
      <c r="A221" s="11"/>
      <c r="B221" s="11"/>
      <c r="C221" s="11"/>
      <c r="D221" s="11"/>
      <c r="E221" s="11"/>
    </row>
    <row r="222" spans="1:5">
      <c r="A222" s="11"/>
      <c r="B222" s="11"/>
      <c r="C222" s="11"/>
      <c r="D222" s="11"/>
      <c r="E222" s="11"/>
    </row>
    <row r="223" spans="1:5">
      <c r="A223" s="11"/>
      <c r="B223" s="11"/>
      <c r="C223" s="11"/>
      <c r="D223" s="11"/>
      <c r="E223" s="11"/>
    </row>
    <row r="224" spans="1:5">
      <c r="A224" s="11"/>
      <c r="B224" s="11"/>
      <c r="C224" s="11"/>
      <c r="D224" s="11"/>
      <c r="E224" s="11"/>
    </row>
    <row r="225" spans="1:5">
      <c r="A225" s="11"/>
      <c r="B225" s="11"/>
      <c r="C225" s="11"/>
      <c r="D225" s="11"/>
      <c r="E225" s="11"/>
    </row>
    <row r="226" spans="1:5">
      <c r="A226" s="11"/>
      <c r="B226" s="11"/>
      <c r="C226" s="11"/>
      <c r="D226" s="11"/>
      <c r="E226" s="11"/>
    </row>
    <row r="227" spans="1:5">
      <c r="A227" s="11"/>
      <c r="B227" s="11"/>
      <c r="C227" s="11"/>
      <c r="D227" s="11"/>
      <c r="E227" s="11"/>
    </row>
    <row r="228" spans="1:5">
      <c r="A228" s="11"/>
      <c r="B228" s="11"/>
      <c r="C228" s="11"/>
      <c r="D228" s="11"/>
      <c r="E228" s="11"/>
    </row>
    <row r="229" spans="1:5">
      <c r="A229" s="11"/>
      <c r="B229" s="11"/>
      <c r="C229" s="11"/>
      <c r="D229" s="11"/>
      <c r="E229" s="11"/>
    </row>
    <row r="230" spans="1:5">
      <c r="A230" s="11"/>
      <c r="B230" s="11"/>
      <c r="C230" s="11"/>
      <c r="D230" s="11"/>
      <c r="E230" s="11"/>
    </row>
    <row r="231" spans="1:5">
      <c r="A231" s="11"/>
      <c r="B231" s="11"/>
      <c r="C231" s="11"/>
      <c r="D231" s="11"/>
      <c r="E231" s="11"/>
    </row>
    <row r="232" spans="1:5">
      <c r="A232" s="11"/>
      <c r="B232" s="11"/>
      <c r="C232" s="11"/>
      <c r="D232" s="11"/>
      <c r="E232" s="11"/>
    </row>
    <row r="233" spans="1:5">
      <c r="A233" s="11"/>
      <c r="B233" s="11"/>
      <c r="C233" s="11"/>
      <c r="D233" s="11"/>
      <c r="E233" s="11"/>
    </row>
    <row r="234" spans="1:5">
      <c r="A234" s="11"/>
      <c r="B234" s="11"/>
      <c r="C234" s="11"/>
      <c r="D234" s="11"/>
      <c r="E234" s="11"/>
    </row>
    <row r="235" spans="1:5">
      <c r="A235" s="11"/>
      <c r="B235" s="11"/>
      <c r="C235" s="11"/>
      <c r="D235" s="11"/>
      <c r="E235" s="11"/>
    </row>
    <row r="236" spans="1:5">
      <c r="A236" s="11"/>
      <c r="B236" s="11"/>
      <c r="C236" s="11"/>
      <c r="D236" s="11"/>
      <c r="E236" s="11"/>
    </row>
    <row r="237" spans="1:5">
      <c r="A237" s="11"/>
      <c r="B237" s="11"/>
      <c r="C237" s="11"/>
      <c r="D237" s="11"/>
      <c r="E237" s="11"/>
    </row>
    <row r="238" spans="1:5">
      <c r="A238" s="11"/>
      <c r="B238" s="11"/>
      <c r="C238" s="11"/>
      <c r="D238" s="11"/>
      <c r="E238" s="11"/>
    </row>
    <row r="239" spans="1:5">
      <c r="A239" s="11"/>
      <c r="B239" s="11"/>
      <c r="C239" s="11"/>
      <c r="D239" s="11"/>
      <c r="E239" s="11"/>
    </row>
    <row r="240" spans="1:5">
      <c r="A240" s="11"/>
      <c r="B240" s="11"/>
      <c r="C240" s="11"/>
      <c r="D240" s="11"/>
      <c r="E240" s="11"/>
    </row>
    <row r="241" spans="1:5">
      <c r="A241" s="11"/>
      <c r="B241" s="11"/>
      <c r="C241" s="11"/>
      <c r="D241" s="11"/>
      <c r="E241" s="11"/>
    </row>
    <row r="242" spans="1:5">
      <c r="A242" s="11"/>
      <c r="B242" s="11"/>
      <c r="C242" s="11"/>
      <c r="D242" s="11"/>
      <c r="E242" s="11"/>
    </row>
    <row r="243" spans="1:5">
      <c r="A243" s="11"/>
      <c r="B243" s="11"/>
      <c r="C243" s="11"/>
      <c r="D243" s="11"/>
      <c r="E243" s="11"/>
    </row>
    <row r="244" spans="1:5">
      <c r="A244" s="11"/>
      <c r="B244" s="11"/>
      <c r="C244" s="11"/>
      <c r="D244" s="11"/>
      <c r="E244" s="11"/>
    </row>
    <row r="245" spans="1:5">
      <c r="A245" s="11"/>
      <c r="B245" s="11"/>
      <c r="C245" s="11"/>
      <c r="D245" s="11"/>
      <c r="E245" s="11"/>
    </row>
    <row r="246" spans="1:5">
      <c r="A246" s="11"/>
      <c r="B246" s="11"/>
      <c r="C246" s="11"/>
      <c r="D246" s="11"/>
      <c r="E246" s="11"/>
    </row>
    <row r="247" spans="1:5">
      <c r="A247" s="11"/>
      <c r="B247" s="11"/>
      <c r="C247" s="11"/>
      <c r="D247" s="11"/>
      <c r="E247" s="11"/>
    </row>
    <row r="248" spans="1:5">
      <c r="A248" s="11"/>
      <c r="B248" s="11"/>
      <c r="C248" s="11"/>
      <c r="D248" s="11"/>
      <c r="E248" s="11"/>
    </row>
    <row r="249" spans="1:5">
      <c r="A249" s="11"/>
      <c r="B249" s="11"/>
      <c r="C249" s="11"/>
      <c r="D249" s="11"/>
      <c r="E249" s="11"/>
    </row>
    <row r="250" spans="1:5">
      <c r="A250" s="11"/>
      <c r="B250" s="11"/>
      <c r="C250" s="11"/>
      <c r="D250" s="11"/>
      <c r="E250" s="11"/>
    </row>
    <row r="251" spans="1:5">
      <c r="A251" s="11"/>
      <c r="B251" s="11"/>
      <c r="C251" s="11"/>
      <c r="D251" s="11"/>
      <c r="E251" s="11"/>
    </row>
    <row r="252" spans="1:5">
      <c r="A252" s="11"/>
      <c r="B252" s="11"/>
      <c r="C252" s="11"/>
      <c r="D252" s="11"/>
      <c r="E252" s="11"/>
    </row>
    <row r="253" spans="1:5">
      <c r="A253" s="11"/>
      <c r="B253" s="11"/>
      <c r="C253" s="11"/>
      <c r="D253" s="11"/>
      <c r="E253" s="11"/>
    </row>
    <row r="254" spans="1:5">
      <c r="A254" s="11"/>
      <c r="B254" s="11"/>
      <c r="C254" s="11"/>
      <c r="D254" s="11"/>
      <c r="E254" s="11"/>
    </row>
    <row r="255" spans="1:5">
      <c r="A255" s="11"/>
      <c r="B255" s="11"/>
      <c r="C255" s="11"/>
      <c r="D255" s="11"/>
      <c r="E255" s="11"/>
    </row>
    <row r="256" spans="1:5">
      <c r="A256" s="11"/>
      <c r="B256" s="11"/>
      <c r="C256" s="11"/>
      <c r="D256" s="11"/>
      <c r="E256" s="11"/>
    </row>
    <row r="257" spans="1:5">
      <c r="A257" s="11"/>
      <c r="B257" s="11"/>
      <c r="C257" s="11"/>
      <c r="D257" s="11"/>
      <c r="E257" s="11"/>
    </row>
    <row r="258" spans="1:5">
      <c r="A258" s="15"/>
      <c r="B258" s="15"/>
      <c r="C258" s="11"/>
      <c r="D258" s="15"/>
      <c r="E258" s="15"/>
    </row>
    <row r="259" spans="1:5">
      <c r="A259" s="15"/>
      <c r="B259" s="15"/>
      <c r="C259" s="11"/>
      <c r="D259" s="15"/>
      <c r="E259" s="15"/>
    </row>
    <row r="260" spans="1:5">
      <c r="A260" s="15"/>
      <c r="B260" s="15"/>
      <c r="C260" s="11"/>
      <c r="D260" s="15"/>
      <c r="E260" s="15"/>
    </row>
    <row r="261" spans="1:5">
      <c r="A261" s="15"/>
      <c r="B261" s="15"/>
      <c r="C261" s="11"/>
      <c r="D261" s="15"/>
      <c r="E261" s="15"/>
    </row>
    <row r="262" spans="1:5">
      <c r="A262" s="15"/>
      <c r="B262" s="15"/>
      <c r="C262" s="15"/>
      <c r="D262" s="15"/>
      <c r="E262" s="15"/>
    </row>
    <row r="263" spans="1:5">
      <c r="A263" s="15"/>
      <c r="B263" s="15"/>
      <c r="C263" s="15"/>
      <c r="D263" s="15"/>
      <c r="E263" s="15"/>
    </row>
    <row r="264" spans="1:5">
      <c r="A264" s="15"/>
      <c r="B264" s="15"/>
      <c r="C264" s="15"/>
      <c r="D264" s="15"/>
      <c r="E264" s="15"/>
    </row>
    <row r="265" spans="1:5">
      <c r="A265" s="15"/>
      <c r="B265" s="15"/>
      <c r="C265" s="15"/>
      <c r="D265" s="15"/>
      <c r="E265" s="15"/>
    </row>
    <row r="266" spans="1:5">
      <c r="A266" s="15"/>
      <c r="B266" s="15"/>
      <c r="C266" s="15"/>
      <c r="D266" s="15"/>
      <c r="E266" s="15"/>
    </row>
    <row r="267" spans="1:5">
      <c r="A267" s="15"/>
      <c r="B267" s="15"/>
      <c r="C267" s="15"/>
      <c r="D267" s="15"/>
      <c r="E267" s="15"/>
    </row>
    <row r="268" spans="1:5">
      <c r="A268" s="15"/>
      <c r="B268" s="15"/>
      <c r="C268" s="15"/>
      <c r="D268" s="15"/>
      <c r="E268" s="15"/>
    </row>
    <row r="269" spans="1:5">
      <c r="A269" s="15"/>
      <c r="B269" s="15"/>
      <c r="C269" s="15"/>
      <c r="D269" s="15"/>
      <c r="E269" s="15"/>
    </row>
    <row r="270" spans="1:5">
      <c r="A270" s="15"/>
      <c r="B270" s="15"/>
      <c r="C270" s="15"/>
      <c r="D270" s="15"/>
      <c r="E270" s="15"/>
    </row>
    <row r="271" spans="1:5">
      <c r="A271" s="15"/>
      <c r="B271" s="15"/>
      <c r="C271" s="15"/>
      <c r="D271" s="15"/>
      <c r="E271" s="15"/>
    </row>
    <row r="272" spans="1:5">
      <c r="A272" s="15"/>
      <c r="B272" s="15"/>
      <c r="C272" s="15"/>
      <c r="D272" s="15"/>
      <c r="E272" s="15"/>
    </row>
    <row r="273" spans="1:5">
      <c r="A273" s="15"/>
      <c r="B273" s="15"/>
      <c r="C273" s="15"/>
      <c r="D273" s="15"/>
      <c r="E273" s="15"/>
    </row>
    <row r="274" spans="1:5">
      <c r="A274" s="15"/>
      <c r="B274" s="15"/>
      <c r="C274" s="15"/>
      <c r="D274" s="15"/>
      <c r="E274" s="15"/>
    </row>
    <row r="275" spans="1:5">
      <c r="A275" s="15"/>
      <c r="B275" s="15"/>
      <c r="C275" s="15"/>
      <c r="D275" s="15"/>
      <c r="E275" s="15"/>
    </row>
    <row r="276" spans="1:5">
      <c r="A276" s="15"/>
      <c r="B276" s="15"/>
      <c r="C276" s="15"/>
      <c r="D276" s="15"/>
      <c r="E276" s="15"/>
    </row>
    <row r="277" spans="1:5">
      <c r="A277" s="15"/>
      <c r="B277" s="15"/>
      <c r="C277" s="15"/>
      <c r="D277" s="15"/>
      <c r="E277" s="15"/>
    </row>
    <row r="278" spans="1:5">
      <c r="A278" s="15"/>
      <c r="B278" s="15"/>
      <c r="C278" s="15"/>
      <c r="D278" s="15"/>
      <c r="E278" s="15"/>
    </row>
    <row r="279" spans="1:5">
      <c r="A279" s="15"/>
      <c r="B279" s="15"/>
      <c r="C279" s="15"/>
      <c r="D279" s="15"/>
      <c r="E279" s="15"/>
    </row>
    <row r="280" spans="1:5">
      <c r="A280" s="15"/>
      <c r="B280" s="15"/>
      <c r="C280" s="15"/>
      <c r="D280" s="15"/>
      <c r="E280" s="15"/>
    </row>
    <row r="281" spans="1:5">
      <c r="A281" s="15"/>
      <c r="B281" s="15"/>
      <c r="C281" s="15"/>
      <c r="D281" s="15"/>
      <c r="E281" s="15"/>
    </row>
    <row r="282" spans="1:5">
      <c r="A282" s="15"/>
      <c r="B282" s="15"/>
      <c r="C282" s="15"/>
      <c r="D282" s="15"/>
      <c r="E282" s="15"/>
    </row>
    <row r="283" spans="1:5">
      <c r="A283" s="15"/>
      <c r="B283" s="15"/>
      <c r="C283" s="15"/>
      <c r="D283" s="15"/>
      <c r="E283" s="15"/>
    </row>
    <row r="284" spans="1:5">
      <c r="A284" s="15"/>
      <c r="B284" s="15"/>
      <c r="C284" s="15"/>
      <c r="D284" s="15"/>
      <c r="E284" s="15"/>
    </row>
    <row r="285" spans="1:5">
      <c r="A285" s="15"/>
      <c r="B285" s="15"/>
      <c r="C285" s="15"/>
      <c r="D285" s="15"/>
      <c r="E285" s="15"/>
    </row>
    <row r="286" spans="1:5">
      <c r="A286" s="15"/>
      <c r="B286" s="15"/>
      <c r="C286" s="15"/>
      <c r="D286" s="15"/>
      <c r="E286" s="15"/>
    </row>
    <row r="287" spans="1:5">
      <c r="A287" s="15"/>
      <c r="B287" s="15"/>
      <c r="C287" s="15"/>
      <c r="D287" s="15"/>
      <c r="E287" s="15"/>
    </row>
    <row r="288" spans="1:5">
      <c r="A288" s="15"/>
      <c r="B288" s="15"/>
      <c r="C288" s="15"/>
      <c r="D288" s="15"/>
      <c r="E288" s="15"/>
    </row>
    <row r="289" spans="1:5">
      <c r="A289" s="15"/>
      <c r="B289" s="15"/>
      <c r="C289" s="15"/>
      <c r="D289" s="15"/>
      <c r="E289" s="15"/>
    </row>
    <row r="290" spans="1:5">
      <c r="A290" s="15"/>
      <c r="B290" s="15"/>
      <c r="C290" s="15"/>
      <c r="D290" s="15"/>
      <c r="E290" s="15"/>
    </row>
    <row r="291" spans="1:5">
      <c r="A291" s="15"/>
      <c r="B291" s="15"/>
      <c r="C291" s="15"/>
      <c r="D291" s="15"/>
      <c r="E291" s="15"/>
    </row>
    <row r="292" spans="1:5">
      <c r="A292" s="15"/>
      <c r="B292" s="15"/>
      <c r="C292" s="15"/>
      <c r="D292" s="15"/>
      <c r="E292" s="15"/>
    </row>
    <row r="293" spans="1:5">
      <c r="A293" s="15"/>
      <c r="B293" s="15"/>
      <c r="C293" s="15"/>
      <c r="D293" s="15"/>
      <c r="E293" s="15"/>
    </row>
    <row r="294" spans="1:5">
      <c r="A294" s="15"/>
      <c r="B294" s="15"/>
      <c r="C294" s="15"/>
      <c r="D294" s="15"/>
      <c r="E294" s="15"/>
    </row>
    <row r="295" spans="1:5">
      <c r="A295" s="15"/>
      <c r="B295" s="15"/>
      <c r="C295" s="15"/>
      <c r="D295" s="15"/>
      <c r="E295" s="15"/>
    </row>
    <row r="296" spans="1:5">
      <c r="A296" s="15"/>
      <c r="B296" s="15"/>
      <c r="C296" s="15"/>
      <c r="D296" s="15"/>
      <c r="E296" s="15"/>
    </row>
    <row r="297" spans="1:5">
      <c r="A297" s="15"/>
      <c r="B297" s="15"/>
      <c r="C297" s="15"/>
      <c r="D297" s="15"/>
      <c r="E297" s="15"/>
    </row>
    <row r="298" spans="1:5">
      <c r="A298" s="15"/>
      <c r="B298" s="15"/>
      <c r="C298" s="15"/>
      <c r="D298" s="15"/>
      <c r="E298" s="15"/>
    </row>
    <row r="299" spans="1:5">
      <c r="A299" s="15"/>
      <c r="B299" s="15"/>
      <c r="C299" s="15"/>
      <c r="D299" s="15"/>
      <c r="E299" s="15"/>
    </row>
    <row r="300" spans="1:5">
      <c r="A300" s="15"/>
      <c r="B300" s="15"/>
      <c r="C300" s="15"/>
      <c r="D300" s="15"/>
      <c r="E300" s="15"/>
    </row>
    <row r="301" spans="1:5">
      <c r="A301" s="15"/>
      <c r="B301" s="15"/>
      <c r="C301" s="15"/>
      <c r="D301" s="15"/>
      <c r="E301" s="15"/>
    </row>
    <row r="302" spans="1:5">
      <c r="A302" s="15"/>
      <c r="B302" s="15"/>
      <c r="C302" s="15"/>
      <c r="D302" s="15"/>
      <c r="E302" s="15"/>
    </row>
    <row r="303" spans="1:5">
      <c r="A303" s="15"/>
      <c r="B303" s="15"/>
      <c r="C303" s="15"/>
      <c r="D303" s="15"/>
      <c r="E303" s="15"/>
    </row>
    <row r="304" spans="1:5">
      <c r="A304" s="15"/>
      <c r="B304" s="15"/>
      <c r="C304" s="15"/>
      <c r="D304" s="15"/>
      <c r="E304" s="15"/>
    </row>
    <row r="305" spans="1:5">
      <c r="A305" s="15"/>
      <c r="B305" s="15"/>
      <c r="C305" s="15"/>
      <c r="D305" s="15"/>
      <c r="E305" s="15"/>
    </row>
    <row r="306" spans="1:5">
      <c r="A306" s="15"/>
      <c r="B306" s="15"/>
      <c r="C306" s="15"/>
      <c r="D306" s="15"/>
      <c r="E306" s="15"/>
    </row>
    <row r="307" spans="1:5">
      <c r="A307" s="15"/>
      <c r="B307" s="15"/>
      <c r="C307" s="15"/>
      <c r="D307" s="15"/>
      <c r="E307" s="15"/>
    </row>
    <row r="308" spans="1:5">
      <c r="A308" s="15"/>
      <c r="B308" s="15"/>
      <c r="C308" s="15"/>
      <c r="D308" s="15"/>
      <c r="E308" s="15"/>
    </row>
    <row r="309" spans="1:5">
      <c r="A309" s="15"/>
      <c r="B309" s="15"/>
      <c r="C309" s="15"/>
      <c r="D309" s="15"/>
      <c r="E309" s="15"/>
    </row>
    <row r="310" spans="1:5">
      <c r="A310" s="15"/>
      <c r="B310" s="15"/>
      <c r="C310" s="15"/>
      <c r="D310" s="15"/>
      <c r="E310" s="15"/>
    </row>
    <row r="311" spans="1:5">
      <c r="A311" s="15"/>
      <c r="B311" s="15"/>
      <c r="C311" s="15"/>
      <c r="D311" s="15"/>
      <c r="E311" s="15"/>
    </row>
    <row r="312" spans="1:5">
      <c r="A312" s="15"/>
      <c r="B312" s="15"/>
      <c r="C312" s="15"/>
      <c r="D312" s="15"/>
      <c r="E312" s="15"/>
    </row>
    <row r="313" spans="1:5">
      <c r="A313" s="15"/>
      <c r="B313" s="15"/>
      <c r="C313" s="15"/>
      <c r="D313" s="15"/>
      <c r="E313" s="15"/>
    </row>
    <row r="314" spans="1:5">
      <c r="A314" s="15"/>
      <c r="B314" s="15"/>
      <c r="C314" s="15"/>
      <c r="D314" s="15"/>
      <c r="E314" s="15"/>
    </row>
    <row r="315" spans="1:5">
      <c r="A315" s="15"/>
      <c r="B315" s="15"/>
      <c r="C315" s="15"/>
      <c r="D315" s="15"/>
      <c r="E315" s="15"/>
    </row>
    <row r="316" spans="1:5">
      <c r="A316" s="15"/>
      <c r="B316" s="15"/>
      <c r="C316" s="15"/>
      <c r="D316" s="15"/>
      <c r="E316" s="15"/>
    </row>
    <row r="317" spans="1:5">
      <c r="A317" s="15"/>
      <c r="B317" s="15"/>
      <c r="C317" s="15"/>
      <c r="D317" s="15"/>
      <c r="E317" s="15"/>
    </row>
    <row r="318" spans="1:5">
      <c r="A318" s="15"/>
      <c r="B318" s="15"/>
      <c r="C318" s="15"/>
      <c r="D318" s="15"/>
      <c r="E318" s="15"/>
    </row>
    <row r="319" spans="1:5">
      <c r="A319" s="15"/>
      <c r="B319" s="15"/>
      <c r="C319" s="15"/>
      <c r="D319" s="15"/>
      <c r="E319" s="15"/>
    </row>
    <row r="320" spans="1:5">
      <c r="A320" s="15"/>
      <c r="B320" s="15"/>
      <c r="C320" s="15"/>
      <c r="D320" s="15"/>
      <c r="E320" s="15"/>
    </row>
    <row r="321" spans="1:5">
      <c r="A321" s="15"/>
      <c r="B321" s="15"/>
      <c r="C321" s="15"/>
      <c r="D321" s="15"/>
      <c r="E321" s="15"/>
    </row>
    <row r="322" spans="1:5">
      <c r="A322" s="15"/>
      <c r="B322" s="15"/>
      <c r="C322" s="15"/>
      <c r="D322" s="15"/>
      <c r="E322" s="15"/>
    </row>
    <row r="323" spans="1:5">
      <c r="A323" s="15"/>
      <c r="B323" s="15"/>
      <c r="C323" s="15"/>
      <c r="D323" s="15"/>
      <c r="E323" s="15"/>
    </row>
    <row r="324" spans="1:5">
      <c r="A324" s="15"/>
      <c r="B324" s="15"/>
      <c r="C324" s="15"/>
      <c r="D324" s="15"/>
      <c r="E324" s="15"/>
    </row>
    <row r="325" spans="1:5">
      <c r="A325" s="15"/>
      <c r="B325" s="15"/>
      <c r="C325" s="15"/>
      <c r="D325" s="15"/>
      <c r="E325" s="15"/>
    </row>
    <row r="326" spans="1:5">
      <c r="A326" s="15"/>
      <c r="B326" s="15"/>
      <c r="C326" s="15"/>
      <c r="D326" s="15"/>
      <c r="E326" s="15"/>
    </row>
    <row r="327" spans="1:5">
      <c r="A327" s="15"/>
      <c r="B327" s="15"/>
      <c r="C327" s="15"/>
      <c r="D327" s="15"/>
      <c r="E327" s="15"/>
    </row>
    <row r="328" spans="1:5">
      <c r="A328" s="15"/>
      <c r="B328" s="15"/>
      <c r="C328" s="15"/>
      <c r="D328" s="15"/>
      <c r="E328" s="15"/>
    </row>
    <row r="329" spans="1:5">
      <c r="A329" s="15"/>
      <c r="B329" s="15"/>
      <c r="C329" s="15"/>
      <c r="D329" s="15"/>
      <c r="E329" s="15"/>
    </row>
    <row r="330" spans="1:5">
      <c r="A330" s="15"/>
      <c r="B330" s="15"/>
      <c r="C330" s="15"/>
      <c r="D330" s="15"/>
      <c r="E330" s="15"/>
    </row>
    <row r="331" spans="1:5">
      <c r="A331" s="15"/>
      <c r="B331" s="15"/>
      <c r="C331" s="15"/>
      <c r="D331" s="15"/>
      <c r="E331" s="15"/>
    </row>
    <row r="332" spans="1:5">
      <c r="A332" s="15"/>
      <c r="B332" s="15"/>
      <c r="C332" s="15"/>
      <c r="D332" s="15"/>
      <c r="E332" s="15"/>
    </row>
    <row r="333" spans="1:5">
      <c r="A333" s="15"/>
      <c r="B333" s="15"/>
      <c r="C333" s="15"/>
      <c r="D333" s="15"/>
      <c r="E333" s="15"/>
    </row>
    <row r="334" spans="1:5">
      <c r="A334" s="15"/>
      <c r="B334" s="15"/>
      <c r="C334" s="15"/>
      <c r="D334" s="15"/>
      <c r="E334" s="15"/>
    </row>
    <row r="335" spans="1:5">
      <c r="A335" s="15"/>
      <c r="B335" s="15"/>
      <c r="C335" s="15"/>
      <c r="D335" s="15"/>
      <c r="E335" s="15"/>
    </row>
    <row r="336" spans="1:5">
      <c r="A336" s="15"/>
      <c r="B336" s="15"/>
      <c r="C336" s="15"/>
      <c r="D336" s="15"/>
      <c r="E336" s="15"/>
    </row>
    <row r="337" spans="1:5">
      <c r="A337" s="15"/>
      <c r="B337" s="15"/>
      <c r="C337" s="15"/>
      <c r="D337" s="15"/>
      <c r="E337" s="15"/>
    </row>
    <row r="338" spans="1:5">
      <c r="A338" s="15"/>
      <c r="B338" s="15"/>
      <c r="C338" s="15"/>
      <c r="D338" s="15"/>
      <c r="E338" s="15"/>
    </row>
    <row r="339" spans="1:5">
      <c r="A339" s="15"/>
      <c r="B339" s="15"/>
      <c r="C339" s="15"/>
      <c r="D339" s="15"/>
      <c r="E339" s="15"/>
    </row>
    <row r="340" spans="1:5">
      <c r="A340" s="15"/>
      <c r="B340" s="15"/>
      <c r="C340" s="15"/>
      <c r="D340" s="15"/>
      <c r="E340" s="15"/>
    </row>
    <row r="341" spans="1:5">
      <c r="A341" s="15"/>
      <c r="B341" s="15"/>
      <c r="C341" s="15"/>
      <c r="D341" s="15"/>
      <c r="E341" s="15"/>
    </row>
    <row r="342" spans="1:5">
      <c r="A342" s="15"/>
      <c r="B342" s="15"/>
      <c r="C342" s="15"/>
      <c r="D342" s="15"/>
      <c r="E342" s="15"/>
    </row>
    <row r="343" spans="1:5">
      <c r="A343" s="15"/>
      <c r="B343" s="15"/>
      <c r="C343" s="15"/>
      <c r="D343" s="15"/>
      <c r="E343" s="15"/>
    </row>
    <row r="344" spans="1:5">
      <c r="A344" s="15"/>
      <c r="B344" s="15"/>
      <c r="C344" s="15"/>
      <c r="D344" s="15"/>
      <c r="E344" s="15"/>
    </row>
    <row r="345" spans="1:5">
      <c r="A345" s="15"/>
      <c r="B345" s="15"/>
      <c r="C345" s="15"/>
      <c r="D345" s="15"/>
      <c r="E345" s="15"/>
    </row>
    <row r="346" spans="1:5">
      <c r="A346" s="15"/>
      <c r="B346" s="15"/>
      <c r="C346" s="15"/>
      <c r="D346" s="15"/>
      <c r="E346" s="15"/>
    </row>
    <row r="347" spans="1:5">
      <c r="A347" s="15"/>
      <c r="B347" s="15"/>
      <c r="C347" s="15"/>
      <c r="D347" s="15"/>
      <c r="E347" s="15"/>
    </row>
    <row r="348" spans="1:5">
      <c r="A348" s="15"/>
      <c r="B348" s="15"/>
      <c r="C348" s="15"/>
      <c r="D348" s="15"/>
      <c r="E348" s="15"/>
    </row>
    <row r="349" spans="1:5">
      <c r="A349" s="15"/>
      <c r="B349" s="15"/>
      <c r="C349" s="15"/>
      <c r="D349" s="15"/>
      <c r="E349" s="15"/>
    </row>
    <row r="350" spans="1:5">
      <c r="A350" s="15"/>
      <c r="B350" s="15"/>
      <c r="C350" s="15"/>
      <c r="D350" s="15"/>
      <c r="E350" s="15"/>
    </row>
    <row r="351" spans="1:5">
      <c r="A351" s="15"/>
      <c r="B351" s="15"/>
      <c r="C351" s="15"/>
      <c r="D351" s="15"/>
      <c r="E351" s="15"/>
    </row>
    <row r="352" spans="1:5">
      <c r="A352" s="15"/>
      <c r="B352" s="15"/>
      <c r="C352" s="15"/>
      <c r="D352" s="15"/>
      <c r="E352" s="15"/>
    </row>
    <row r="353" spans="1:5">
      <c r="A353" s="15"/>
      <c r="B353" s="15"/>
      <c r="C353" s="15"/>
      <c r="D353" s="15"/>
      <c r="E353" s="15"/>
    </row>
    <row r="354" spans="1:5">
      <c r="A354" s="15"/>
      <c r="B354" s="15"/>
      <c r="C354" s="15"/>
      <c r="D354" s="15"/>
      <c r="E354" s="15"/>
    </row>
    <row r="355" spans="1:5">
      <c r="A355" s="15"/>
      <c r="B355" s="15"/>
      <c r="C355" s="15"/>
      <c r="D355" s="15"/>
      <c r="E355" s="15"/>
    </row>
    <row r="356" spans="1:5">
      <c r="A356" s="15"/>
      <c r="B356" s="15"/>
      <c r="C356" s="15"/>
      <c r="D356" s="15"/>
      <c r="E356" s="15"/>
    </row>
    <row r="357" spans="1:5">
      <c r="A357" s="15"/>
      <c r="B357" s="15"/>
      <c r="C357" s="15"/>
      <c r="D357" s="15"/>
      <c r="E357" s="15"/>
    </row>
    <row r="358" spans="1:5">
      <c r="A358" s="15"/>
      <c r="B358" s="15"/>
      <c r="C358" s="15"/>
      <c r="D358" s="15"/>
      <c r="E358" s="15"/>
    </row>
    <row r="359" spans="1:5">
      <c r="A359" s="15"/>
      <c r="B359" s="15"/>
      <c r="C359" s="15"/>
      <c r="D359" s="15"/>
      <c r="E359" s="15"/>
    </row>
    <row r="360" spans="1:5">
      <c r="A360" s="15"/>
      <c r="B360" s="15"/>
      <c r="C360" s="15"/>
      <c r="D360" s="15"/>
      <c r="E360" s="15"/>
    </row>
    <row r="361" spans="1:5">
      <c r="A361" s="15"/>
      <c r="B361" s="15"/>
      <c r="C361" s="15"/>
      <c r="D361" s="15"/>
      <c r="E361" s="15"/>
    </row>
    <row r="362" spans="1:5">
      <c r="A362" s="15"/>
      <c r="B362" s="15"/>
      <c r="C362" s="15"/>
      <c r="D362" s="15"/>
      <c r="E362" s="15"/>
    </row>
    <row r="363" spans="1:5">
      <c r="A363" s="15"/>
      <c r="B363" s="15"/>
      <c r="C363" s="15"/>
      <c r="D363" s="15"/>
      <c r="E363" s="15"/>
    </row>
    <row r="364" spans="1:5">
      <c r="A364" s="15"/>
      <c r="B364" s="15"/>
      <c r="C364" s="15"/>
      <c r="D364" s="15"/>
      <c r="E364" s="15"/>
    </row>
    <row r="365" spans="1:5">
      <c r="A365" s="15"/>
      <c r="B365" s="15"/>
      <c r="C365" s="15"/>
      <c r="D365" s="15"/>
      <c r="E365" s="15"/>
    </row>
    <row r="366" spans="1:5">
      <c r="A366" s="15"/>
      <c r="B366" s="15"/>
      <c r="C366" s="15"/>
      <c r="D366" s="15"/>
      <c r="E366" s="15"/>
    </row>
    <row r="367" spans="1:5">
      <c r="A367" s="15"/>
      <c r="B367" s="15"/>
      <c r="C367" s="15"/>
      <c r="D367" s="15"/>
      <c r="E367" s="15"/>
    </row>
    <row r="368" spans="1:5">
      <c r="A368" s="15"/>
      <c r="B368" s="15"/>
      <c r="C368" s="15"/>
      <c r="D368" s="15"/>
      <c r="E368" s="15"/>
    </row>
    <row r="369" spans="1:5">
      <c r="A369" s="15"/>
      <c r="B369" s="15"/>
      <c r="C369" s="15"/>
      <c r="D369" s="15"/>
      <c r="E369" s="15"/>
    </row>
    <row r="370" spans="1:5">
      <c r="A370" s="15"/>
      <c r="B370" s="15"/>
      <c r="C370" s="15"/>
      <c r="D370" s="15"/>
      <c r="E370" s="15"/>
    </row>
    <row r="371" spans="1:5">
      <c r="A371" s="15"/>
      <c r="B371" s="15"/>
      <c r="C371" s="15"/>
      <c r="D371" s="15"/>
      <c r="E371" s="15"/>
    </row>
    <row r="372" spans="1:5">
      <c r="A372" s="15"/>
      <c r="B372" s="15"/>
      <c r="C372" s="15"/>
      <c r="D372" s="15"/>
      <c r="E372" s="15"/>
    </row>
    <row r="373" spans="1:5">
      <c r="A373" s="15"/>
      <c r="B373" s="15"/>
      <c r="C373" s="15"/>
      <c r="D373" s="15"/>
      <c r="E373" s="15"/>
    </row>
    <row r="374" spans="1:5">
      <c r="A374" s="15"/>
      <c r="B374" s="15"/>
      <c r="C374" s="15"/>
      <c r="D374" s="15"/>
      <c r="E374" s="15"/>
    </row>
    <row r="375" spans="1:5">
      <c r="A375" s="15"/>
      <c r="B375" s="15"/>
      <c r="C375" s="15"/>
      <c r="D375" s="15"/>
      <c r="E375" s="15"/>
    </row>
    <row r="376" spans="1:5">
      <c r="A376" s="15"/>
      <c r="B376" s="15"/>
      <c r="C376" s="15"/>
      <c r="D376" s="15"/>
      <c r="E376" s="15"/>
    </row>
    <row r="377" spans="1:5">
      <c r="A377" s="15"/>
      <c r="B377" s="15"/>
      <c r="C377" s="15"/>
      <c r="D377" s="15"/>
      <c r="E377" s="15"/>
    </row>
    <row r="378" spans="1:5">
      <c r="A378" s="15"/>
      <c r="B378" s="15"/>
      <c r="C378" s="15"/>
      <c r="D378" s="15"/>
      <c r="E378" s="15"/>
    </row>
    <row r="379" spans="1:5">
      <c r="A379" s="15"/>
      <c r="B379" s="15"/>
      <c r="C379" s="15"/>
      <c r="D379" s="15"/>
      <c r="E379" s="15"/>
    </row>
    <row r="380" spans="1:5">
      <c r="A380" s="15"/>
      <c r="B380" s="15"/>
      <c r="C380" s="15"/>
      <c r="D380" s="15"/>
      <c r="E380" s="15"/>
    </row>
    <row r="381" spans="1:5">
      <c r="A381" s="15"/>
      <c r="B381" s="15"/>
      <c r="C381" s="15"/>
      <c r="D381" s="15"/>
      <c r="E381" s="15"/>
    </row>
    <row r="382" spans="1:5">
      <c r="A382" s="15"/>
      <c r="B382" s="15"/>
      <c r="C382" s="15"/>
      <c r="D382" s="15"/>
      <c r="E382" s="15"/>
    </row>
    <row r="383" spans="1:5">
      <c r="A383" s="15"/>
      <c r="B383" s="15"/>
      <c r="C383" s="15"/>
      <c r="D383" s="15"/>
      <c r="E383" s="15"/>
    </row>
    <row r="384" spans="1:5">
      <c r="A384" s="15"/>
      <c r="B384" s="15"/>
      <c r="C384" s="15"/>
      <c r="D384" s="15"/>
      <c r="E384" s="15"/>
    </row>
    <row r="385" spans="1:5">
      <c r="A385" s="15"/>
      <c r="B385" s="15"/>
      <c r="C385" s="15"/>
      <c r="D385" s="15"/>
      <c r="E385" s="15"/>
    </row>
    <row r="386" spans="1:5">
      <c r="A386" s="15"/>
      <c r="B386" s="15"/>
      <c r="C386" s="15"/>
      <c r="D386" s="15"/>
      <c r="E386" s="15"/>
    </row>
    <row r="387" spans="1:5">
      <c r="A387" s="15"/>
      <c r="B387" s="15"/>
      <c r="C387" s="15"/>
      <c r="D387" s="15"/>
      <c r="E387" s="15"/>
    </row>
    <row r="388" spans="1:5">
      <c r="A388" s="15"/>
      <c r="B388" s="15"/>
      <c r="C388" s="15"/>
      <c r="D388" s="15"/>
      <c r="E388" s="15"/>
    </row>
    <row r="389" spans="1:5">
      <c r="A389" s="15"/>
      <c r="B389" s="15"/>
      <c r="C389" s="15"/>
      <c r="D389" s="15"/>
      <c r="E389" s="15"/>
    </row>
    <row r="390" spans="1:5">
      <c r="A390" s="15"/>
      <c r="B390" s="15"/>
      <c r="C390" s="15"/>
      <c r="D390" s="15"/>
      <c r="E390" s="15"/>
    </row>
    <row r="391" spans="1:5">
      <c r="A391" s="15"/>
      <c r="B391" s="15"/>
      <c r="C391" s="15"/>
      <c r="D391" s="15"/>
      <c r="E391" s="15"/>
    </row>
    <row r="392" spans="1:5">
      <c r="A392" s="15"/>
      <c r="B392" s="15"/>
      <c r="C392" s="15"/>
      <c r="D392" s="15"/>
      <c r="E392" s="15"/>
    </row>
    <row r="393" spans="1:5">
      <c r="A393" s="15"/>
      <c r="B393" s="15"/>
      <c r="C393" s="15"/>
      <c r="D393" s="15"/>
      <c r="E393" s="15"/>
    </row>
    <row r="394" spans="1:5">
      <c r="A394" s="15"/>
      <c r="B394" s="15"/>
      <c r="C394" s="15"/>
      <c r="D394" s="15"/>
      <c r="E394" s="15"/>
    </row>
    <row r="395" spans="1:5">
      <c r="A395" s="15"/>
      <c r="B395" s="15"/>
      <c r="C395" s="15"/>
      <c r="D395" s="15"/>
      <c r="E395" s="15"/>
    </row>
    <row r="396" spans="1:5">
      <c r="A396" s="15"/>
      <c r="B396" s="15"/>
      <c r="C396" s="15"/>
      <c r="D396" s="15"/>
      <c r="E396" s="15"/>
    </row>
    <row r="397" spans="1:5">
      <c r="A397" s="15"/>
      <c r="B397" s="15"/>
      <c r="C397" s="15"/>
      <c r="D397" s="15"/>
      <c r="E397" s="15"/>
    </row>
    <row r="398" spans="1:5">
      <c r="A398" s="15"/>
      <c r="B398" s="15"/>
      <c r="C398" s="15"/>
      <c r="D398" s="15"/>
      <c r="E398" s="15"/>
    </row>
    <row r="399" spans="1:5">
      <c r="A399" s="15"/>
      <c r="B399" s="15"/>
      <c r="C399" s="15"/>
      <c r="D399" s="15"/>
      <c r="E399" s="15"/>
    </row>
    <row r="400" spans="1:5">
      <c r="A400" s="15"/>
      <c r="B400" s="15"/>
      <c r="C400" s="15"/>
      <c r="D400" s="15"/>
      <c r="E400" s="15"/>
    </row>
    <row r="401" spans="1:5">
      <c r="A401" s="15"/>
      <c r="B401" s="15"/>
      <c r="C401" s="15"/>
      <c r="D401" s="15"/>
      <c r="E401" s="15"/>
    </row>
    <row r="402" spans="1:5">
      <c r="A402" s="15"/>
      <c r="B402" s="15"/>
      <c r="C402" s="15"/>
      <c r="D402" s="15"/>
      <c r="E402" s="15"/>
    </row>
    <row r="403" spans="1:5">
      <c r="A403" s="15"/>
      <c r="B403" s="15"/>
      <c r="C403" s="15"/>
      <c r="D403" s="15"/>
      <c r="E403" s="15"/>
    </row>
    <row r="404" spans="1:5">
      <c r="A404" s="15"/>
      <c r="B404" s="15"/>
      <c r="C404" s="15"/>
      <c r="D404" s="15"/>
      <c r="E404" s="15"/>
    </row>
    <row r="405" spans="1:5">
      <c r="A405" s="15"/>
      <c r="B405" s="15"/>
      <c r="C405" s="15"/>
      <c r="D405" s="15"/>
      <c r="E405" s="15"/>
    </row>
    <row r="406" spans="1:5">
      <c r="A406" s="15"/>
      <c r="B406" s="15"/>
      <c r="C406" s="15"/>
      <c r="D406" s="15"/>
      <c r="E406" s="15"/>
    </row>
    <row r="407" spans="1:5">
      <c r="A407" s="15"/>
      <c r="B407" s="15"/>
      <c r="C407" s="15"/>
      <c r="D407" s="15"/>
      <c r="E407" s="15"/>
    </row>
    <row r="408" spans="1:5">
      <c r="A408" s="15"/>
      <c r="B408" s="15"/>
      <c r="C408" s="15"/>
      <c r="D408" s="15"/>
      <c r="E408" s="15"/>
    </row>
    <row r="409" spans="1:5">
      <c r="A409" s="15"/>
      <c r="B409" s="15"/>
      <c r="C409" s="15"/>
      <c r="D409" s="15"/>
      <c r="E409" s="15"/>
    </row>
    <row r="410" spans="1:5">
      <c r="A410" s="15"/>
      <c r="B410" s="15"/>
      <c r="C410" s="15"/>
      <c r="D410" s="15"/>
      <c r="E410" s="15"/>
    </row>
    <row r="411" spans="1:5">
      <c r="A411" s="15"/>
      <c r="B411" s="15"/>
      <c r="C411" s="15"/>
      <c r="D411" s="15"/>
      <c r="E411" s="15"/>
    </row>
    <row r="412" spans="1:5">
      <c r="A412" s="15"/>
      <c r="B412" s="15"/>
      <c r="C412" s="15"/>
      <c r="D412" s="15"/>
      <c r="E412" s="15"/>
    </row>
    <row r="413" spans="1:5">
      <c r="A413" s="15"/>
      <c r="B413" s="15"/>
      <c r="C413" s="15"/>
      <c r="D413" s="15"/>
      <c r="E413" s="15"/>
    </row>
    <row r="414" spans="1:5">
      <c r="A414" s="15"/>
      <c r="B414" s="15"/>
      <c r="C414" s="15"/>
      <c r="D414" s="15"/>
      <c r="E414" s="15"/>
    </row>
    <row r="415" spans="1:5">
      <c r="A415" s="15"/>
      <c r="B415" s="15"/>
      <c r="C415" s="15"/>
      <c r="D415" s="15"/>
      <c r="E415" s="15"/>
    </row>
    <row r="416" spans="1:5">
      <c r="A416" s="15"/>
      <c r="B416" s="15"/>
      <c r="C416" s="15"/>
      <c r="D416" s="15"/>
      <c r="E416" s="15"/>
    </row>
    <row r="417" spans="1:5">
      <c r="A417" s="15"/>
      <c r="B417" s="15"/>
      <c r="C417" s="15"/>
      <c r="D417" s="15"/>
      <c r="E417" s="15"/>
    </row>
    <row r="418" spans="1:5">
      <c r="A418" s="15"/>
      <c r="B418" s="15"/>
      <c r="C418" s="15"/>
      <c r="D418" s="15"/>
      <c r="E418" s="15"/>
    </row>
    <row r="419" spans="1:5">
      <c r="A419" s="15"/>
      <c r="B419" s="15"/>
      <c r="C419" s="15"/>
      <c r="D419" s="15"/>
      <c r="E419" s="15"/>
    </row>
    <row r="420" spans="1:5">
      <c r="A420" s="15"/>
      <c r="B420" s="15"/>
      <c r="C420" s="15"/>
      <c r="D420" s="15"/>
      <c r="E420" s="15"/>
    </row>
    <row r="421" spans="1:5">
      <c r="A421" s="15"/>
      <c r="B421" s="15"/>
      <c r="C421" s="15"/>
      <c r="D421" s="15"/>
      <c r="E421" s="15"/>
    </row>
    <row r="422" spans="1:5">
      <c r="A422" s="15"/>
      <c r="B422" s="15"/>
      <c r="C422" s="15"/>
      <c r="D422" s="15"/>
      <c r="E422" s="15"/>
    </row>
    <row r="423" spans="1:5">
      <c r="A423" s="15"/>
      <c r="B423" s="15"/>
      <c r="C423" s="15"/>
      <c r="D423" s="15"/>
      <c r="E423" s="15"/>
    </row>
    <row r="424" spans="1:5">
      <c r="A424" s="15"/>
      <c r="B424" s="15"/>
      <c r="C424" s="15"/>
      <c r="D424" s="15"/>
      <c r="E424" s="15"/>
    </row>
    <row r="425" spans="1:5">
      <c r="A425" s="15"/>
      <c r="B425" s="15"/>
      <c r="C425" s="15"/>
      <c r="D425" s="15"/>
      <c r="E425" s="15"/>
    </row>
    <row r="426" spans="1:5">
      <c r="A426" s="15"/>
      <c r="B426" s="15"/>
      <c r="C426" s="15"/>
      <c r="D426" s="15"/>
      <c r="E426" s="15"/>
    </row>
    <row r="427" spans="1:5">
      <c r="A427" s="15"/>
      <c r="B427" s="15"/>
      <c r="C427" s="15"/>
      <c r="D427" s="15"/>
      <c r="E427" s="15"/>
    </row>
    <row r="428" spans="1:5">
      <c r="A428" s="15"/>
      <c r="B428" s="15"/>
      <c r="C428" s="15"/>
      <c r="D428" s="15"/>
      <c r="E428" s="15"/>
    </row>
    <row r="429" spans="1:5">
      <c r="A429" s="15"/>
      <c r="B429" s="15"/>
      <c r="C429" s="15"/>
      <c r="D429" s="15"/>
      <c r="E429" s="15"/>
    </row>
    <row r="430" spans="1:5">
      <c r="A430" s="15"/>
      <c r="B430" s="15"/>
      <c r="C430" s="15"/>
      <c r="D430" s="15"/>
      <c r="E430" s="15"/>
    </row>
    <row r="431" spans="1:5">
      <c r="A431" s="15"/>
      <c r="B431" s="15"/>
      <c r="C431" s="15"/>
      <c r="D431" s="15"/>
      <c r="E431" s="15"/>
    </row>
    <row r="432" spans="1:5">
      <c r="A432" s="15"/>
      <c r="B432" s="15"/>
      <c r="C432" s="15"/>
      <c r="D432" s="15"/>
      <c r="E432" s="15"/>
    </row>
    <row r="433" spans="1:5">
      <c r="A433" s="15"/>
      <c r="B433" s="15"/>
      <c r="C433" s="15"/>
      <c r="D433" s="15"/>
      <c r="E433" s="15"/>
    </row>
    <row r="434" spans="1:5">
      <c r="A434" s="15"/>
      <c r="B434" s="15"/>
      <c r="C434" s="15"/>
      <c r="D434" s="15"/>
      <c r="E434" s="15"/>
    </row>
    <row r="435" spans="1:5">
      <c r="A435" s="15"/>
      <c r="B435" s="15"/>
      <c r="C435" s="15"/>
      <c r="D435" s="15"/>
      <c r="E435" s="15"/>
    </row>
    <row r="436" spans="1:5">
      <c r="A436" s="15"/>
      <c r="B436" s="15"/>
      <c r="C436" s="15"/>
      <c r="D436" s="15"/>
      <c r="E436" s="15"/>
    </row>
    <row r="437" spans="1:5">
      <c r="A437" s="15"/>
      <c r="B437" s="15"/>
      <c r="C437" s="15"/>
      <c r="D437" s="15"/>
      <c r="E437" s="15"/>
    </row>
    <row r="438" spans="1:5">
      <c r="A438" s="15"/>
      <c r="B438" s="15"/>
      <c r="C438" s="15"/>
      <c r="D438" s="15"/>
      <c r="E438" s="15"/>
    </row>
    <row r="439" spans="1:5">
      <c r="A439" s="15"/>
      <c r="B439" s="15"/>
      <c r="C439" s="15"/>
      <c r="D439" s="15"/>
      <c r="E439" s="15"/>
    </row>
    <row r="440" spans="1:5">
      <c r="A440" s="15"/>
      <c r="B440" s="15"/>
      <c r="C440" s="15"/>
      <c r="D440" s="15"/>
      <c r="E440" s="15"/>
    </row>
    <row r="441" spans="1:5">
      <c r="A441" s="15"/>
      <c r="B441" s="15"/>
      <c r="C441" s="15"/>
      <c r="D441" s="15"/>
      <c r="E441" s="15"/>
    </row>
    <row r="442" spans="1:5">
      <c r="A442" s="15"/>
      <c r="B442" s="15"/>
      <c r="C442" s="15"/>
      <c r="D442" s="15"/>
      <c r="E442" s="15"/>
    </row>
    <row r="443" spans="1:5">
      <c r="A443" s="15"/>
      <c r="B443" s="15"/>
      <c r="C443" s="15"/>
      <c r="D443" s="15"/>
      <c r="E443" s="15"/>
    </row>
    <row r="444" spans="1:5">
      <c r="A444" s="15"/>
      <c r="B444" s="15"/>
      <c r="C444" s="15"/>
      <c r="D444" s="15"/>
      <c r="E444" s="15"/>
    </row>
    <row r="445" spans="1:5">
      <c r="A445" s="15"/>
      <c r="B445" s="15"/>
      <c r="C445" s="15"/>
      <c r="D445" s="15"/>
      <c r="E445" s="15"/>
    </row>
    <row r="446" spans="1:5">
      <c r="A446" s="15"/>
      <c r="B446" s="15"/>
      <c r="C446" s="15"/>
      <c r="D446" s="15"/>
      <c r="E446" s="15"/>
    </row>
    <row r="447" spans="1:5">
      <c r="A447" s="15"/>
      <c r="B447" s="15"/>
      <c r="C447" s="15"/>
      <c r="D447" s="15"/>
      <c r="E447" s="15"/>
    </row>
    <row r="448" spans="1:5">
      <c r="A448" s="15"/>
      <c r="B448" s="15"/>
      <c r="C448" s="15"/>
      <c r="D448" s="15"/>
      <c r="E448" s="15"/>
    </row>
    <row r="449" spans="1:5">
      <c r="A449" s="15"/>
      <c r="B449" s="15"/>
      <c r="C449" s="15"/>
      <c r="D449" s="15"/>
      <c r="E449" s="15"/>
    </row>
    <row r="450" spans="1:5">
      <c r="A450" s="15"/>
      <c r="B450" s="15"/>
      <c r="C450" s="15"/>
      <c r="D450" s="15"/>
      <c r="E450" s="15"/>
    </row>
    <row r="451" spans="1:5">
      <c r="A451" s="15"/>
      <c r="B451" s="15"/>
      <c r="C451" s="15"/>
      <c r="D451" s="15"/>
      <c r="E451" s="15"/>
    </row>
    <row r="452" spans="1:5">
      <c r="A452" s="15"/>
      <c r="B452" s="15"/>
      <c r="C452" s="15"/>
      <c r="D452" s="15"/>
      <c r="E452" s="15"/>
    </row>
    <row r="453" spans="1:5">
      <c r="A453" s="15"/>
      <c r="B453" s="15"/>
      <c r="C453" s="15"/>
      <c r="D453" s="15"/>
      <c r="E453" s="15"/>
    </row>
    <row r="454" spans="1:5">
      <c r="A454" s="15"/>
      <c r="B454" s="15"/>
      <c r="C454" s="15"/>
      <c r="D454" s="15"/>
      <c r="E454" s="15"/>
    </row>
    <row r="455" spans="1:5">
      <c r="A455" s="15"/>
      <c r="B455" s="15"/>
      <c r="C455" s="15"/>
      <c r="D455" s="15"/>
      <c r="E455" s="15"/>
    </row>
    <row r="456" spans="1:5">
      <c r="A456" s="15"/>
      <c r="B456" s="15"/>
      <c r="C456" s="15"/>
      <c r="D456" s="15"/>
      <c r="E456" s="15"/>
    </row>
    <row r="457" spans="1:5">
      <c r="A457" s="15"/>
      <c r="B457" s="15"/>
      <c r="C457" s="15"/>
      <c r="D457" s="15"/>
      <c r="E457" s="15"/>
    </row>
    <row r="458" spans="1:5">
      <c r="A458" s="15"/>
      <c r="B458" s="15"/>
      <c r="C458" s="15"/>
      <c r="D458" s="15"/>
      <c r="E458" s="15"/>
    </row>
    <row r="459" spans="1:5">
      <c r="A459" s="15"/>
      <c r="B459" s="15"/>
      <c r="C459" s="15"/>
      <c r="D459" s="15"/>
      <c r="E459" s="15"/>
    </row>
    <row r="460" spans="1:5">
      <c r="A460" s="15"/>
      <c r="B460" s="15"/>
      <c r="C460" s="15"/>
      <c r="D460" s="15"/>
      <c r="E460" s="15"/>
    </row>
    <row r="461" spans="1:5">
      <c r="A461" s="15"/>
      <c r="B461" s="15"/>
      <c r="C461" s="15"/>
      <c r="D461" s="15"/>
      <c r="E461" s="15"/>
    </row>
    <row r="462" spans="1:5">
      <c r="A462" s="15"/>
      <c r="B462" s="15"/>
      <c r="C462" s="15"/>
      <c r="D462" s="15"/>
      <c r="E462" s="15"/>
    </row>
    <row r="463" spans="1:5">
      <c r="A463" s="15"/>
      <c r="B463" s="15"/>
      <c r="C463" s="15"/>
      <c r="D463" s="15"/>
      <c r="E463" s="15"/>
    </row>
    <row r="464" spans="1:5">
      <c r="A464" s="15"/>
      <c r="B464" s="15"/>
      <c r="C464" s="15"/>
      <c r="D464" s="15"/>
      <c r="E464" s="15"/>
    </row>
    <row r="465" spans="1:5">
      <c r="A465" s="15"/>
      <c r="B465" s="15"/>
      <c r="C465" s="15"/>
      <c r="D465" s="15"/>
      <c r="E465" s="15"/>
    </row>
    <row r="466" spans="1:5">
      <c r="A466" s="15"/>
      <c r="B466" s="15"/>
      <c r="C466" s="15"/>
      <c r="D466" s="15"/>
      <c r="E466" s="15"/>
    </row>
    <row r="467" spans="1:5">
      <c r="A467" s="15"/>
      <c r="B467" s="15"/>
      <c r="C467" s="15"/>
      <c r="D467" s="15"/>
      <c r="E467" s="15"/>
    </row>
    <row r="468" spans="1:5">
      <c r="A468" s="15"/>
      <c r="B468" s="15"/>
      <c r="C468" s="15"/>
      <c r="D468" s="15"/>
      <c r="E468" s="15"/>
    </row>
    <row r="469" spans="1:5">
      <c r="A469" s="15"/>
      <c r="B469" s="15"/>
      <c r="C469" s="15"/>
      <c r="D469" s="15"/>
      <c r="E469" s="15"/>
    </row>
    <row r="470" spans="1:5">
      <c r="A470" s="15"/>
      <c r="B470" s="15"/>
      <c r="C470" s="15"/>
      <c r="D470" s="15"/>
      <c r="E470" s="15"/>
    </row>
    <row r="471" spans="1:5">
      <c r="A471" s="15"/>
      <c r="B471" s="15"/>
      <c r="C471" s="15"/>
      <c r="D471" s="15"/>
      <c r="E471" s="15"/>
    </row>
    <row r="472" spans="1:5">
      <c r="A472" s="15"/>
      <c r="B472" s="15"/>
      <c r="C472" s="15"/>
      <c r="D472" s="15"/>
      <c r="E472" s="15"/>
    </row>
    <row r="473" spans="1:5">
      <c r="A473" s="15"/>
      <c r="B473" s="15"/>
      <c r="C473" s="15"/>
      <c r="D473" s="15"/>
      <c r="E473" s="15"/>
    </row>
    <row r="474" spans="1:5">
      <c r="A474" s="15"/>
      <c r="B474" s="15"/>
      <c r="C474" s="15"/>
      <c r="D474" s="15"/>
      <c r="E474" s="15"/>
    </row>
    <row r="475" spans="1:5">
      <c r="A475" s="15"/>
      <c r="B475" s="15"/>
      <c r="C475" s="15"/>
      <c r="D475" s="15"/>
      <c r="E475" s="15"/>
    </row>
    <row r="476" spans="1:5">
      <c r="A476" s="15"/>
      <c r="B476" s="15"/>
      <c r="C476" s="15"/>
      <c r="D476" s="15"/>
      <c r="E476" s="15"/>
    </row>
    <row r="477" spans="1:5">
      <c r="A477" s="15"/>
      <c r="B477" s="15"/>
      <c r="C477" s="15"/>
      <c r="D477" s="15"/>
      <c r="E477" s="15"/>
    </row>
    <row r="478" spans="1:5">
      <c r="A478" s="15"/>
      <c r="B478" s="15"/>
      <c r="C478" s="15"/>
      <c r="D478" s="15"/>
      <c r="E478" s="15"/>
    </row>
    <row r="479" spans="1:5">
      <c r="A479" s="15"/>
      <c r="B479" s="15"/>
      <c r="C479" s="15"/>
      <c r="D479" s="15"/>
      <c r="E479" s="15"/>
    </row>
    <row r="480" spans="1:5">
      <c r="A480" s="15"/>
      <c r="B480" s="15"/>
      <c r="C480" s="15"/>
      <c r="D480" s="15"/>
      <c r="E480" s="15"/>
    </row>
    <row r="481" spans="1:5">
      <c r="A481" s="15"/>
      <c r="B481" s="15"/>
      <c r="C481" s="15"/>
      <c r="D481" s="15"/>
      <c r="E481" s="15"/>
    </row>
    <row r="482" spans="1:5">
      <c r="A482" s="15"/>
      <c r="B482" s="15"/>
      <c r="C482" s="15"/>
      <c r="D482" s="15"/>
      <c r="E482" s="15"/>
    </row>
    <row r="483" spans="1:5">
      <c r="A483" s="15"/>
      <c r="B483" s="15"/>
      <c r="C483" s="15"/>
      <c r="D483" s="15"/>
      <c r="E483" s="15"/>
    </row>
    <row r="484" spans="1:5">
      <c r="A484" s="15"/>
      <c r="B484" s="15"/>
      <c r="C484" s="15"/>
      <c r="D484" s="15"/>
      <c r="E484" s="15"/>
    </row>
    <row r="485" spans="1:5">
      <c r="A485" s="15"/>
      <c r="B485" s="15"/>
      <c r="C485" s="15"/>
      <c r="D485" s="15"/>
      <c r="E485" s="15"/>
    </row>
    <row r="486" spans="1:5">
      <c r="A486" s="15"/>
      <c r="B486" s="15"/>
      <c r="C486" s="15"/>
      <c r="D486" s="15"/>
      <c r="E486" s="15"/>
    </row>
    <row r="487" spans="1:5">
      <c r="A487" s="15"/>
      <c r="B487" s="15"/>
      <c r="C487" s="15"/>
      <c r="D487" s="15"/>
      <c r="E487" s="15"/>
    </row>
    <row r="488" spans="1:5">
      <c r="A488" s="15"/>
      <c r="B488" s="15"/>
      <c r="C488" s="15"/>
      <c r="D488" s="15"/>
      <c r="E488" s="15"/>
    </row>
    <row r="489" spans="1:5">
      <c r="A489" s="15"/>
      <c r="B489" s="15"/>
      <c r="C489" s="15"/>
      <c r="D489" s="15"/>
      <c r="E489" s="15"/>
    </row>
    <row r="490" spans="1:5">
      <c r="A490" s="15"/>
      <c r="B490" s="15"/>
      <c r="C490" s="15"/>
      <c r="D490" s="15"/>
      <c r="E490" s="15"/>
    </row>
    <row r="491" spans="1:5">
      <c r="A491" s="15"/>
      <c r="B491" s="15"/>
      <c r="C491" s="15"/>
      <c r="D491" s="15"/>
      <c r="E491" s="15"/>
    </row>
    <row r="492" spans="1:5">
      <c r="A492" s="15"/>
      <c r="B492" s="15"/>
      <c r="C492" s="15"/>
      <c r="D492" s="15"/>
      <c r="E492" s="15"/>
    </row>
    <row r="493" spans="1:5">
      <c r="A493" s="15"/>
      <c r="B493" s="15"/>
      <c r="C493" s="15"/>
      <c r="D493" s="15"/>
      <c r="E493" s="15"/>
    </row>
    <row r="494" spans="1:5">
      <c r="A494" s="15"/>
      <c r="B494" s="15"/>
      <c r="C494" s="15"/>
      <c r="D494" s="15"/>
      <c r="E494" s="15"/>
    </row>
    <row r="495" spans="1:5">
      <c r="A495" s="15"/>
      <c r="B495" s="15"/>
      <c r="C495" s="15"/>
      <c r="D495" s="15"/>
      <c r="E495" s="15"/>
    </row>
    <row r="496" spans="1:5">
      <c r="A496" s="15"/>
      <c r="B496" s="15"/>
      <c r="C496" s="15"/>
      <c r="D496" s="15"/>
      <c r="E496" s="15"/>
    </row>
    <row r="497" spans="1:5">
      <c r="A497" s="15"/>
      <c r="B497" s="15"/>
      <c r="C497" s="15"/>
      <c r="D497" s="15"/>
      <c r="E497" s="15"/>
    </row>
    <row r="498" spans="1:5">
      <c r="A498" s="15"/>
      <c r="B498" s="15"/>
      <c r="C498" s="15"/>
      <c r="D498" s="15"/>
      <c r="E498" s="15"/>
    </row>
    <row r="499" spans="1:5">
      <c r="A499" s="15"/>
      <c r="B499" s="15"/>
      <c r="C499" s="15"/>
      <c r="D499" s="15"/>
      <c r="E499" s="15"/>
    </row>
    <row r="500" spans="1:5">
      <c r="A500" s="15"/>
      <c r="B500" s="15"/>
      <c r="C500" s="15"/>
      <c r="D500" s="15"/>
      <c r="E500" s="15"/>
    </row>
    <row r="501" spans="1:5">
      <c r="A501" s="15"/>
      <c r="B501" s="15"/>
      <c r="C501" s="15"/>
      <c r="D501" s="15"/>
      <c r="E501" s="15"/>
    </row>
    <row r="502" spans="1:5">
      <c r="A502" s="15"/>
      <c r="B502" s="15"/>
      <c r="C502" s="15"/>
      <c r="D502" s="15"/>
      <c r="E502" s="15"/>
    </row>
    <row r="503" spans="1:5">
      <c r="A503" s="15"/>
      <c r="B503" s="15"/>
      <c r="C503" s="15"/>
      <c r="D503" s="15"/>
      <c r="E503" s="15"/>
    </row>
    <row r="504" spans="1:5">
      <c r="A504" s="15"/>
      <c r="B504" s="15"/>
      <c r="C504" s="15"/>
      <c r="D504" s="15"/>
      <c r="E504" s="15"/>
    </row>
    <row r="505" spans="1:5">
      <c r="A505" s="15"/>
      <c r="B505" s="15"/>
      <c r="C505" s="15"/>
      <c r="D505" s="15"/>
      <c r="E505" s="15"/>
    </row>
    <row r="506" spans="1:5">
      <c r="A506" s="15"/>
      <c r="B506" s="15"/>
      <c r="C506" s="15"/>
      <c r="D506" s="15"/>
      <c r="E506" s="15"/>
    </row>
    <row r="507" spans="1:5">
      <c r="A507" s="15"/>
      <c r="B507" s="15"/>
      <c r="C507" s="15"/>
      <c r="D507" s="15"/>
      <c r="E507" s="15"/>
    </row>
    <row r="508" spans="1:5">
      <c r="A508" s="15"/>
      <c r="B508" s="15"/>
      <c r="C508" s="15"/>
      <c r="D508" s="15"/>
      <c r="E508" s="15"/>
    </row>
    <row r="509" spans="1:5">
      <c r="A509" s="15"/>
      <c r="B509" s="15"/>
      <c r="C509" s="15"/>
      <c r="D509" s="15"/>
      <c r="E509" s="15"/>
    </row>
    <row r="510" spans="1:5">
      <c r="A510" s="15"/>
      <c r="B510" s="15"/>
      <c r="C510" s="15"/>
      <c r="D510" s="15"/>
      <c r="E510" s="15"/>
    </row>
    <row r="511" spans="1:5">
      <c r="A511" s="15"/>
      <c r="B511" s="15"/>
      <c r="C511" s="15"/>
      <c r="D511" s="15"/>
      <c r="E511" s="15"/>
    </row>
    <row r="512" spans="1:5">
      <c r="A512" s="15"/>
      <c r="B512" s="15"/>
      <c r="C512" s="15"/>
      <c r="D512" s="15"/>
      <c r="E512" s="15"/>
    </row>
    <row r="513" spans="1:5">
      <c r="A513" s="15"/>
      <c r="B513" s="15"/>
      <c r="C513" s="15"/>
      <c r="D513" s="15"/>
      <c r="E513" s="15"/>
    </row>
    <row r="514" spans="1:5">
      <c r="A514" s="15"/>
      <c r="B514" s="15"/>
      <c r="C514" s="15"/>
      <c r="D514" s="15"/>
      <c r="E514" s="15"/>
    </row>
    <row r="515" spans="1:5">
      <c r="A515" s="15"/>
      <c r="B515" s="15"/>
      <c r="C515" s="15"/>
      <c r="D515" s="15"/>
      <c r="E515" s="15"/>
    </row>
    <row r="516" spans="1:5">
      <c r="A516" s="15"/>
      <c r="B516" s="15"/>
      <c r="C516" s="15"/>
      <c r="D516" s="15"/>
      <c r="E516" s="15"/>
    </row>
    <row r="517" spans="1:5">
      <c r="A517" s="15"/>
      <c r="B517" s="15"/>
      <c r="C517" s="15"/>
      <c r="D517" s="15"/>
      <c r="E517" s="15"/>
    </row>
    <row r="518" spans="1:5">
      <c r="A518" s="15"/>
      <c r="B518" s="15"/>
      <c r="C518" s="15"/>
      <c r="D518" s="15"/>
      <c r="E518" s="15"/>
    </row>
    <row r="519" spans="1:5">
      <c r="A519" s="15"/>
      <c r="B519" s="15"/>
      <c r="C519" s="15"/>
      <c r="D519" s="15"/>
      <c r="E519" s="15"/>
    </row>
    <row r="520" spans="1:5">
      <c r="A520" s="15"/>
      <c r="B520" s="15"/>
      <c r="C520" s="15"/>
      <c r="D520" s="15"/>
      <c r="E520" s="15"/>
    </row>
    <row r="521" spans="1:5">
      <c r="A521" s="15"/>
      <c r="B521" s="15"/>
      <c r="C521" s="15"/>
      <c r="D521" s="15"/>
      <c r="E521" s="15"/>
    </row>
    <row r="522" spans="1:5">
      <c r="A522" s="15"/>
      <c r="B522" s="15"/>
      <c r="C522" s="15"/>
      <c r="D522" s="15"/>
      <c r="E522" s="15"/>
    </row>
    <row r="523" spans="1:5">
      <c r="A523" s="15"/>
      <c r="B523" s="15"/>
      <c r="C523" s="15"/>
      <c r="D523" s="15"/>
      <c r="E523" s="15"/>
    </row>
    <row r="524" spans="1:5">
      <c r="A524" s="15"/>
      <c r="B524" s="15"/>
      <c r="C524" s="15"/>
      <c r="D524" s="15"/>
      <c r="E524" s="15"/>
    </row>
    <row r="525" spans="1:5">
      <c r="A525" s="15"/>
      <c r="B525" s="15"/>
      <c r="C525" s="15"/>
      <c r="D525" s="15"/>
      <c r="E525" s="15"/>
    </row>
    <row r="526" spans="1:5">
      <c r="A526" s="15"/>
      <c r="B526" s="15"/>
      <c r="C526" s="15"/>
      <c r="D526" s="15"/>
      <c r="E526" s="15"/>
    </row>
    <row r="527" spans="1:5">
      <c r="A527" s="15"/>
      <c r="B527" s="15"/>
      <c r="C527" s="15"/>
      <c r="D527" s="15"/>
      <c r="E527" s="15"/>
    </row>
    <row r="528" spans="1:5">
      <c r="A528" s="15"/>
      <c r="B528" s="15"/>
      <c r="C528" s="15"/>
      <c r="D528" s="15"/>
      <c r="E528" s="15"/>
    </row>
    <row r="529" spans="1:5">
      <c r="A529" s="15"/>
      <c r="B529" s="15"/>
      <c r="C529" s="15"/>
      <c r="D529" s="15"/>
      <c r="E529" s="15"/>
    </row>
    <row r="530" spans="1:5">
      <c r="A530" s="15"/>
      <c r="B530" s="15"/>
      <c r="C530" s="15"/>
      <c r="D530" s="15"/>
      <c r="E530" s="15"/>
    </row>
    <row r="531" spans="1:5">
      <c r="A531" s="15"/>
      <c r="B531" s="15"/>
      <c r="C531" s="15"/>
      <c r="D531" s="15"/>
      <c r="E531" s="15"/>
    </row>
    <row r="532" spans="1:5">
      <c r="A532" s="15"/>
      <c r="B532" s="15"/>
      <c r="C532" s="15"/>
      <c r="D532" s="15"/>
      <c r="E532" s="15"/>
    </row>
    <row r="533" spans="1:5">
      <c r="A533" s="15"/>
      <c r="B533" s="15"/>
      <c r="C533" s="15"/>
      <c r="D533" s="15"/>
      <c r="E533" s="15"/>
    </row>
    <row r="534" spans="1:5">
      <c r="A534" s="15"/>
      <c r="B534" s="15"/>
      <c r="C534" s="15"/>
      <c r="D534" s="15"/>
      <c r="E534" s="15"/>
    </row>
    <row r="535" spans="1:5">
      <c r="A535" s="15"/>
      <c r="B535" s="15"/>
      <c r="C535" s="15"/>
      <c r="D535" s="15"/>
      <c r="E535" s="15"/>
    </row>
    <row r="536" spans="1:5">
      <c r="A536" s="15"/>
      <c r="B536" s="15"/>
      <c r="C536" s="15"/>
      <c r="D536" s="15"/>
      <c r="E536" s="15"/>
    </row>
    <row r="537" spans="1:5">
      <c r="A537" s="15"/>
      <c r="B537" s="15"/>
      <c r="C537" s="15"/>
      <c r="D537" s="15"/>
      <c r="E537" s="15"/>
    </row>
    <row r="538" spans="1:5">
      <c r="A538" s="15"/>
      <c r="B538" s="15"/>
      <c r="C538" s="15"/>
      <c r="D538" s="15"/>
      <c r="E538" s="15"/>
    </row>
    <row r="539" spans="1:5">
      <c r="A539" s="15"/>
      <c r="B539" s="15"/>
      <c r="C539" s="15"/>
      <c r="D539" s="15"/>
      <c r="E539" s="15"/>
    </row>
    <row r="540" spans="1:5">
      <c r="A540" s="15"/>
      <c r="B540" s="15"/>
      <c r="C540" s="15"/>
      <c r="D540" s="15"/>
      <c r="E540" s="15"/>
    </row>
    <row r="541" spans="1:5">
      <c r="A541" s="15"/>
      <c r="B541" s="15"/>
      <c r="C541" s="15"/>
      <c r="D541" s="15"/>
      <c r="E541" s="15"/>
    </row>
    <row r="542" spans="1:5">
      <c r="A542" s="15"/>
      <c r="B542" s="15"/>
      <c r="C542" s="15"/>
      <c r="D542" s="15"/>
      <c r="E542" s="15"/>
    </row>
    <row r="543" spans="1:5">
      <c r="A543" s="15"/>
      <c r="B543" s="15"/>
      <c r="C543" s="15"/>
      <c r="D543" s="15"/>
      <c r="E543" s="15"/>
    </row>
    <row r="544" spans="1:5">
      <c r="A544" s="15"/>
      <c r="B544" s="15"/>
      <c r="C544" s="15"/>
      <c r="D544" s="15"/>
      <c r="E544" s="15"/>
    </row>
    <row r="545" spans="1:5">
      <c r="A545" s="15"/>
      <c r="B545" s="15"/>
      <c r="C545" s="15"/>
      <c r="D545" s="15"/>
      <c r="E545" s="15"/>
    </row>
    <row r="546" spans="1:5">
      <c r="A546" s="15"/>
      <c r="B546" s="15"/>
      <c r="C546" s="15"/>
      <c r="D546" s="15"/>
      <c r="E546" s="15"/>
    </row>
    <row r="547" spans="1:5">
      <c r="A547" s="15"/>
      <c r="B547" s="15"/>
      <c r="C547" s="15"/>
      <c r="D547" s="15"/>
      <c r="E547" s="15"/>
    </row>
    <row r="548" spans="1:5">
      <c r="A548" s="15"/>
      <c r="B548" s="15"/>
      <c r="C548" s="15"/>
      <c r="D548" s="15"/>
      <c r="E548" s="15"/>
    </row>
    <row r="549" spans="1:5">
      <c r="A549" s="15"/>
      <c r="B549" s="15"/>
      <c r="C549" s="15"/>
      <c r="D549" s="15"/>
      <c r="E549" s="15"/>
    </row>
    <row r="550" spans="1:5">
      <c r="A550" s="15"/>
      <c r="B550" s="15"/>
      <c r="C550" s="15"/>
      <c r="D550" s="15"/>
      <c r="E550" s="15"/>
    </row>
    <row r="551" spans="1:5">
      <c r="A551" s="15"/>
      <c r="B551" s="15"/>
      <c r="C551" s="15"/>
      <c r="D551" s="15"/>
      <c r="E551" s="15"/>
    </row>
    <row r="552" spans="1:5">
      <c r="A552" s="15"/>
      <c r="B552" s="15"/>
      <c r="C552" s="15"/>
      <c r="D552" s="15"/>
      <c r="E552" s="15"/>
    </row>
    <row r="553" spans="1:5">
      <c r="A553" s="15"/>
      <c r="B553" s="15"/>
      <c r="C553" s="15"/>
      <c r="D553" s="15"/>
      <c r="E553" s="15"/>
    </row>
    <row r="554" spans="1:5">
      <c r="A554" s="15"/>
      <c r="B554" s="15"/>
      <c r="C554" s="15"/>
      <c r="D554" s="15"/>
      <c r="E554" s="15"/>
    </row>
    <row r="555" spans="1:5">
      <c r="A555" s="15"/>
      <c r="B555" s="15"/>
      <c r="C555" s="15"/>
      <c r="D555" s="15"/>
      <c r="E555" s="15"/>
    </row>
    <row r="556" spans="1:5">
      <c r="A556" s="15"/>
      <c r="B556" s="15"/>
      <c r="C556" s="15"/>
      <c r="D556" s="15"/>
      <c r="E556" s="15"/>
    </row>
    <row r="557" spans="1:5">
      <c r="A557" s="15"/>
      <c r="B557" s="15"/>
      <c r="C557" s="15"/>
      <c r="D557" s="15"/>
      <c r="E557" s="15"/>
    </row>
    <row r="558" spans="1:5">
      <c r="A558" s="15"/>
      <c r="B558" s="15"/>
      <c r="C558" s="15"/>
      <c r="D558" s="15"/>
      <c r="E558" s="15"/>
    </row>
    <row r="559" spans="1:5">
      <c r="A559" s="15"/>
      <c r="B559" s="15"/>
      <c r="C559" s="15"/>
      <c r="D559" s="15"/>
      <c r="E559" s="15"/>
    </row>
    <row r="560" spans="1:5">
      <c r="A560" s="15"/>
      <c r="B560" s="15"/>
      <c r="C560" s="15"/>
      <c r="D560" s="15"/>
      <c r="E560" s="15"/>
    </row>
    <row r="561" spans="1:5">
      <c r="A561" s="15"/>
      <c r="B561" s="15"/>
      <c r="C561" s="15"/>
      <c r="D561" s="15"/>
      <c r="E561" s="15"/>
    </row>
    <row r="562" spans="1:5">
      <c r="A562" s="15"/>
      <c r="B562" s="15"/>
      <c r="C562" s="15"/>
      <c r="D562" s="15"/>
      <c r="E562" s="15"/>
    </row>
    <row r="563" spans="1:5">
      <c r="A563" s="15"/>
      <c r="B563" s="15"/>
      <c r="C563" s="15"/>
      <c r="D563" s="15"/>
      <c r="E563" s="15"/>
    </row>
    <row r="564" spans="1:5">
      <c r="A564" s="15"/>
      <c r="B564" s="15"/>
      <c r="C564" s="15"/>
      <c r="D564" s="15"/>
      <c r="E564" s="15"/>
    </row>
    <row r="565" spans="1:5">
      <c r="A565" s="15"/>
      <c r="B565" s="15"/>
      <c r="C565" s="15"/>
      <c r="D565" s="15"/>
      <c r="E565" s="15"/>
    </row>
    <row r="566" spans="1:5">
      <c r="A566" s="15"/>
      <c r="B566" s="15"/>
      <c r="C566" s="15"/>
      <c r="D566" s="15"/>
      <c r="E566" s="15"/>
    </row>
    <row r="567" spans="1:5">
      <c r="A567" s="15"/>
      <c r="B567" s="15"/>
      <c r="C567" s="15"/>
      <c r="D567" s="15"/>
      <c r="E567" s="15"/>
    </row>
    <row r="568" spans="1:5">
      <c r="A568" s="15"/>
      <c r="B568" s="15"/>
      <c r="C568" s="15"/>
      <c r="D568" s="15"/>
      <c r="E568" s="15"/>
    </row>
    <row r="569" spans="1:5">
      <c r="A569" s="15"/>
      <c r="B569" s="15"/>
      <c r="C569" s="15"/>
      <c r="D569" s="15"/>
      <c r="E569" s="15"/>
    </row>
    <row r="570" spans="1:5">
      <c r="A570" s="15"/>
      <c r="B570" s="15"/>
      <c r="C570" s="15"/>
      <c r="D570" s="15"/>
      <c r="E570" s="15"/>
    </row>
    <row r="571" spans="1:5">
      <c r="A571" s="15"/>
      <c r="B571" s="15"/>
      <c r="C571" s="15"/>
      <c r="D571" s="15"/>
      <c r="E571" s="15"/>
    </row>
    <row r="572" spans="1:5">
      <c r="A572" s="15"/>
      <c r="B572" s="15"/>
      <c r="C572" s="15"/>
      <c r="D572" s="15"/>
      <c r="E572" s="15"/>
    </row>
    <row r="573" spans="1:5">
      <c r="A573" s="15"/>
      <c r="B573" s="15"/>
      <c r="C573" s="15"/>
      <c r="D573" s="15"/>
      <c r="E573" s="15"/>
    </row>
    <row r="574" spans="1:5">
      <c r="A574" s="15"/>
      <c r="B574" s="15"/>
      <c r="C574" s="15"/>
      <c r="D574" s="15"/>
      <c r="E574" s="15"/>
    </row>
    <row r="575" spans="1:5">
      <c r="A575" s="15"/>
      <c r="B575" s="15"/>
      <c r="C575" s="15"/>
      <c r="D575" s="15"/>
      <c r="E575" s="15"/>
    </row>
    <row r="576" spans="1:5">
      <c r="A576" s="15"/>
      <c r="B576" s="15"/>
      <c r="C576" s="15"/>
      <c r="D576" s="15"/>
      <c r="E576" s="15"/>
    </row>
    <row r="577" spans="1:5">
      <c r="A577" s="15"/>
      <c r="B577" s="15"/>
      <c r="C577" s="15"/>
      <c r="D577" s="15"/>
      <c r="E577" s="15"/>
    </row>
    <row r="578" spans="1:5">
      <c r="A578" s="15"/>
      <c r="B578" s="15"/>
      <c r="C578" s="15"/>
      <c r="D578" s="15"/>
      <c r="E578" s="15"/>
    </row>
    <row r="579" spans="1:5">
      <c r="A579" s="15"/>
      <c r="B579" s="15"/>
      <c r="C579" s="15"/>
      <c r="D579" s="15"/>
      <c r="E579" s="15"/>
    </row>
    <row r="580" spans="1:5">
      <c r="A580" s="15"/>
      <c r="B580" s="15"/>
      <c r="C580" s="15"/>
      <c r="D580" s="15"/>
      <c r="E580" s="15"/>
    </row>
    <row r="581" spans="1:5">
      <c r="A581" s="15"/>
      <c r="B581" s="15"/>
      <c r="C581" s="15"/>
      <c r="D581" s="15"/>
      <c r="E581" s="15"/>
    </row>
    <row r="582" spans="1:5">
      <c r="A582" s="15"/>
      <c r="B582" s="15"/>
      <c r="C582" s="15"/>
      <c r="D582" s="15"/>
      <c r="E582" s="15"/>
    </row>
    <row r="583" spans="1:5">
      <c r="A583" s="15"/>
      <c r="B583" s="15"/>
      <c r="C583" s="15"/>
      <c r="D583" s="15"/>
      <c r="E583" s="15"/>
    </row>
    <row r="584" spans="1:5">
      <c r="A584" s="15"/>
      <c r="B584" s="15"/>
      <c r="C584" s="15"/>
      <c r="D584" s="15"/>
      <c r="E584" s="15"/>
    </row>
    <row r="585" spans="1:5">
      <c r="A585" s="15"/>
      <c r="B585" s="15"/>
      <c r="C585" s="15"/>
      <c r="D585" s="15"/>
      <c r="E585" s="15"/>
    </row>
    <row r="586" spans="1:5">
      <c r="A586" s="15"/>
      <c r="B586" s="15"/>
      <c r="C586" s="15"/>
      <c r="D586" s="15"/>
      <c r="E586" s="15"/>
    </row>
    <row r="587" spans="1:5">
      <c r="A587" s="15"/>
      <c r="B587" s="15"/>
      <c r="C587" s="15"/>
      <c r="D587" s="15"/>
      <c r="E587" s="15"/>
    </row>
    <row r="588" spans="1:5">
      <c r="A588" s="15"/>
      <c r="B588" s="15"/>
      <c r="C588" s="15"/>
      <c r="D588" s="15"/>
      <c r="E588" s="15"/>
    </row>
    <row r="589" spans="1:5">
      <c r="A589" s="15"/>
      <c r="B589" s="15"/>
      <c r="C589" s="15"/>
      <c r="D589" s="15"/>
      <c r="E589" s="15"/>
    </row>
    <row r="590" spans="1:5">
      <c r="A590" s="15"/>
      <c r="B590" s="15"/>
      <c r="C590" s="15"/>
      <c r="D590" s="15"/>
      <c r="E590" s="15"/>
    </row>
    <row r="591" spans="1:5">
      <c r="A591" s="15"/>
      <c r="B591" s="15"/>
      <c r="C591" s="15"/>
      <c r="D591" s="15"/>
      <c r="E591" s="15"/>
    </row>
    <row r="592" spans="1:5">
      <c r="A592" s="15"/>
      <c r="B592" s="15"/>
      <c r="C592" s="15"/>
      <c r="D592" s="15"/>
      <c r="E592" s="15"/>
    </row>
    <row r="593" spans="1:5">
      <c r="A593" s="15"/>
      <c r="B593" s="15"/>
      <c r="C593" s="15"/>
      <c r="D593" s="15"/>
      <c r="E593" s="15"/>
    </row>
    <row r="594" spans="1:5">
      <c r="A594" s="15"/>
      <c r="B594" s="15"/>
      <c r="C594" s="15"/>
      <c r="D594" s="15"/>
      <c r="E594" s="15"/>
    </row>
    <row r="595" spans="1:5">
      <c r="A595" s="15"/>
      <c r="B595" s="15"/>
      <c r="C595" s="15"/>
      <c r="D595" s="15"/>
      <c r="E595" s="15"/>
    </row>
    <row r="596" spans="1:5">
      <c r="A596" s="15"/>
      <c r="B596" s="15"/>
      <c r="C596" s="15"/>
      <c r="D596" s="15"/>
      <c r="E596" s="15"/>
    </row>
    <row r="597" spans="1:5">
      <c r="A597" s="15"/>
      <c r="B597" s="15"/>
      <c r="C597" s="15"/>
      <c r="D597" s="15"/>
      <c r="E597" s="15"/>
    </row>
    <row r="598" spans="1:5">
      <c r="A598" s="15"/>
      <c r="B598" s="15"/>
      <c r="C598" s="15"/>
      <c r="D598" s="15"/>
      <c r="E598" s="15"/>
    </row>
    <row r="599" spans="1:5">
      <c r="A599" s="15"/>
      <c r="B599" s="15"/>
      <c r="C599" s="15"/>
      <c r="D599" s="15"/>
      <c r="E599" s="15"/>
    </row>
    <row r="600" spans="1:5">
      <c r="A600" s="15"/>
      <c r="B600" s="15"/>
      <c r="C600" s="15"/>
      <c r="D600" s="15"/>
      <c r="E600" s="15"/>
    </row>
    <row r="601" spans="1:5">
      <c r="A601" s="15"/>
      <c r="B601" s="15"/>
      <c r="C601" s="15"/>
      <c r="D601" s="15"/>
      <c r="E601" s="15"/>
    </row>
    <row r="602" spans="1:5">
      <c r="A602" s="15"/>
      <c r="B602" s="15"/>
      <c r="C602" s="15"/>
      <c r="D602" s="15"/>
      <c r="E602" s="15"/>
    </row>
    <row r="603" spans="1:5">
      <c r="A603" s="15"/>
      <c r="B603" s="15"/>
      <c r="C603" s="15"/>
      <c r="D603" s="15"/>
      <c r="E603" s="15"/>
    </row>
    <row r="604" spans="1:5">
      <c r="A604" s="15"/>
      <c r="B604" s="15"/>
      <c r="C604" s="15"/>
      <c r="D604" s="15"/>
      <c r="E604" s="15"/>
    </row>
    <row r="605" spans="1:5">
      <c r="A605" s="15"/>
      <c r="B605" s="15"/>
      <c r="C605" s="15"/>
      <c r="D605" s="15"/>
      <c r="E605" s="15"/>
    </row>
    <row r="606" spans="1:5">
      <c r="A606" s="15"/>
      <c r="B606" s="15"/>
      <c r="C606" s="15"/>
      <c r="D606" s="15"/>
      <c r="E606" s="15"/>
    </row>
    <row r="607" spans="1:5">
      <c r="A607" s="15"/>
      <c r="B607" s="15"/>
      <c r="C607" s="15"/>
      <c r="D607" s="15"/>
      <c r="E607" s="15"/>
    </row>
    <row r="608" spans="1:5">
      <c r="A608" s="15"/>
      <c r="B608" s="15"/>
      <c r="C608" s="15"/>
      <c r="D608" s="15"/>
      <c r="E608" s="15"/>
    </row>
    <row r="609" spans="1:5">
      <c r="A609" s="15"/>
      <c r="B609" s="15"/>
      <c r="C609" s="15"/>
      <c r="D609" s="15"/>
      <c r="E609" s="15"/>
    </row>
    <row r="610" spans="1:5">
      <c r="A610" s="15"/>
      <c r="B610" s="15"/>
      <c r="C610" s="15"/>
      <c r="D610" s="15"/>
      <c r="E610" s="15"/>
    </row>
    <row r="611" spans="1:5">
      <c r="A611" s="15"/>
      <c r="B611" s="15"/>
      <c r="C611" s="15"/>
      <c r="D611" s="15"/>
      <c r="E611" s="15"/>
    </row>
    <row r="612" spans="1:5">
      <c r="A612" s="15"/>
      <c r="B612" s="15"/>
      <c r="C612" s="15"/>
      <c r="D612" s="15"/>
      <c r="E612" s="15"/>
    </row>
    <row r="613" spans="1:5">
      <c r="A613" s="15"/>
      <c r="B613" s="15"/>
      <c r="C613" s="15"/>
      <c r="D613" s="15"/>
      <c r="E613" s="15"/>
    </row>
    <row r="614" spans="1:5">
      <c r="A614" s="15"/>
      <c r="B614" s="15"/>
      <c r="C614" s="15"/>
      <c r="D614" s="15"/>
      <c r="E614" s="15"/>
    </row>
    <row r="615" spans="1:5">
      <c r="A615" s="15"/>
      <c r="B615" s="15"/>
      <c r="C615" s="15"/>
      <c r="D615" s="15"/>
      <c r="E615" s="15"/>
    </row>
    <row r="616" spans="1:5">
      <c r="A616" s="15"/>
      <c r="B616" s="15"/>
      <c r="C616" s="15"/>
      <c r="D616" s="15"/>
      <c r="E616" s="15"/>
    </row>
    <row r="617" spans="1:5">
      <c r="A617" s="15"/>
      <c r="B617" s="15"/>
      <c r="C617" s="15"/>
      <c r="D617" s="15"/>
      <c r="E617" s="15"/>
    </row>
    <row r="618" spans="1:5">
      <c r="A618" s="15"/>
      <c r="B618" s="15"/>
      <c r="C618" s="15"/>
      <c r="D618" s="15"/>
      <c r="E618" s="15"/>
    </row>
    <row r="619" spans="1:5">
      <c r="A619" s="15"/>
      <c r="B619" s="15"/>
      <c r="C619" s="15"/>
      <c r="D619" s="15"/>
      <c r="E619" s="15"/>
    </row>
    <row r="620" spans="1:5">
      <c r="A620" s="15"/>
      <c r="B620" s="15"/>
      <c r="C620" s="15"/>
      <c r="D620" s="15"/>
      <c r="E620" s="15"/>
    </row>
    <row r="621" spans="1:5">
      <c r="A621" s="15"/>
      <c r="B621" s="15"/>
      <c r="C621" s="15"/>
      <c r="D621" s="15"/>
      <c r="E621" s="15"/>
    </row>
    <row r="622" spans="1:5">
      <c r="A622" s="15"/>
      <c r="B622" s="15"/>
      <c r="C622" s="15"/>
      <c r="D622" s="15"/>
      <c r="E622" s="15"/>
    </row>
    <row r="623" spans="1:5">
      <c r="A623" s="15"/>
      <c r="B623" s="15"/>
      <c r="C623" s="15"/>
      <c r="D623" s="15"/>
      <c r="E623" s="15"/>
    </row>
    <row r="624" spans="1:5">
      <c r="A624" s="15"/>
      <c r="B624" s="15"/>
      <c r="C624" s="15"/>
      <c r="D624" s="15"/>
      <c r="E624" s="15"/>
    </row>
    <row r="625" spans="1:5">
      <c r="A625" s="15"/>
      <c r="B625" s="15"/>
      <c r="C625" s="15"/>
      <c r="D625" s="15"/>
      <c r="E625" s="15"/>
    </row>
    <row r="626" spans="1:5">
      <c r="A626" s="15"/>
      <c r="B626" s="15"/>
      <c r="C626" s="15"/>
      <c r="D626" s="15"/>
      <c r="E626" s="15"/>
    </row>
    <row r="627" spans="1:5">
      <c r="A627" s="15"/>
      <c r="B627" s="15"/>
      <c r="C627" s="15"/>
      <c r="D627" s="15"/>
      <c r="E627" s="15"/>
    </row>
    <row r="628" spans="1:5">
      <c r="A628" s="15"/>
      <c r="B628" s="15"/>
      <c r="C628" s="15"/>
      <c r="D628" s="15"/>
      <c r="E628" s="15"/>
    </row>
    <row r="629" spans="1:5">
      <c r="A629" s="15"/>
      <c r="B629" s="15"/>
      <c r="C629" s="15"/>
      <c r="D629" s="15"/>
      <c r="E629" s="15"/>
    </row>
    <row r="630" spans="1:5">
      <c r="A630" s="15"/>
      <c r="B630" s="15"/>
      <c r="C630" s="15"/>
      <c r="D630" s="15"/>
      <c r="E630" s="15"/>
    </row>
    <row r="631" spans="1:5">
      <c r="A631" s="15"/>
      <c r="B631" s="15"/>
      <c r="C631" s="15"/>
      <c r="D631" s="15"/>
      <c r="E631" s="15"/>
    </row>
    <row r="632" spans="1:5">
      <c r="A632" s="15"/>
      <c r="B632" s="15"/>
      <c r="C632" s="15"/>
      <c r="D632" s="15"/>
      <c r="E632" s="15"/>
    </row>
    <row r="633" spans="1:5">
      <c r="A633" s="15"/>
      <c r="B633" s="15"/>
      <c r="C633" s="15"/>
      <c r="D633" s="15"/>
      <c r="E633" s="15"/>
    </row>
    <row r="634" spans="1:5">
      <c r="A634" s="15"/>
      <c r="B634" s="15"/>
      <c r="C634" s="15"/>
      <c r="D634" s="15"/>
      <c r="E634" s="15"/>
    </row>
    <row r="635" spans="1:5">
      <c r="A635" s="15"/>
      <c r="B635" s="15"/>
      <c r="C635" s="15"/>
      <c r="D635" s="15"/>
      <c r="E635" s="15"/>
    </row>
    <row r="636" spans="1:5">
      <c r="A636" s="15"/>
      <c r="B636" s="15"/>
      <c r="C636" s="15"/>
      <c r="D636" s="15"/>
      <c r="E636" s="15"/>
    </row>
    <row r="637" spans="1:5">
      <c r="A637" s="15"/>
      <c r="B637" s="15"/>
      <c r="C637" s="15"/>
      <c r="D637" s="15"/>
      <c r="E637" s="15"/>
    </row>
    <row r="638" spans="1:5">
      <c r="A638" s="15"/>
      <c r="B638" s="15"/>
      <c r="C638" s="15"/>
      <c r="D638" s="15"/>
      <c r="E638" s="15"/>
    </row>
    <row r="639" spans="1:5">
      <c r="A639" s="15"/>
      <c r="B639" s="15"/>
      <c r="C639" s="15"/>
      <c r="D639" s="15"/>
      <c r="E639" s="15"/>
    </row>
    <row r="640" spans="1:5">
      <c r="A640" s="15"/>
      <c r="B640" s="15"/>
      <c r="C640" s="15"/>
      <c r="D640" s="15"/>
      <c r="E640" s="15"/>
    </row>
    <row r="641" spans="1:5">
      <c r="A641" s="15"/>
      <c r="B641" s="15"/>
      <c r="C641" s="15"/>
      <c r="D641" s="15"/>
      <c r="E641" s="15"/>
    </row>
    <row r="642" spans="1:5">
      <c r="A642" s="15"/>
      <c r="B642" s="15"/>
      <c r="C642" s="15"/>
      <c r="D642" s="15"/>
      <c r="E642" s="15"/>
    </row>
    <row r="643" spans="1:5">
      <c r="A643" s="15"/>
      <c r="B643" s="15"/>
      <c r="C643" s="15"/>
      <c r="D643" s="15"/>
      <c r="E643" s="15"/>
    </row>
    <row r="644" spans="1:5">
      <c r="A644" s="15"/>
      <c r="B644" s="15"/>
      <c r="C644" s="15"/>
      <c r="D644" s="15"/>
      <c r="E644" s="15"/>
    </row>
    <row r="645" spans="1:5">
      <c r="A645" s="15"/>
      <c r="B645" s="15"/>
      <c r="C645" s="15"/>
      <c r="D645" s="15"/>
      <c r="E645" s="15"/>
    </row>
    <row r="646" spans="1:5">
      <c r="A646" s="15"/>
      <c r="B646" s="15"/>
      <c r="C646" s="15"/>
      <c r="D646" s="15"/>
      <c r="E646" s="15"/>
    </row>
    <row r="647" spans="1:5">
      <c r="A647" s="15"/>
      <c r="B647" s="15"/>
      <c r="C647" s="15"/>
      <c r="D647" s="15"/>
      <c r="E647" s="15"/>
    </row>
    <row r="648" spans="1:5">
      <c r="A648" s="15"/>
      <c r="B648" s="15"/>
      <c r="C648" s="15"/>
      <c r="D648" s="15"/>
      <c r="E648" s="15"/>
    </row>
    <row r="649" spans="1:5">
      <c r="A649" s="15"/>
      <c r="B649" s="15"/>
      <c r="C649" s="15"/>
      <c r="D649" s="15"/>
      <c r="E649" s="15"/>
    </row>
    <row r="650" spans="1:5">
      <c r="A650" s="15"/>
      <c r="B650" s="15"/>
      <c r="C650" s="15"/>
      <c r="D650" s="15"/>
      <c r="E650" s="15"/>
    </row>
    <row r="651" spans="1:5">
      <c r="A651" s="15"/>
      <c r="B651" s="15"/>
      <c r="C651" s="15"/>
      <c r="D651" s="15"/>
      <c r="E651" s="15"/>
    </row>
    <row r="652" spans="1:5">
      <c r="A652" s="15"/>
      <c r="B652" s="15"/>
      <c r="C652" s="15"/>
      <c r="D652" s="15"/>
      <c r="E652" s="15"/>
    </row>
    <row r="653" spans="1:5">
      <c r="A653" s="15"/>
      <c r="B653" s="15"/>
      <c r="C653" s="15"/>
      <c r="D653" s="15"/>
      <c r="E653" s="15"/>
    </row>
    <row r="654" spans="1:5">
      <c r="A654" s="15"/>
      <c r="B654" s="15"/>
      <c r="C654" s="15"/>
      <c r="D654" s="15"/>
      <c r="E654" s="15"/>
    </row>
    <row r="655" spans="1:5">
      <c r="A655" s="15"/>
      <c r="B655" s="15"/>
      <c r="C655" s="15"/>
      <c r="D655" s="15"/>
      <c r="E655" s="15"/>
    </row>
    <row r="656" spans="1:5">
      <c r="A656" s="15"/>
      <c r="B656" s="15"/>
      <c r="C656" s="15"/>
      <c r="D656" s="15"/>
      <c r="E656" s="15"/>
    </row>
    <row r="657" spans="1:5">
      <c r="A657" s="15"/>
      <c r="B657" s="15"/>
      <c r="C657" s="15"/>
      <c r="D657" s="15"/>
      <c r="E657" s="15"/>
    </row>
    <row r="658" spans="1:5">
      <c r="A658" s="15"/>
      <c r="B658" s="15"/>
      <c r="C658" s="15"/>
      <c r="D658" s="15"/>
      <c r="E658" s="15"/>
    </row>
    <row r="659" spans="1:5">
      <c r="A659" s="15"/>
      <c r="B659" s="15"/>
      <c r="C659" s="15"/>
      <c r="D659" s="15"/>
      <c r="E659" s="15"/>
    </row>
    <row r="660" spans="1:5">
      <c r="A660" s="15"/>
      <c r="B660" s="15"/>
      <c r="C660" s="15"/>
      <c r="D660" s="15"/>
      <c r="E660" s="15"/>
    </row>
    <row r="661" spans="1:5">
      <c r="A661" s="15"/>
      <c r="B661" s="15"/>
      <c r="C661" s="15"/>
      <c r="D661" s="15"/>
      <c r="E661" s="15"/>
    </row>
    <row r="662" spans="1:5">
      <c r="A662" s="15"/>
      <c r="B662" s="15"/>
      <c r="C662" s="15"/>
      <c r="D662" s="15"/>
      <c r="E662" s="15"/>
    </row>
    <row r="663" spans="1:5">
      <c r="A663" s="15"/>
      <c r="B663" s="15"/>
      <c r="C663" s="15"/>
      <c r="D663" s="15"/>
      <c r="E663" s="15"/>
    </row>
    <row r="664" spans="1:5">
      <c r="A664" s="15"/>
      <c r="B664" s="15"/>
      <c r="C664" s="15"/>
      <c r="D664" s="15"/>
      <c r="E664" s="15"/>
    </row>
    <row r="665" spans="1:5">
      <c r="A665" s="15"/>
      <c r="B665" s="15"/>
      <c r="C665" s="15"/>
      <c r="D665" s="15"/>
      <c r="E665" s="15"/>
    </row>
    <row r="666" spans="1:5">
      <c r="A666" s="15"/>
      <c r="B666" s="15"/>
      <c r="C666" s="15"/>
      <c r="D666" s="15"/>
      <c r="E666" s="15"/>
    </row>
    <row r="667" spans="1:5">
      <c r="A667" s="15"/>
      <c r="B667" s="15"/>
      <c r="C667" s="15"/>
      <c r="D667" s="15"/>
      <c r="E667" s="15"/>
    </row>
    <row r="668" spans="1:5">
      <c r="A668" s="15"/>
      <c r="B668" s="15"/>
      <c r="C668" s="15"/>
      <c r="D668" s="15"/>
      <c r="E668" s="15"/>
    </row>
    <row r="669" spans="1:5">
      <c r="A669" s="15"/>
      <c r="B669" s="15"/>
      <c r="C669" s="15"/>
      <c r="D669" s="15"/>
      <c r="E669" s="15"/>
    </row>
    <row r="670" spans="1:5">
      <c r="A670" s="15"/>
      <c r="B670" s="15"/>
      <c r="C670" s="15"/>
      <c r="D670" s="15"/>
      <c r="E670" s="15"/>
    </row>
    <row r="671" spans="1:5">
      <c r="A671" s="15"/>
      <c r="B671" s="15"/>
      <c r="C671" s="15"/>
      <c r="D671" s="15"/>
      <c r="E671" s="15"/>
    </row>
    <row r="672" spans="1:5">
      <c r="A672" s="15"/>
      <c r="B672" s="15"/>
      <c r="C672" s="15"/>
      <c r="D672" s="15"/>
      <c r="E672" s="15"/>
    </row>
    <row r="673" spans="1:5">
      <c r="A673" s="15"/>
      <c r="B673" s="15"/>
      <c r="C673" s="15"/>
      <c r="D673" s="15"/>
      <c r="E673" s="15"/>
    </row>
    <row r="674" spans="1:5">
      <c r="A674" s="15"/>
      <c r="B674" s="15"/>
      <c r="C674" s="15"/>
      <c r="D674" s="15"/>
      <c r="E674" s="15"/>
    </row>
    <row r="675" spans="1:5">
      <c r="A675" s="15"/>
      <c r="B675" s="15"/>
      <c r="C675" s="15"/>
      <c r="D675" s="15"/>
      <c r="E675" s="15"/>
    </row>
    <row r="676" spans="1:5">
      <c r="A676" s="15"/>
      <c r="B676" s="15"/>
      <c r="C676" s="15"/>
      <c r="D676" s="15"/>
      <c r="E676" s="15"/>
    </row>
    <row r="677" spans="1:5">
      <c r="A677" s="15"/>
      <c r="B677" s="15"/>
      <c r="C677" s="15"/>
      <c r="D677" s="15"/>
      <c r="E677" s="15"/>
    </row>
    <row r="678" spans="1:5">
      <c r="A678" s="15"/>
      <c r="B678" s="15"/>
      <c r="C678" s="15"/>
      <c r="D678" s="15"/>
      <c r="E678" s="15"/>
    </row>
    <row r="679" spans="1:5">
      <c r="A679" s="15"/>
      <c r="B679" s="15"/>
      <c r="C679" s="15"/>
      <c r="D679" s="15"/>
      <c r="E679" s="15"/>
    </row>
    <row r="680" spans="1:5">
      <c r="A680" s="15"/>
      <c r="B680" s="15"/>
      <c r="C680" s="15"/>
      <c r="D680" s="15"/>
      <c r="E680" s="15"/>
    </row>
    <row r="681" spans="1:5">
      <c r="A681" s="15"/>
      <c r="B681" s="15"/>
      <c r="C681" s="15"/>
      <c r="D681" s="15"/>
      <c r="E681" s="15"/>
    </row>
    <row r="682" spans="1:5">
      <c r="A682" s="15"/>
      <c r="B682" s="15"/>
      <c r="C682" s="15"/>
      <c r="D682" s="15"/>
      <c r="E682" s="15"/>
    </row>
    <row r="683" spans="1:5">
      <c r="A683" s="15"/>
      <c r="B683" s="15"/>
      <c r="C683" s="15"/>
      <c r="D683" s="15"/>
      <c r="E683" s="15"/>
    </row>
    <row r="684" spans="1:5">
      <c r="A684" s="15"/>
      <c r="B684" s="15"/>
      <c r="C684" s="15"/>
      <c r="D684" s="15"/>
      <c r="E684" s="15"/>
    </row>
    <row r="685" spans="1:5">
      <c r="A685" s="15"/>
      <c r="B685" s="15"/>
      <c r="C685" s="15"/>
      <c r="D685" s="15"/>
      <c r="E685" s="15"/>
    </row>
    <row r="686" spans="1:5">
      <c r="A686" s="15"/>
      <c r="B686" s="15"/>
      <c r="C686" s="15"/>
      <c r="D686" s="15"/>
      <c r="E686" s="15"/>
    </row>
    <row r="687" spans="1:5">
      <c r="A687" s="15"/>
      <c r="B687" s="15"/>
      <c r="C687" s="15"/>
      <c r="D687" s="15"/>
      <c r="E687" s="15"/>
    </row>
    <row r="688" spans="1:5">
      <c r="A688" s="15"/>
      <c r="B688" s="15"/>
      <c r="C688" s="15"/>
      <c r="D688" s="15"/>
      <c r="E688" s="15"/>
    </row>
    <row r="689" spans="1:5">
      <c r="A689" s="15"/>
      <c r="B689" s="15"/>
      <c r="C689" s="15"/>
      <c r="D689" s="15"/>
      <c r="E689" s="15"/>
    </row>
    <row r="690" spans="1:5">
      <c r="A690" s="15"/>
      <c r="B690" s="15"/>
      <c r="C690" s="15"/>
      <c r="D690" s="15"/>
      <c r="E690" s="15"/>
    </row>
    <row r="691" spans="1:5">
      <c r="A691" s="15"/>
      <c r="B691" s="15"/>
      <c r="C691" s="15"/>
      <c r="D691" s="15"/>
      <c r="E691" s="15"/>
    </row>
    <row r="692" spans="1:5">
      <c r="A692" s="15"/>
      <c r="B692" s="15"/>
      <c r="C692" s="15"/>
      <c r="D692" s="15"/>
      <c r="E692" s="15"/>
    </row>
    <row r="693" spans="1:5">
      <c r="A693" s="15"/>
      <c r="B693" s="15"/>
      <c r="C693" s="15"/>
      <c r="D693" s="15"/>
      <c r="E693" s="15"/>
    </row>
    <row r="694" spans="1:5">
      <c r="A694" s="15"/>
      <c r="B694" s="15"/>
      <c r="C694" s="15"/>
      <c r="D694" s="15"/>
      <c r="E694" s="15"/>
    </row>
    <row r="695" spans="1:5">
      <c r="A695" s="15"/>
      <c r="B695" s="15"/>
      <c r="C695" s="15"/>
      <c r="D695" s="15"/>
      <c r="E695" s="15"/>
    </row>
    <row r="696" spans="1:5">
      <c r="A696" s="15"/>
      <c r="B696" s="15"/>
      <c r="C696" s="15"/>
      <c r="D696" s="15"/>
      <c r="E696" s="15"/>
    </row>
    <row r="697" spans="1:5">
      <c r="A697" s="15"/>
      <c r="B697" s="15"/>
      <c r="C697" s="15"/>
      <c r="D697" s="15"/>
      <c r="E697" s="15"/>
    </row>
    <row r="698" spans="1:5">
      <c r="A698" s="15"/>
      <c r="B698" s="15"/>
      <c r="C698" s="15"/>
      <c r="D698" s="15"/>
      <c r="E698" s="15"/>
    </row>
    <row r="699" spans="1:5">
      <c r="A699" s="15"/>
      <c r="B699" s="15"/>
      <c r="C699" s="15"/>
      <c r="D699" s="15"/>
      <c r="E699" s="15"/>
    </row>
    <row r="700" spans="1:5">
      <c r="A700" s="15"/>
      <c r="B700" s="15"/>
      <c r="C700" s="15"/>
      <c r="D700" s="15"/>
      <c r="E700" s="15"/>
    </row>
    <row r="701" spans="1:5">
      <c r="A701" s="15"/>
      <c r="B701" s="15"/>
      <c r="C701" s="15"/>
      <c r="D701" s="15"/>
      <c r="E701" s="15"/>
    </row>
    <row r="702" spans="1:5">
      <c r="A702" s="15"/>
      <c r="B702" s="15"/>
      <c r="C702" s="15"/>
      <c r="D702" s="15"/>
      <c r="E702" s="15"/>
    </row>
    <row r="703" spans="1:5">
      <c r="A703" s="15"/>
      <c r="B703" s="15"/>
      <c r="C703" s="15"/>
      <c r="D703" s="15"/>
      <c r="E703" s="15"/>
    </row>
    <row r="704" spans="1:5">
      <c r="A704" s="15"/>
      <c r="B704" s="15"/>
      <c r="C704" s="15"/>
      <c r="D704" s="15"/>
      <c r="E704" s="15"/>
    </row>
    <row r="705" spans="1:5">
      <c r="A705" s="15"/>
      <c r="B705" s="15"/>
      <c r="C705" s="15"/>
      <c r="D705" s="15"/>
      <c r="E705" s="15"/>
    </row>
    <row r="706" spans="1:5">
      <c r="A706" s="15"/>
      <c r="B706" s="15"/>
      <c r="C706" s="15"/>
      <c r="D706" s="15"/>
      <c r="E706" s="15"/>
    </row>
    <row r="707" spans="1:5">
      <c r="A707" s="15"/>
      <c r="B707" s="15"/>
      <c r="C707" s="15"/>
      <c r="D707" s="15"/>
      <c r="E707" s="15"/>
    </row>
    <row r="708" spans="1:5">
      <c r="A708" s="15"/>
      <c r="B708" s="15"/>
      <c r="C708" s="15"/>
      <c r="D708" s="15"/>
      <c r="E708" s="15"/>
    </row>
    <row r="709" spans="1:5">
      <c r="A709" s="15"/>
      <c r="B709" s="15"/>
      <c r="C709" s="15"/>
      <c r="D709" s="15"/>
      <c r="E709" s="15"/>
    </row>
    <row r="710" spans="1:5">
      <c r="A710" s="15"/>
      <c r="B710" s="15"/>
      <c r="C710" s="15"/>
      <c r="D710" s="15"/>
      <c r="E710" s="15"/>
    </row>
    <row r="711" spans="1:5">
      <c r="A711" s="15"/>
      <c r="B711" s="15"/>
      <c r="C711" s="15"/>
      <c r="D711" s="15"/>
      <c r="E711" s="15"/>
    </row>
    <row r="712" spans="1:5">
      <c r="A712" s="15"/>
      <c r="B712" s="15"/>
      <c r="C712" s="15"/>
      <c r="D712" s="15"/>
      <c r="E712" s="15"/>
    </row>
    <row r="713" spans="1:5">
      <c r="A713" s="15"/>
      <c r="B713" s="15"/>
      <c r="C713" s="15"/>
      <c r="D713" s="15"/>
      <c r="E713" s="15"/>
    </row>
    <row r="714" spans="1:5">
      <c r="A714" s="15"/>
      <c r="B714" s="15"/>
      <c r="C714" s="15"/>
      <c r="D714" s="15"/>
      <c r="E714" s="15"/>
    </row>
    <row r="715" spans="1:5">
      <c r="A715" s="15"/>
      <c r="B715" s="15"/>
      <c r="C715" s="15"/>
      <c r="D715" s="15"/>
      <c r="E715" s="15"/>
    </row>
    <row r="716" spans="1:5">
      <c r="A716" s="15"/>
      <c r="B716" s="15"/>
      <c r="C716" s="15"/>
      <c r="D716" s="15"/>
      <c r="E716" s="15"/>
    </row>
    <row r="717" spans="1:5">
      <c r="A717" s="15"/>
      <c r="B717" s="15"/>
      <c r="C717" s="15"/>
      <c r="D717" s="15"/>
      <c r="E717" s="15"/>
    </row>
    <row r="718" spans="1:5">
      <c r="A718" s="15"/>
      <c r="B718" s="15"/>
      <c r="C718" s="15"/>
      <c r="D718" s="15"/>
      <c r="E718" s="15"/>
    </row>
    <row r="719" spans="1:5">
      <c r="A719" s="15"/>
      <c r="B719" s="15"/>
      <c r="C719" s="15"/>
      <c r="D719" s="15"/>
      <c r="E719" s="15"/>
    </row>
    <row r="720" spans="1:5">
      <c r="A720" s="15"/>
      <c r="B720" s="15"/>
      <c r="C720" s="15"/>
      <c r="D720" s="15"/>
      <c r="E720" s="15"/>
    </row>
    <row r="721" spans="1:5">
      <c r="A721" s="15"/>
      <c r="B721" s="15"/>
      <c r="C721" s="15"/>
      <c r="D721" s="15"/>
      <c r="E721" s="15"/>
    </row>
    <row r="722" spans="1:5">
      <c r="A722" s="15"/>
      <c r="B722" s="15"/>
      <c r="C722" s="15"/>
      <c r="D722" s="15"/>
      <c r="E722" s="15"/>
    </row>
    <row r="723" spans="1:5">
      <c r="A723" s="15"/>
      <c r="B723" s="15"/>
      <c r="C723" s="15"/>
      <c r="D723" s="15"/>
      <c r="E723" s="15"/>
    </row>
    <row r="724" spans="1:5">
      <c r="A724" s="15"/>
      <c r="B724" s="15"/>
      <c r="C724" s="15"/>
      <c r="D724" s="15"/>
      <c r="E724" s="15"/>
    </row>
    <row r="725" spans="1:5">
      <c r="A725" s="15"/>
      <c r="B725" s="15"/>
      <c r="C725" s="15"/>
      <c r="D725" s="15"/>
      <c r="E725" s="15"/>
    </row>
    <row r="726" spans="1:5">
      <c r="A726" s="15"/>
      <c r="B726" s="15"/>
      <c r="C726" s="15"/>
      <c r="D726" s="15"/>
      <c r="E726" s="15"/>
    </row>
    <row r="727" spans="1:5">
      <c r="A727" s="15"/>
      <c r="B727" s="15"/>
      <c r="C727" s="15"/>
      <c r="D727" s="15"/>
      <c r="E727" s="15"/>
    </row>
    <row r="728" spans="1:5">
      <c r="A728" s="15"/>
      <c r="B728" s="15"/>
      <c r="C728" s="15"/>
      <c r="D728" s="15"/>
      <c r="E728" s="15"/>
    </row>
    <row r="729" spans="1:5">
      <c r="A729" s="15"/>
      <c r="B729" s="15"/>
      <c r="C729" s="15"/>
      <c r="D729" s="15"/>
      <c r="E729" s="15"/>
    </row>
    <row r="730" spans="1:5">
      <c r="A730" s="15"/>
      <c r="B730" s="15"/>
      <c r="C730" s="15"/>
      <c r="D730" s="15"/>
      <c r="E730" s="15"/>
    </row>
    <row r="731" spans="1:5">
      <c r="A731" s="15"/>
      <c r="B731" s="15"/>
      <c r="C731" s="15"/>
      <c r="D731" s="15"/>
      <c r="E731" s="15"/>
    </row>
    <row r="732" spans="1:5">
      <c r="A732" s="15"/>
      <c r="B732" s="15"/>
      <c r="C732" s="15"/>
      <c r="D732" s="15"/>
      <c r="E732" s="15"/>
    </row>
    <row r="733" spans="1:5">
      <c r="A733" s="15"/>
      <c r="B733" s="15"/>
      <c r="C733" s="15"/>
      <c r="D733" s="15"/>
      <c r="E733" s="15"/>
    </row>
    <row r="734" spans="1:5">
      <c r="A734" s="15"/>
      <c r="B734" s="15"/>
      <c r="C734" s="15"/>
      <c r="D734" s="15"/>
      <c r="E734" s="15"/>
    </row>
    <row r="735" spans="1:5">
      <c r="A735" s="15"/>
      <c r="B735" s="15"/>
      <c r="C735" s="15"/>
      <c r="D735" s="15"/>
      <c r="E735" s="15"/>
    </row>
    <row r="736" spans="1:5">
      <c r="A736" s="15"/>
      <c r="B736" s="15"/>
      <c r="C736" s="15"/>
      <c r="D736" s="15"/>
      <c r="E736" s="15"/>
    </row>
    <row r="737" spans="1:5">
      <c r="A737" s="15"/>
      <c r="B737" s="15"/>
      <c r="C737" s="15"/>
      <c r="D737" s="15"/>
      <c r="E737" s="15"/>
    </row>
    <row r="738" spans="1:5">
      <c r="A738" s="15"/>
      <c r="B738" s="15"/>
      <c r="C738" s="15"/>
      <c r="D738" s="15"/>
      <c r="E738" s="15"/>
    </row>
    <row r="739" spans="1:5">
      <c r="A739" s="15"/>
      <c r="B739" s="15"/>
      <c r="C739" s="15"/>
      <c r="D739" s="15"/>
      <c r="E739" s="15"/>
    </row>
    <row r="740" spans="1:5">
      <c r="A740" s="15"/>
      <c r="B740" s="15"/>
      <c r="C740" s="15"/>
      <c r="D740" s="15"/>
      <c r="E740" s="15"/>
    </row>
    <row r="741" spans="1:5">
      <c r="A741" s="15"/>
      <c r="B741" s="15"/>
      <c r="C741" s="15"/>
      <c r="D741" s="15"/>
      <c r="E741" s="15"/>
    </row>
    <row r="742" spans="1:5">
      <c r="A742" s="15"/>
      <c r="B742" s="15"/>
      <c r="C742" s="15"/>
      <c r="D742" s="15"/>
      <c r="E742" s="15"/>
    </row>
    <row r="743" spans="1:5">
      <c r="A743" s="15"/>
      <c r="B743" s="15"/>
      <c r="C743" s="15"/>
      <c r="D743" s="15"/>
      <c r="E743" s="15"/>
    </row>
    <row r="744" spans="1:5">
      <c r="A744" s="15"/>
      <c r="B744" s="15"/>
      <c r="C744" s="15"/>
      <c r="D744" s="15"/>
      <c r="E744" s="15"/>
    </row>
    <row r="745" spans="1:5">
      <c r="A745" s="15"/>
      <c r="B745" s="15"/>
      <c r="C745" s="15"/>
      <c r="D745" s="15"/>
      <c r="E745" s="15"/>
    </row>
    <row r="746" spans="1:5">
      <c r="A746" s="15"/>
      <c r="B746" s="15"/>
      <c r="C746" s="15"/>
      <c r="D746" s="15"/>
      <c r="E746" s="15"/>
    </row>
    <row r="747" spans="1:5">
      <c r="A747" s="15"/>
      <c r="B747" s="15"/>
      <c r="C747" s="15"/>
      <c r="D747" s="15"/>
      <c r="E747" s="15"/>
    </row>
    <row r="748" spans="1:5">
      <c r="A748" s="15"/>
      <c r="B748" s="15"/>
      <c r="C748" s="15"/>
      <c r="D748" s="15"/>
      <c r="E748" s="15"/>
    </row>
    <row r="749" spans="1:5">
      <c r="A749" s="15"/>
      <c r="B749" s="15"/>
      <c r="C749" s="15"/>
      <c r="D749" s="15"/>
      <c r="E749" s="15"/>
    </row>
    <row r="750" spans="1:5">
      <c r="A750" s="15"/>
      <c r="B750" s="15"/>
      <c r="C750" s="15"/>
      <c r="D750" s="15"/>
      <c r="E750" s="15"/>
    </row>
    <row r="751" spans="1:5">
      <c r="A751" s="15"/>
      <c r="B751" s="15"/>
      <c r="C751" s="15"/>
      <c r="D751" s="15"/>
      <c r="E751" s="15"/>
    </row>
    <row r="752" spans="1:5">
      <c r="A752" s="15"/>
      <c r="B752" s="15"/>
      <c r="C752" s="15"/>
      <c r="D752" s="15"/>
      <c r="E752" s="15"/>
    </row>
    <row r="753" spans="1:5">
      <c r="A753" s="15"/>
      <c r="B753" s="15"/>
      <c r="C753" s="15"/>
      <c r="D753" s="15"/>
      <c r="E753" s="15"/>
    </row>
    <row r="754" spans="1:5">
      <c r="A754" s="15"/>
      <c r="B754" s="15"/>
      <c r="C754" s="15"/>
      <c r="D754" s="15"/>
      <c r="E754" s="15"/>
    </row>
    <row r="755" spans="1:5">
      <c r="A755" s="15"/>
      <c r="B755" s="15"/>
      <c r="C755" s="15"/>
      <c r="D755" s="15"/>
      <c r="E755" s="15"/>
    </row>
    <row r="756" spans="1:5">
      <c r="A756" s="15"/>
      <c r="B756" s="15"/>
      <c r="C756" s="15"/>
      <c r="D756" s="15"/>
      <c r="E756" s="15"/>
    </row>
    <row r="757" spans="1:5">
      <c r="A757" s="15"/>
      <c r="B757" s="15"/>
      <c r="C757" s="15"/>
      <c r="D757" s="15"/>
      <c r="E757" s="15"/>
    </row>
    <row r="758" spans="1:5">
      <c r="A758" s="15"/>
      <c r="B758" s="15"/>
      <c r="C758" s="15"/>
      <c r="D758" s="15"/>
      <c r="E758" s="15"/>
    </row>
    <row r="759" spans="1:5">
      <c r="A759" s="15"/>
      <c r="B759" s="15"/>
      <c r="C759" s="15"/>
      <c r="D759" s="15"/>
      <c r="E759" s="15"/>
    </row>
    <row r="760" spans="1:5">
      <c r="A760" s="15"/>
      <c r="B760" s="15"/>
      <c r="C760" s="15"/>
      <c r="D760" s="15"/>
      <c r="E760" s="15"/>
    </row>
    <row r="761" spans="1:5">
      <c r="A761" s="15"/>
      <c r="B761" s="15"/>
      <c r="C761" s="15"/>
      <c r="D761" s="15"/>
      <c r="E761" s="15"/>
    </row>
    <row r="762" spans="1:5">
      <c r="A762" s="15"/>
      <c r="B762" s="15"/>
      <c r="C762" s="15"/>
      <c r="D762" s="15"/>
      <c r="E762" s="15"/>
    </row>
    <row r="763" spans="1:5">
      <c r="A763" s="15"/>
      <c r="B763" s="15"/>
      <c r="C763" s="15"/>
      <c r="D763" s="15"/>
      <c r="E763" s="15"/>
    </row>
    <row r="764" spans="1:5">
      <c r="A764" s="15"/>
      <c r="B764" s="15"/>
      <c r="C764" s="15"/>
      <c r="D764" s="15"/>
      <c r="E764" s="15"/>
    </row>
    <row r="765" spans="1:5">
      <c r="A765" s="15"/>
      <c r="B765" s="15"/>
      <c r="C765" s="15"/>
      <c r="D765" s="15"/>
      <c r="E765" s="15"/>
    </row>
    <row r="766" spans="1:5">
      <c r="A766" s="15"/>
      <c r="B766" s="15"/>
      <c r="C766" s="15"/>
      <c r="D766" s="15"/>
      <c r="E766" s="15"/>
    </row>
    <row r="767" spans="1:5">
      <c r="A767" s="15"/>
      <c r="B767" s="15"/>
      <c r="C767" s="15"/>
      <c r="D767" s="15"/>
      <c r="E767" s="15"/>
    </row>
    <row r="768" spans="1:5">
      <c r="A768" s="15"/>
      <c r="B768" s="15"/>
      <c r="C768" s="15"/>
      <c r="D768" s="15"/>
      <c r="E768" s="15"/>
    </row>
    <row r="769" spans="1:5">
      <c r="A769" s="15"/>
      <c r="B769" s="15"/>
      <c r="C769" s="15"/>
      <c r="D769" s="15"/>
      <c r="E769" s="15"/>
    </row>
    <row r="770" spans="1:5">
      <c r="A770" s="15"/>
      <c r="B770" s="15"/>
      <c r="C770" s="15"/>
      <c r="D770" s="15"/>
      <c r="E770" s="15"/>
    </row>
    <row r="771" spans="1:5">
      <c r="A771" s="15"/>
      <c r="B771" s="15"/>
      <c r="C771" s="15"/>
      <c r="D771" s="15"/>
      <c r="E771" s="15"/>
    </row>
    <row r="772" spans="1:5">
      <c r="A772" s="15"/>
      <c r="B772" s="15"/>
      <c r="C772" s="15"/>
      <c r="D772" s="15"/>
      <c r="E772" s="15"/>
    </row>
    <row r="773" spans="1:5">
      <c r="A773" s="15"/>
      <c r="B773" s="15"/>
      <c r="C773" s="15"/>
      <c r="D773" s="15"/>
      <c r="E773" s="15"/>
    </row>
    <row r="774" spans="1:5">
      <c r="A774" s="15"/>
      <c r="B774" s="15"/>
      <c r="C774" s="15"/>
      <c r="D774" s="15"/>
      <c r="E774" s="15"/>
    </row>
    <row r="775" spans="1:5">
      <c r="A775" s="15"/>
      <c r="B775" s="15"/>
      <c r="C775" s="15"/>
      <c r="D775" s="15"/>
      <c r="E775" s="15"/>
    </row>
    <row r="776" spans="1:5">
      <c r="A776" s="15"/>
      <c r="B776" s="15"/>
      <c r="C776" s="15"/>
      <c r="D776" s="15"/>
      <c r="E776" s="15"/>
    </row>
    <row r="777" spans="1:5">
      <c r="A777" s="15"/>
      <c r="B777" s="15"/>
      <c r="C777" s="15"/>
      <c r="D777" s="15"/>
      <c r="E777" s="15"/>
    </row>
    <row r="778" spans="1:5">
      <c r="A778" s="15"/>
      <c r="B778" s="15"/>
      <c r="C778" s="15"/>
      <c r="D778" s="15"/>
      <c r="E778" s="15"/>
    </row>
    <row r="779" spans="1:5">
      <c r="A779" s="15"/>
      <c r="B779" s="15"/>
      <c r="C779" s="15"/>
      <c r="D779" s="15"/>
      <c r="E779" s="15"/>
    </row>
    <row r="780" spans="1:5">
      <c r="A780" s="15"/>
      <c r="B780" s="15"/>
      <c r="C780" s="15"/>
      <c r="D780" s="15"/>
      <c r="E780" s="15"/>
    </row>
    <row r="781" spans="1:5">
      <c r="A781" s="15"/>
      <c r="B781" s="15"/>
      <c r="C781" s="15"/>
      <c r="D781" s="15"/>
      <c r="E781" s="15"/>
    </row>
    <row r="782" spans="1:5">
      <c r="A782" s="15"/>
      <c r="B782" s="15"/>
      <c r="C782" s="15"/>
      <c r="D782" s="15"/>
      <c r="E782" s="15"/>
    </row>
    <row r="783" spans="1:5">
      <c r="A783" s="15"/>
      <c r="B783" s="15"/>
      <c r="C783" s="15"/>
      <c r="D783" s="15"/>
      <c r="E783" s="15"/>
    </row>
    <row r="784" spans="1:5">
      <c r="A784" s="15"/>
      <c r="B784" s="15"/>
      <c r="C784" s="15"/>
      <c r="D784" s="15"/>
      <c r="E784" s="15"/>
    </row>
    <row r="785" spans="1:5">
      <c r="A785" s="15"/>
      <c r="B785" s="15"/>
      <c r="C785" s="15"/>
      <c r="D785" s="15"/>
      <c r="E785" s="15"/>
    </row>
    <row r="786" spans="1:5">
      <c r="A786" s="15"/>
      <c r="B786" s="15"/>
      <c r="C786" s="15"/>
      <c r="D786" s="15"/>
      <c r="E786" s="15"/>
    </row>
    <row r="787" spans="1:5">
      <c r="A787" s="15"/>
      <c r="B787" s="15"/>
      <c r="C787" s="15"/>
      <c r="D787" s="15"/>
      <c r="E787" s="15"/>
    </row>
    <row r="788" spans="1:5">
      <c r="A788" s="15"/>
      <c r="B788" s="15"/>
      <c r="C788" s="15"/>
      <c r="D788" s="15"/>
      <c r="E788" s="15"/>
    </row>
    <row r="789" spans="1:5">
      <c r="A789" s="15"/>
      <c r="B789" s="15"/>
      <c r="C789" s="15"/>
      <c r="D789" s="15"/>
      <c r="E789" s="15"/>
    </row>
    <row r="790" spans="1:5">
      <c r="A790" s="15"/>
      <c r="B790" s="15"/>
      <c r="C790" s="15"/>
      <c r="D790" s="15"/>
      <c r="E790" s="15"/>
    </row>
    <row r="791" spans="1:5">
      <c r="A791" s="15"/>
      <c r="B791" s="15"/>
      <c r="C791" s="15"/>
      <c r="D791" s="15"/>
      <c r="E791" s="15"/>
    </row>
    <row r="792" spans="1:5">
      <c r="A792" s="15"/>
      <c r="B792" s="15"/>
      <c r="C792" s="15"/>
      <c r="D792" s="15"/>
      <c r="E792" s="15"/>
    </row>
    <row r="793" spans="1:5">
      <c r="A793" s="15"/>
      <c r="B793" s="15"/>
      <c r="C793" s="15"/>
      <c r="D793" s="15"/>
      <c r="E793" s="15"/>
    </row>
    <row r="794" spans="1:5">
      <c r="A794" s="15"/>
      <c r="B794" s="15"/>
      <c r="C794" s="15"/>
      <c r="D794" s="15"/>
      <c r="E794" s="15"/>
    </row>
    <row r="795" spans="1:5">
      <c r="A795" s="15"/>
      <c r="B795" s="15"/>
      <c r="C795" s="15"/>
      <c r="D795" s="15"/>
      <c r="E795" s="15"/>
    </row>
    <row r="796" spans="1:5">
      <c r="A796" s="15"/>
      <c r="B796" s="15"/>
      <c r="C796" s="15"/>
      <c r="D796" s="15"/>
      <c r="E796" s="15"/>
    </row>
    <row r="797" spans="1:5">
      <c r="A797" s="15"/>
      <c r="B797" s="15"/>
      <c r="C797" s="15"/>
      <c r="D797" s="15"/>
      <c r="E797" s="15"/>
    </row>
    <row r="798" spans="1:5">
      <c r="A798" s="15"/>
      <c r="B798" s="15"/>
      <c r="C798" s="15"/>
      <c r="D798" s="15"/>
      <c r="E798" s="15"/>
    </row>
    <row r="799" spans="1:5">
      <c r="A799" s="15"/>
      <c r="B799" s="15"/>
      <c r="C799" s="15"/>
      <c r="D799" s="15"/>
      <c r="E799" s="15"/>
    </row>
    <row r="800" spans="1:5">
      <c r="A800" s="15"/>
      <c r="B800" s="15"/>
      <c r="C800" s="15"/>
      <c r="D800" s="15"/>
      <c r="E800" s="15"/>
    </row>
    <row r="801" spans="1:5">
      <c r="A801" s="15"/>
      <c r="B801" s="15"/>
      <c r="C801" s="15"/>
      <c r="D801" s="15"/>
      <c r="E801" s="15"/>
    </row>
    <row r="802" spans="1:5">
      <c r="A802" s="15"/>
      <c r="B802" s="15"/>
      <c r="C802" s="15"/>
      <c r="D802" s="15"/>
      <c r="E802" s="15"/>
    </row>
    <row r="803" spans="1:5">
      <c r="A803" s="15"/>
      <c r="B803" s="15"/>
      <c r="C803" s="15"/>
      <c r="D803" s="15"/>
      <c r="E803" s="15"/>
    </row>
    <row r="804" spans="1:5">
      <c r="A804" s="15"/>
      <c r="B804" s="15"/>
      <c r="C804" s="15"/>
      <c r="D804" s="15"/>
      <c r="E804" s="15"/>
    </row>
    <row r="805" spans="1:5">
      <c r="A805" s="15"/>
      <c r="B805" s="15"/>
      <c r="C805" s="15"/>
      <c r="D805" s="15"/>
      <c r="E805" s="15"/>
    </row>
    <row r="806" spans="1:5">
      <c r="A806" s="15"/>
      <c r="B806" s="15"/>
      <c r="C806" s="15"/>
      <c r="D806" s="15"/>
      <c r="E806" s="15"/>
    </row>
    <row r="807" spans="1:5">
      <c r="A807" s="15"/>
      <c r="B807" s="15"/>
      <c r="C807" s="15"/>
      <c r="D807" s="15"/>
      <c r="E807" s="15"/>
    </row>
    <row r="808" spans="1:5">
      <c r="A808" s="15"/>
      <c r="B808" s="15"/>
      <c r="C808" s="15"/>
      <c r="D808" s="15"/>
      <c r="E808" s="15"/>
    </row>
    <row r="809" spans="1:5">
      <c r="A809" s="15"/>
      <c r="B809" s="15"/>
      <c r="C809" s="15"/>
      <c r="D809" s="15"/>
      <c r="E809" s="15"/>
    </row>
    <row r="810" spans="1:5">
      <c r="A810" s="15"/>
      <c r="B810" s="15"/>
      <c r="C810" s="15"/>
      <c r="D810" s="15"/>
      <c r="E810" s="15"/>
    </row>
    <row r="811" spans="1:5">
      <c r="A811" s="15"/>
      <c r="B811" s="15"/>
      <c r="C811" s="15"/>
      <c r="D811" s="15"/>
      <c r="E811" s="15"/>
    </row>
    <row r="812" spans="1:5">
      <c r="A812" s="15"/>
      <c r="B812" s="15"/>
      <c r="C812" s="15"/>
      <c r="D812" s="15"/>
      <c r="E812" s="15"/>
    </row>
    <row r="813" spans="1:5">
      <c r="A813" s="15"/>
      <c r="B813" s="15"/>
      <c r="C813" s="15"/>
      <c r="D813" s="15"/>
      <c r="E813" s="15"/>
    </row>
    <row r="814" spans="1:5">
      <c r="A814" s="15"/>
      <c r="B814" s="15"/>
      <c r="C814" s="15"/>
      <c r="D814" s="15"/>
      <c r="E814" s="15"/>
    </row>
    <row r="815" spans="1:5">
      <c r="A815" s="15"/>
      <c r="B815" s="15"/>
      <c r="C815" s="15"/>
      <c r="D815" s="15"/>
      <c r="E815" s="15"/>
    </row>
    <row r="816" spans="1:5">
      <c r="A816" s="15"/>
      <c r="B816" s="15"/>
      <c r="C816" s="15"/>
      <c r="D816" s="15"/>
      <c r="E816" s="15"/>
    </row>
    <row r="817" spans="1:5">
      <c r="A817" s="15"/>
      <c r="B817" s="15"/>
      <c r="C817" s="15"/>
      <c r="D817" s="15"/>
      <c r="E817" s="15"/>
    </row>
    <row r="818" spans="1:5">
      <c r="A818" s="15"/>
      <c r="B818" s="15"/>
      <c r="C818" s="15"/>
      <c r="D818" s="15"/>
      <c r="E818" s="15"/>
    </row>
    <row r="819" spans="1:5">
      <c r="A819" s="15"/>
      <c r="B819" s="15"/>
      <c r="C819" s="15"/>
      <c r="D819" s="15"/>
      <c r="E819" s="15"/>
    </row>
    <row r="820" spans="1:5">
      <c r="A820" s="15"/>
      <c r="B820" s="15"/>
      <c r="C820" s="15"/>
      <c r="D820" s="15"/>
      <c r="E820" s="15"/>
    </row>
    <row r="821" spans="1:5">
      <c r="A821" s="15"/>
      <c r="B821" s="15"/>
      <c r="C821" s="15"/>
      <c r="D821" s="15"/>
      <c r="E821" s="15"/>
    </row>
    <row r="822" spans="1:5">
      <c r="A822" s="15"/>
      <c r="B822" s="15"/>
      <c r="C822" s="15"/>
      <c r="D822" s="15"/>
      <c r="E822" s="15"/>
    </row>
    <row r="823" spans="1:5">
      <c r="A823" s="15"/>
      <c r="B823" s="15"/>
      <c r="C823" s="15"/>
      <c r="D823" s="15"/>
      <c r="E823" s="15"/>
    </row>
    <row r="824" spans="1:5">
      <c r="A824" s="15"/>
      <c r="B824" s="15"/>
      <c r="C824" s="15"/>
      <c r="D824" s="15"/>
      <c r="E824" s="15"/>
    </row>
    <row r="825" spans="1:5">
      <c r="A825" s="15"/>
      <c r="B825" s="15"/>
      <c r="C825" s="15"/>
      <c r="D825" s="15"/>
      <c r="E825" s="15"/>
    </row>
    <row r="826" spans="1:5">
      <c r="A826" s="15"/>
      <c r="B826" s="15"/>
      <c r="C826" s="15"/>
      <c r="D826" s="15"/>
      <c r="E826" s="15"/>
    </row>
    <row r="827" spans="1:5">
      <c r="A827" s="15"/>
      <c r="B827" s="15"/>
      <c r="C827" s="15"/>
      <c r="D827" s="15"/>
      <c r="E827" s="15"/>
    </row>
    <row r="828" spans="1:5">
      <c r="A828" s="15"/>
      <c r="B828" s="15"/>
      <c r="C828" s="15"/>
      <c r="D828" s="15"/>
      <c r="E828" s="15"/>
    </row>
    <row r="829" spans="1:5">
      <c r="A829" s="15"/>
      <c r="B829" s="15"/>
      <c r="C829" s="15"/>
      <c r="D829" s="15"/>
      <c r="E829" s="15"/>
    </row>
    <row r="830" spans="1:5">
      <c r="A830" s="15"/>
      <c r="B830" s="15"/>
      <c r="C830" s="15"/>
      <c r="D830" s="15"/>
      <c r="E830" s="15"/>
    </row>
    <row r="831" spans="1:5">
      <c r="A831" s="15"/>
      <c r="B831" s="15"/>
      <c r="C831" s="15"/>
      <c r="D831" s="15"/>
      <c r="E831" s="15"/>
    </row>
    <row r="832" spans="1:5">
      <c r="A832" s="15"/>
      <c r="B832" s="15"/>
      <c r="C832" s="15"/>
      <c r="D832" s="15"/>
      <c r="E832" s="15"/>
    </row>
    <row r="833" spans="1:5">
      <c r="A833" s="15"/>
      <c r="B833" s="15"/>
      <c r="C833" s="15"/>
      <c r="D833" s="15"/>
      <c r="E833" s="15"/>
    </row>
    <row r="834" spans="1:5">
      <c r="A834" s="15"/>
      <c r="B834" s="15"/>
      <c r="C834" s="15"/>
      <c r="D834" s="15"/>
      <c r="E834" s="15"/>
    </row>
    <row r="835" spans="1:5">
      <c r="A835" s="15"/>
      <c r="B835" s="15"/>
      <c r="C835" s="15"/>
      <c r="D835" s="15"/>
      <c r="E835" s="15"/>
    </row>
    <row r="836" spans="1:5">
      <c r="A836" s="15"/>
      <c r="B836" s="15"/>
      <c r="C836" s="15"/>
      <c r="D836" s="15"/>
      <c r="E836" s="15"/>
    </row>
    <row r="837" spans="1:5">
      <c r="A837" s="15"/>
      <c r="B837" s="15"/>
      <c r="C837" s="15"/>
      <c r="D837" s="15"/>
      <c r="E837" s="15"/>
    </row>
    <row r="838" spans="1:5">
      <c r="A838" s="15"/>
      <c r="B838" s="15"/>
      <c r="C838" s="15"/>
      <c r="D838" s="15"/>
      <c r="E838" s="15"/>
    </row>
    <row r="839" spans="1:5">
      <c r="A839" s="15"/>
      <c r="B839" s="15"/>
      <c r="C839" s="15"/>
      <c r="D839" s="15"/>
      <c r="E839" s="15"/>
    </row>
    <row r="840" spans="1:5">
      <c r="A840" s="15"/>
      <c r="B840" s="15"/>
      <c r="C840" s="15"/>
      <c r="D840" s="15"/>
      <c r="E840" s="15"/>
    </row>
    <row r="841" spans="1:5">
      <c r="A841" s="15"/>
      <c r="B841" s="15"/>
      <c r="C841" s="15"/>
      <c r="D841" s="15"/>
      <c r="E841" s="15"/>
    </row>
    <row r="842" spans="1:5">
      <c r="A842" s="15"/>
      <c r="B842" s="15"/>
      <c r="C842" s="15"/>
      <c r="D842" s="15"/>
      <c r="E842" s="15"/>
    </row>
    <row r="843" spans="1:5">
      <c r="A843" s="15"/>
      <c r="B843" s="15"/>
      <c r="C843" s="15"/>
      <c r="D843" s="15"/>
      <c r="E843" s="15"/>
    </row>
    <row r="844" spans="1:5">
      <c r="A844" s="15"/>
      <c r="B844" s="15"/>
      <c r="C844" s="15"/>
      <c r="D844" s="15"/>
      <c r="E844" s="15"/>
    </row>
    <row r="845" spans="1:5">
      <c r="A845" s="15"/>
      <c r="B845" s="15"/>
      <c r="C845" s="15"/>
      <c r="D845" s="15"/>
      <c r="E845" s="15"/>
    </row>
    <row r="846" spans="1:5">
      <c r="A846" s="15"/>
      <c r="B846" s="15"/>
      <c r="C846" s="15"/>
      <c r="D846" s="15"/>
      <c r="E846" s="15"/>
    </row>
    <row r="847" spans="1:5">
      <c r="A847" s="15"/>
      <c r="B847" s="15"/>
      <c r="C847" s="15"/>
      <c r="D847" s="15"/>
      <c r="E847" s="15"/>
    </row>
    <row r="848" spans="1:5">
      <c r="A848" s="15"/>
      <c r="B848" s="15"/>
      <c r="C848" s="15"/>
      <c r="D848" s="15"/>
      <c r="E848" s="15"/>
    </row>
    <row r="849" spans="1:5">
      <c r="A849" s="15"/>
      <c r="B849" s="15"/>
      <c r="C849" s="15"/>
      <c r="D849" s="15"/>
      <c r="E849" s="15"/>
    </row>
    <row r="850" spans="1:5">
      <c r="A850" s="15"/>
      <c r="B850" s="15"/>
      <c r="C850" s="15"/>
      <c r="D850" s="15"/>
      <c r="E850" s="15"/>
    </row>
    <row r="851" spans="1:5">
      <c r="A851" s="15"/>
      <c r="B851" s="15"/>
      <c r="C851" s="15"/>
      <c r="D851" s="15"/>
      <c r="E851" s="15"/>
    </row>
    <row r="852" spans="1:5">
      <c r="A852" s="15"/>
      <c r="B852" s="15"/>
      <c r="C852" s="15"/>
      <c r="D852" s="15"/>
      <c r="E852" s="15"/>
    </row>
    <row r="853" spans="1:5">
      <c r="A853" s="15"/>
      <c r="B853" s="15"/>
      <c r="C853" s="15"/>
      <c r="D853" s="15"/>
      <c r="E853" s="15"/>
    </row>
    <row r="854" spans="1:5">
      <c r="A854" s="15"/>
      <c r="B854" s="15"/>
      <c r="C854" s="15"/>
      <c r="D854" s="15"/>
      <c r="E854" s="15"/>
    </row>
    <row r="855" spans="1:5">
      <c r="A855" s="15"/>
      <c r="B855" s="15"/>
      <c r="C855" s="15"/>
      <c r="D855" s="15"/>
      <c r="E855" s="15"/>
    </row>
    <row r="856" spans="1:5">
      <c r="A856" s="15"/>
      <c r="B856" s="15"/>
      <c r="C856" s="15"/>
      <c r="D856" s="15"/>
      <c r="E856" s="15"/>
    </row>
    <row r="857" spans="1:5">
      <c r="A857" s="15"/>
      <c r="B857" s="15"/>
      <c r="C857" s="15"/>
      <c r="D857" s="15"/>
      <c r="E857" s="15"/>
    </row>
    <row r="858" spans="1:5">
      <c r="A858" s="15"/>
      <c r="B858" s="15"/>
      <c r="C858" s="15"/>
      <c r="D858" s="15"/>
      <c r="E858" s="15"/>
    </row>
    <row r="859" spans="1:5">
      <c r="A859" s="15"/>
      <c r="B859" s="15"/>
      <c r="C859" s="15"/>
      <c r="D859" s="15"/>
      <c r="E859" s="15"/>
    </row>
    <row r="860" spans="1:5">
      <c r="A860" s="15"/>
      <c r="B860" s="15"/>
      <c r="C860" s="15"/>
      <c r="D860" s="15"/>
      <c r="E860" s="15"/>
    </row>
    <row r="861" spans="1:5">
      <c r="A861" s="15"/>
      <c r="B861" s="15"/>
      <c r="C861" s="15"/>
      <c r="D861" s="15"/>
      <c r="E861" s="15"/>
    </row>
    <row r="862" spans="1:5">
      <c r="A862" s="15"/>
      <c r="B862" s="15"/>
      <c r="C862" s="15"/>
      <c r="D862" s="15"/>
      <c r="E862" s="15"/>
    </row>
    <row r="863" spans="1:5">
      <c r="A863" s="15"/>
      <c r="B863" s="15"/>
      <c r="C863" s="15"/>
      <c r="D863" s="15"/>
      <c r="E863" s="15"/>
    </row>
    <row r="864" spans="1:5">
      <c r="A864" s="15"/>
      <c r="B864" s="15"/>
      <c r="C864" s="15"/>
      <c r="D864" s="15"/>
      <c r="E864" s="15"/>
    </row>
    <row r="865" spans="1:5">
      <c r="A865" s="15"/>
      <c r="B865" s="15"/>
      <c r="C865" s="15"/>
      <c r="D865" s="15"/>
      <c r="E865" s="15"/>
    </row>
    <row r="866" spans="1:5">
      <c r="A866" s="15"/>
      <c r="B866" s="15"/>
      <c r="C866" s="15"/>
      <c r="D866" s="15"/>
      <c r="E866" s="15"/>
    </row>
    <row r="867" spans="1:5">
      <c r="A867" s="15"/>
      <c r="B867" s="15"/>
      <c r="C867" s="15"/>
      <c r="D867" s="15"/>
      <c r="E867" s="15"/>
    </row>
    <row r="868" spans="1:5">
      <c r="A868" s="15"/>
      <c r="B868" s="15"/>
      <c r="C868" s="15"/>
      <c r="D868" s="15"/>
      <c r="E868" s="15"/>
    </row>
    <row r="869" spans="1:5">
      <c r="A869" s="15"/>
      <c r="B869" s="15"/>
      <c r="C869" s="15"/>
      <c r="D869" s="15"/>
      <c r="E869" s="15"/>
    </row>
    <row r="870" spans="1:5">
      <c r="A870" s="15"/>
      <c r="B870" s="15"/>
      <c r="C870" s="15"/>
      <c r="D870" s="15"/>
      <c r="E870" s="15"/>
    </row>
    <row r="871" spans="1:5">
      <c r="A871" s="15"/>
      <c r="B871" s="15"/>
      <c r="C871" s="15"/>
      <c r="D871" s="15"/>
      <c r="E871" s="15"/>
    </row>
    <row r="872" spans="1:5">
      <c r="A872" s="15"/>
      <c r="B872" s="15"/>
      <c r="C872" s="15"/>
      <c r="D872" s="15"/>
      <c r="E872" s="15"/>
    </row>
    <row r="873" spans="1:5">
      <c r="A873" s="15"/>
      <c r="B873" s="15"/>
      <c r="C873" s="15"/>
      <c r="D873" s="15"/>
      <c r="E873" s="15"/>
    </row>
    <row r="874" spans="1:5">
      <c r="A874" s="15"/>
      <c r="B874" s="15"/>
      <c r="C874" s="15"/>
      <c r="D874" s="15"/>
      <c r="E874" s="15"/>
    </row>
    <row r="875" spans="1:5">
      <c r="A875" s="15"/>
      <c r="B875" s="15"/>
      <c r="C875" s="15"/>
      <c r="D875" s="15"/>
      <c r="E875" s="15"/>
    </row>
    <row r="876" spans="1:5">
      <c r="A876" s="15"/>
      <c r="B876" s="15"/>
      <c r="C876" s="15"/>
      <c r="D876" s="15"/>
      <c r="E876" s="15"/>
    </row>
    <row r="877" spans="1:5">
      <c r="A877" s="15"/>
      <c r="B877" s="15"/>
      <c r="C877" s="15"/>
      <c r="D877" s="15"/>
      <c r="E877" s="15"/>
    </row>
    <row r="878" spans="1:5">
      <c r="A878" s="15"/>
      <c r="B878" s="15"/>
      <c r="C878" s="15"/>
      <c r="D878" s="15"/>
      <c r="E878" s="15"/>
    </row>
    <row r="879" spans="1:5">
      <c r="A879" s="15"/>
      <c r="B879" s="15"/>
      <c r="C879" s="15"/>
      <c r="D879" s="15"/>
      <c r="E879" s="15"/>
    </row>
    <row r="880" spans="1:5">
      <c r="A880" s="15"/>
      <c r="B880" s="15"/>
      <c r="C880" s="15"/>
      <c r="D880" s="15"/>
      <c r="E880" s="15"/>
    </row>
    <row r="881" spans="1:5">
      <c r="A881" s="15"/>
      <c r="B881" s="15"/>
      <c r="C881" s="15"/>
      <c r="D881" s="15"/>
      <c r="E881" s="15"/>
    </row>
    <row r="882" spans="1:5">
      <c r="A882" s="15"/>
      <c r="B882" s="15"/>
      <c r="C882" s="15"/>
      <c r="D882" s="15"/>
      <c r="E882" s="15"/>
    </row>
    <row r="883" spans="1:5">
      <c r="A883" s="15"/>
      <c r="B883" s="15"/>
      <c r="C883" s="15"/>
      <c r="D883" s="15"/>
      <c r="E883" s="15"/>
    </row>
    <row r="884" spans="1:5">
      <c r="A884" s="15"/>
      <c r="B884" s="15"/>
      <c r="C884" s="15"/>
      <c r="D884" s="15"/>
      <c r="E884" s="15"/>
    </row>
    <row r="885" spans="1:5">
      <c r="A885" s="15"/>
      <c r="B885" s="15"/>
      <c r="C885" s="15"/>
      <c r="D885" s="15"/>
      <c r="E885" s="15"/>
    </row>
    <row r="886" spans="1:5">
      <c r="A886" s="15"/>
      <c r="B886" s="15"/>
      <c r="C886" s="15"/>
      <c r="D886" s="15"/>
      <c r="E886" s="15"/>
    </row>
    <row r="887" spans="1:5">
      <c r="A887" s="15"/>
      <c r="B887" s="15"/>
      <c r="C887" s="15"/>
      <c r="D887" s="15"/>
      <c r="E887" s="15"/>
    </row>
    <row r="888" spans="1:5">
      <c r="A888" s="15"/>
      <c r="B888" s="15"/>
      <c r="C888" s="15"/>
      <c r="D888" s="15"/>
      <c r="E888" s="15"/>
    </row>
    <row r="889" spans="1:5">
      <c r="A889" s="15"/>
      <c r="B889" s="15"/>
      <c r="C889" s="15"/>
      <c r="D889" s="15"/>
      <c r="E889" s="15"/>
    </row>
    <row r="890" spans="1:5">
      <c r="A890" s="15"/>
      <c r="B890" s="15"/>
      <c r="C890" s="15"/>
      <c r="D890" s="15"/>
      <c r="E890" s="15"/>
    </row>
    <row r="891" spans="1:5">
      <c r="A891" s="15"/>
      <c r="B891" s="15"/>
      <c r="C891" s="15"/>
      <c r="D891" s="15"/>
      <c r="E891" s="15"/>
    </row>
    <row r="892" spans="1:5">
      <c r="A892" s="15"/>
      <c r="B892" s="15"/>
      <c r="C892" s="15"/>
      <c r="D892" s="15"/>
      <c r="E892" s="15"/>
    </row>
    <row r="893" spans="1:5">
      <c r="A893" s="15"/>
      <c r="B893" s="15"/>
      <c r="C893" s="15"/>
      <c r="D893" s="15"/>
      <c r="E893" s="15"/>
    </row>
    <row r="894" spans="1:5">
      <c r="A894" s="15"/>
      <c r="B894" s="15"/>
      <c r="C894" s="15"/>
      <c r="D894" s="15"/>
      <c r="E894" s="15"/>
    </row>
    <row r="895" spans="1:5">
      <c r="A895" s="15"/>
      <c r="B895" s="15"/>
      <c r="C895" s="15"/>
      <c r="D895" s="15"/>
      <c r="E895" s="15"/>
    </row>
    <row r="896" spans="1:5">
      <c r="A896" s="15"/>
      <c r="B896" s="15"/>
      <c r="C896" s="15"/>
      <c r="D896" s="15"/>
      <c r="E896" s="15"/>
    </row>
    <row r="897" spans="1:5">
      <c r="A897" s="15"/>
      <c r="B897" s="15"/>
      <c r="C897" s="15"/>
      <c r="D897" s="15"/>
      <c r="E897" s="15"/>
    </row>
    <row r="898" spans="1:5">
      <c r="A898" s="15"/>
      <c r="B898" s="15"/>
      <c r="C898" s="15"/>
      <c r="D898" s="15"/>
      <c r="E898" s="15"/>
    </row>
    <row r="899" spans="1:5">
      <c r="A899" s="15"/>
      <c r="B899" s="15"/>
      <c r="C899" s="15"/>
      <c r="D899" s="15"/>
      <c r="E899" s="15"/>
    </row>
    <row r="900" spans="1:5">
      <c r="A900" s="15"/>
      <c r="B900" s="15"/>
      <c r="C900" s="15"/>
      <c r="D900" s="15"/>
      <c r="E900" s="15"/>
    </row>
    <row r="901" spans="1:5">
      <c r="A901" s="15"/>
      <c r="B901" s="15"/>
      <c r="C901" s="15"/>
      <c r="D901" s="15"/>
      <c r="E901" s="15"/>
    </row>
    <row r="902" spans="1:5">
      <c r="A902" s="15"/>
      <c r="B902" s="15"/>
      <c r="C902" s="15"/>
      <c r="D902" s="15"/>
      <c r="E902" s="15"/>
    </row>
    <row r="903" spans="1:5">
      <c r="A903" s="15"/>
      <c r="B903" s="15"/>
      <c r="C903" s="15"/>
      <c r="D903" s="15"/>
      <c r="E903" s="15"/>
    </row>
    <row r="904" spans="1:5">
      <c r="A904" s="15"/>
      <c r="B904" s="15"/>
      <c r="C904" s="15"/>
      <c r="D904" s="15"/>
      <c r="E904" s="15"/>
    </row>
    <row r="905" spans="1:5">
      <c r="A905" s="15"/>
      <c r="B905" s="15"/>
      <c r="C905" s="15"/>
      <c r="D905" s="15"/>
      <c r="E905" s="15"/>
    </row>
    <row r="906" spans="1:5">
      <c r="A906" s="15"/>
      <c r="B906" s="15"/>
      <c r="C906" s="15"/>
      <c r="D906" s="15"/>
      <c r="E906" s="15"/>
    </row>
    <row r="907" spans="1:5">
      <c r="A907" s="15"/>
      <c r="B907" s="15"/>
      <c r="C907" s="15"/>
      <c r="D907" s="15"/>
      <c r="E907" s="15"/>
    </row>
    <row r="908" spans="1:5">
      <c r="A908" s="15"/>
      <c r="B908" s="15"/>
      <c r="C908" s="15"/>
      <c r="D908" s="15"/>
      <c r="E908" s="15"/>
    </row>
    <row r="909" spans="1:5">
      <c r="A909" s="15"/>
      <c r="B909" s="15"/>
      <c r="C909" s="15"/>
      <c r="D909" s="15"/>
      <c r="E909" s="15"/>
    </row>
    <row r="910" spans="1:5">
      <c r="A910" s="15"/>
      <c r="B910" s="15"/>
      <c r="C910" s="15"/>
      <c r="D910" s="15"/>
      <c r="E910" s="15"/>
    </row>
    <row r="911" spans="1:5">
      <c r="A911" s="15"/>
      <c r="B911" s="15"/>
      <c r="C911" s="15"/>
      <c r="D911" s="15"/>
      <c r="E911" s="15"/>
    </row>
    <row r="912" spans="1:5">
      <c r="A912" s="15"/>
      <c r="B912" s="15"/>
      <c r="C912" s="15"/>
      <c r="D912" s="15"/>
      <c r="E912" s="15"/>
    </row>
    <row r="913" spans="1:5">
      <c r="A913" s="15"/>
      <c r="B913" s="15"/>
      <c r="C913" s="15"/>
      <c r="D913" s="15"/>
      <c r="E913" s="15"/>
    </row>
    <row r="914" spans="1:5">
      <c r="A914" s="15"/>
      <c r="B914" s="15"/>
      <c r="C914" s="15"/>
      <c r="D914" s="15"/>
      <c r="E914" s="15"/>
    </row>
    <row r="915" spans="1:5">
      <c r="A915" s="15"/>
      <c r="B915" s="15"/>
      <c r="C915" s="15"/>
      <c r="D915" s="15"/>
      <c r="E915" s="15"/>
    </row>
    <row r="916" spans="1:5">
      <c r="A916" s="15"/>
      <c r="B916" s="15"/>
      <c r="C916" s="15"/>
      <c r="D916" s="15"/>
      <c r="E916" s="15"/>
    </row>
    <row r="917" spans="1:5">
      <c r="A917" s="15"/>
      <c r="B917" s="15"/>
      <c r="C917" s="15"/>
      <c r="D917" s="15"/>
      <c r="E917" s="15"/>
    </row>
    <row r="918" spans="1:5">
      <c r="A918" s="15"/>
      <c r="B918" s="15"/>
      <c r="C918" s="15"/>
      <c r="D918" s="15"/>
      <c r="E918" s="15"/>
    </row>
    <row r="919" spans="1:5">
      <c r="A919" s="15"/>
      <c r="B919" s="15"/>
      <c r="C919" s="15"/>
      <c r="D919" s="15"/>
      <c r="E919" s="15"/>
    </row>
    <row r="920" spans="1:5">
      <c r="A920" s="15"/>
      <c r="B920" s="15"/>
      <c r="C920" s="15"/>
      <c r="D920" s="15"/>
      <c r="E920" s="15"/>
    </row>
    <row r="921" spans="1:5">
      <c r="A921" s="15"/>
      <c r="B921" s="15"/>
      <c r="C921" s="15"/>
      <c r="D921" s="15"/>
      <c r="E921" s="15"/>
    </row>
    <row r="922" spans="1:5">
      <c r="A922" s="15"/>
      <c r="B922" s="15"/>
      <c r="C922" s="15"/>
      <c r="D922" s="15"/>
      <c r="E922" s="15"/>
    </row>
    <row r="923" spans="1:5">
      <c r="A923" s="15"/>
      <c r="B923" s="15"/>
      <c r="C923" s="15"/>
      <c r="D923" s="15"/>
      <c r="E923" s="15"/>
    </row>
    <row r="924" spans="1:5">
      <c r="A924" s="15"/>
      <c r="B924" s="15"/>
      <c r="C924" s="15"/>
      <c r="D924" s="15"/>
      <c r="E924" s="15"/>
    </row>
    <row r="925" spans="1:5">
      <c r="A925" s="15"/>
      <c r="B925" s="15"/>
      <c r="C925" s="15"/>
      <c r="D925" s="15"/>
      <c r="E925" s="15"/>
    </row>
    <row r="926" spans="1:5">
      <c r="A926" s="15"/>
      <c r="B926" s="15"/>
      <c r="C926" s="15"/>
      <c r="D926" s="15"/>
      <c r="E926" s="15"/>
    </row>
    <row r="927" spans="1:5">
      <c r="A927" s="15"/>
      <c r="B927" s="15"/>
      <c r="C927" s="15"/>
      <c r="D927" s="15"/>
      <c r="E927" s="15"/>
    </row>
    <row r="928" spans="1:5">
      <c r="A928" s="15"/>
      <c r="B928" s="15"/>
      <c r="C928" s="15"/>
      <c r="D928" s="15"/>
      <c r="E928" s="15"/>
    </row>
    <row r="929" spans="1:5">
      <c r="A929" s="15"/>
      <c r="B929" s="15"/>
      <c r="C929" s="15"/>
      <c r="D929" s="15"/>
      <c r="E929" s="15"/>
    </row>
    <row r="930" spans="1:5">
      <c r="A930" s="15"/>
      <c r="B930" s="15"/>
      <c r="C930" s="15"/>
      <c r="D930" s="15"/>
      <c r="E930" s="15"/>
    </row>
    <row r="931" spans="1:5">
      <c r="A931" s="15"/>
      <c r="B931" s="15"/>
      <c r="C931" s="15"/>
      <c r="D931" s="15"/>
      <c r="E931" s="15"/>
    </row>
    <row r="932" spans="1:5">
      <c r="A932" s="15"/>
      <c r="B932" s="15"/>
      <c r="C932" s="15"/>
      <c r="D932" s="15"/>
      <c r="E932" s="15"/>
    </row>
    <row r="933" spans="1:5">
      <c r="A933" s="15"/>
      <c r="B933" s="15"/>
      <c r="C933" s="15"/>
      <c r="D933" s="15"/>
      <c r="E933" s="15"/>
    </row>
    <row r="934" spans="1:5">
      <c r="A934" s="15"/>
      <c r="B934" s="15"/>
      <c r="C934" s="15"/>
      <c r="D934" s="15"/>
      <c r="E934" s="15"/>
    </row>
    <row r="935" spans="1:5">
      <c r="A935" s="15"/>
      <c r="B935" s="15"/>
      <c r="C935" s="15"/>
      <c r="D935" s="15"/>
      <c r="E935" s="15"/>
    </row>
    <row r="936" spans="1:5">
      <c r="A936" s="15"/>
      <c r="B936" s="15"/>
      <c r="C936" s="15"/>
      <c r="D936" s="15"/>
      <c r="E936" s="15"/>
    </row>
    <row r="937" spans="1:5">
      <c r="A937" s="15"/>
      <c r="B937" s="15"/>
      <c r="C937" s="15"/>
      <c r="D937" s="15"/>
      <c r="E937" s="15"/>
    </row>
    <row r="938" spans="1:5">
      <c r="A938" s="15"/>
      <c r="B938" s="15"/>
      <c r="C938" s="15"/>
      <c r="D938" s="15"/>
      <c r="E938" s="15"/>
    </row>
    <row r="939" spans="1:5">
      <c r="A939" s="15"/>
      <c r="B939" s="15"/>
      <c r="C939" s="15"/>
      <c r="D939" s="15"/>
      <c r="E939" s="15"/>
    </row>
    <row r="940" spans="1:5">
      <c r="A940" s="15"/>
      <c r="B940" s="15"/>
      <c r="C940" s="15"/>
      <c r="D940" s="15"/>
      <c r="E940" s="15"/>
    </row>
    <row r="941" spans="1:5">
      <c r="A941" s="15"/>
      <c r="B941" s="15"/>
      <c r="C941" s="15"/>
      <c r="D941" s="15"/>
      <c r="E941" s="15"/>
    </row>
    <row r="942" spans="1:5">
      <c r="A942" s="15"/>
      <c r="B942" s="15"/>
      <c r="C942" s="15"/>
      <c r="D942" s="15"/>
      <c r="E942" s="15"/>
    </row>
    <row r="943" spans="1:5">
      <c r="A943" s="15"/>
      <c r="B943" s="15"/>
      <c r="C943" s="15"/>
      <c r="D943" s="15"/>
      <c r="E943" s="15"/>
    </row>
    <row r="944" spans="1:5">
      <c r="A944" s="15"/>
      <c r="B944" s="15"/>
      <c r="C944" s="15"/>
      <c r="D944" s="15"/>
      <c r="E944" s="15"/>
    </row>
    <row r="945" spans="1:5">
      <c r="A945" s="15"/>
      <c r="B945" s="15"/>
      <c r="C945" s="15"/>
      <c r="D945" s="15"/>
      <c r="E945" s="15"/>
    </row>
    <row r="946" spans="1:5">
      <c r="A946" s="15"/>
      <c r="B946" s="15"/>
      <c r="C946" s="15"/>
      <c r="D946" s="15"/>
      <c r="E946" s="15"/>
    </row>
    <row r="947" spans="1:5">
      <c r="A947" s="15"/>
      <c r="B947" s="15"/>
      <c r="C947" s="15"/>
      <c r="D947" s="15"/>
      <c r="E947" s="15"/>
    </row>
    <row r="948" spans="1:5">
      <c r="A948" s="15"/>
      <c r="B948" s="15"/>
      <c r="C948" s="15"/>
      <c r="D948" s="15"/>
      <c r="E948" s="15"/>
    </row>
    <row r="949" spans="1:5">
      <c r="A949" s="15"/>
      <c r="B949" s="15"/>
      <c r="C949" s="15"/>
      <c r="D949" s="15"/>
      <c r="E949" s="15"/>
    </row>
    <row r="950" spans="1:5">
      <c r="A950" s="15"/>
      <c r="B950" s="15"/>
      <c r="C950" s="15"/>
      <c r="D950" s="15"/>
      <c r="E950" s="15"/>
    </row>
    <row r="951" spans="1:5">
      <c r="A951" s="15"/>
      <c r="B951" s="15"/>
      <c r="C951" s="15"/>
      <c r="D951" s="15"/>
      <c r="E951" s="15"/>
    </row>
    <row r="952" spans="1:5">
      <c r="A952" s="15"/>
      <c r="B952" s="15"/>
      <c r="C952" s="15"/>
      <c r="D952" s="15"/>
      <c r="E952" s="15"/>
    </row>
    <row r="953" spans="1:5">
      <c r="A953" s="15"/>
      <c r="B953" s="15"/>
      <c r="C953" s="15"/>
      <c r="D953" s="15"/>
      <c r="E953" s="15"/>
    </row>
    <row r="954" spans="1:5">
      <c r="A954" s="15"/>
      <c r="B954" s="15"/>
      <c r="C954" s="15"/>
      <c r="D954" s="15"/>
      <c r="E954" s="15"/>
    </row>
    <row r="955" spans="1:5">
      <c r="A955" s="15"/>
      <c r="B955" s="15"/>
      <c r="C955" s="15"/>
      <c r="D955" s="15"/>
      <c r="E955" s="15"/>
    </row>
    <row r="956" spans="1:5">
      <c r="A956" s="15"/>
      <c r="B956" s="15"/>
      <c r="C956" s="15"/>
      <c r="D956" s="15"/>
      <c r="E956" s="15"/>
    </row>
    <row r="957" spans="1:5">
      <c r="A957" s="15"/>
      <c r="B957" s="15"/>
      <c r="C957" s="15"/>
      <c r="D957" s="15"/>
      <c r="E957" s="15"/>
    </row>
    <row r="958" spans="1:5">
      <c r="A958" s="15"/>
      <c r="B958" s="15"/>
      <c r="C958" s="15"/>
      <c r="D958" s="15"/>
      <c r="E958" s="15"/>
    </row>
    <row r="959" spans="1:5">
      <c r="A959" s="15"/>
      <c r="B959" s="15"/>
      <c r="C959" s="15"/>
      <c r="D959" s="15"/>
      <c r="E959" s="15"/>
    </row>
    <row r="960" spans="1:5">
      <c r="A960" s="15"/>
      <c r="B960" s="15"/>
      <c r="C960" s="15"/>
      <c r="D960" s="15"/>
      <c r="E960" s="15"/>
    </row>
    <row r="961" spans="1:5">
      <c r="A961" s="15"/>
      <c r="B961" s="15"/>
      <c r="C961" s="15"/>
      <c r="D961" s="15"/>
      <c r="E961" s="15"/>
    </row>
    <row r="962" spans="1:5">
      <c r="A962" s="15"/>
      <c r="B962" s="15"/>
      <c r="C962" s="15"/>
      <c r="D962" s="15"/>
      <c r="E962" s="15"/>
    </row>
    <row r="963" spans="1:5">
      <c r="A963" s="15"/>
      <c r="B963" s="15"/>
      <c r="C963" s="15"/>
      <c r="D963" s="15"/>
      <c r="E963" s="15"/>
    </row>
    <row r="964" spans="1:5">
      <c r="A964" s="15"/>
      <c r="B964" s="15"/>
      <c r="C964" s="15"/>
      <c r="D964" s="15"/>
      <c r="E964" s="15"/>
    </row>
    <row r="965" spans="1:5">
      <c r="A965" s="15"/>
      <c r="B965" s="15"/>
      <c r="C965" s="15"/>
      <c r="D965" s="15"/>
      <c r="E965" s="15"/>
    </row>
    <row r="966" spans="1:5">
      <c r="A966" s="15"/>
      <c r="B966" s="15"/>
      <c r="C966" s="15"/>
      <c r="D966" s="15"/>
      <c r="E966" s="15"/>
    </row>
    <row r="967" spans="1:5">
      <c r="A967" s="15"/>
      <c r="B967" s="15"/>
      <c r="C967" s="15"/>
      <c r="D967" s="15"/>
      <c r="E967" s="15"/>
    </row>
    <row r="968" spans="1:5">
      <c r="A968" s="15"/>
      <c r="B968" s="15"/>
      <c r="C968" s="15"/>
      <c r="D968" s="15"/>
      <c r="E968" s="15"/>
    </row>
    <row r="969" spans="1:5">
      <c r="A969" s="15"/>
      <c r="B969" s="15"/>
      <c r="C969" s="15"/>
      <c r="D969" s="15"/>
      <c r="E969" s="15"/>
    </row>
    <row r="970" spans="1:5">
      <c r="A970" s="15"/>
      <c r="B970" s="15"/>
      <c r="C970" s="15"/>
      <c r="D970" s="15"/>
      <c r="E970" s="15"/>
    </row>
    <row r="971" spans="1:5">
      <c r="A971" s="15"/>
      <c r="B971" s="15"/>
      <c r="C971" s="15"/>
      <c r="D971" s="15"/>
      <c r="E971" s="15"/>
    </row>
    <row r="972" spans="1:5">
      <c r="A972" s="15"/>
      <c r="B972" s="15"/>
      <c r="C972" s="15"/>
      <c r="D972" s="15"/>
      <c r="E972" s="15"/>
    </row>
    <row r="973" spans="1:5">
      <c r="A973" s="15"/>
      <c r="B973" s="15"/>
      <c r="C973" s="15"/>
      <c r="D973" s="15"/>
      <c r="E973" s="15"/>
    </row>
    <row r="974" spans="1:5">
      <c r="A974" s="15"/>
      <c r="B974" s="15"/>
      <c r="C974" s="15"/>
      <c r="D974" s="15"/>
      <c r="E974" s="15"/>
    </row>
    <row r="975" spans="1:5">
      <c r="A975" s="15"/>
      <c r="B975" s="15"/>
      <c r="C975" s="15"/>
      <c r="D975" s="15"/>
      <c r="E975" s="15"/>
    </row>
    <row r="976" spans="1:5">
      <c r="A976" s="15"/>
      <c r="B976" s="15"/>
      <c r="C976" s="15"/>
      <c r="D976" s="15"/>
      <c r="E976" s="15"/>
    </row>
    <row r="977" spans="1:5">
      <c r="A977" s="15"/>
      <c r="B977" s="15"/>
      <c r="C977" s="15"/>
      <c r="D977" s="15"/>
      <c r="E977" s="15"/>
    </row>
    <row r="978" spans="1:5">
      <c r="A978" s="15"/>
      <c r="B978" s="15"/>
      <c r="C978" s="15"/>
      <c r="D978" s="15"/>
      <c r="E978" s="15"/>
    </row>
    <row r="979" spans="1:5">
      <c r="A979" s="15"/>
      <c r="B979" s="15"/>
      <c r="C979" s="15"/>
      <c r="D979" s="15"/>
      <c r="E979" s="15"/>
    </row>
    <row r="980" spans="1:5">
      <c r="A980" s="15"/>
      <c r="B980" s="15"/>
      <c r="C980" s="15"/>
      <c r="D980" s="15"/>
      <c r="E980" s="15"/>
    </row>
    <row r="981" spans="1:5">
      <c r="A981" s="15"/>
      <c r="B981" s="15"/>
      <c r="C981" s="15"/>
      <c r="D981" s="15"/>
      <c r="E981" s="15"/>
    </row>
    <row r="982" spans="1:5">
      <c r="A982" s="15"/>
      <c r="B982" s="15"/>
      <c r="C982" s="15"/>
      <c r="D982" s="15"/>
      <c r="E982" s="15"/>
    </row>
    <row r="983" spans="1:5">
      <c r="A983" s="15"/>
      <c r="B983" s="15"/>
      <c r="C983" s="15"/>
      <c r="D983" s="15"/>
      <c r="E983" s="15"/>
    </row>
    <row r="984" spans="1:5">
      <c r="A984" s="15"/>
      <c r="B984" s="15"/>
      <c r="C984" s="15"/>
      <c r="D984" s="15"/>
      <c r="E984" s="15"/>
    </row>
    <row r="985" spans="1:5">
      <c r="A985" s="15"/>
      <c r="B985" s="15"/>
      <c r="C985" s="15"/>
      <c r="D985" s="15"/>
      <c r="E985" s="15"/>
    </row>
    <row r="986" spans="1:5">
      <c r="A986" s="15"/>
      <c r="B986" s="15"/>
      <c r="C986" s="15"/>
      <c r="D986" s="15"/>
      <c r="E986" s="15"/>
    </row>
    <row r="987" spans="1:5">
      <c r="A987" s="15"/>
      <c r="B987" s="15"/>
      <c r="C987" s="15"/>
      <c r="D987" s="15"/>
      <c r="E987" s="15"/>
    </row>
    <row r="988" spans="1:5">
      <c r="A988" s="15"/>
      <c r="B988" s="15"/>
      <c r="C988" s="15"/>
      <c r="D988" s="15"/>
      <c r="E988" s="15"/>
    </row>
    <row r="989" spans="1:5">
      <c r="A989" s="15"/>
      <c r="B989" s="15"/>
      <c r="C989" s="15"/>
      <c r="D989" s="15"/>
      <c r="E989" s="15"/>
    </row>
    <row r="990" spans="1:5">
      <c r="A990" s="15"/>
      <c r="B990" s="15"/>
      <c r="C990" s="15"/>
      <c r="D990" s="15"/>
      <c r="E990" s="15"/>
    </row>
    <row r="991" spans="1:5">
      <c r="A991" s="15"/>
      <c r="B991" s="15"/>
      <c r="C991" s="15"/>
      <c r="D991" s="15"/>
      <c r="E991" s="15"/>
    </row>
    <row r="992" spans="1:5">
      <c r="A992" s="15"/>
      <c r="B992" s="15"/>
      <c r="C992" s="15"/>
      <c r="D992" s="15"/>
      <c r="E992" s="15"/>
    </row>
    <row r="993" spans="1:5">
      <c r="A993" s="15"/>
      <c r="B993" s="15"/>
      <c r="C993" s="15"/>
      <c r="D993" s="15"/>
      <c r="E993" s="15"/>
    </row>
    <row r="994" spans="1:5">
      <c r="A994" s="15"/>
      <c r="B994" s="15"/>
      <c r="C994" s="15"/>
      <c r="D994" s="15"/>
      <c r="E994" s="15"/>
    </row>
    <row r="995" spans="1:5">
      <c r="A995" s="15"/>
      <c r="B995" s="15"/>
      <c r="C995" s="15"/>
      <c r="D995" s="15"/>
      <c r="E995" s="15"/>
    </row>
    <row r="996" spans="1:5">
      <c r="A996" s="15"/>
      <c r="B996" s="15"/>
      <c r="C996" s="15"/>
      <c r="D996" s="15"/>
      <c r="E996" s="15"/>
    </row>
    <row r="997" spans="1:5">
      <c r="A997" s="15"/>
      <c r="B997" s="15"/>
      <c r="C997" s="15"/>
      <c r="D997" s="15"/>
      <c r="E997" s="15"/>
    </row>
    <row r="998" spans="1:5">
      <c r="A998" s="15"/>
      <c r="B998" s="15"/>
      <c r="C998" s="15"/>
      <c r="D998" s="15"/>
      <c r="E998" s="15"/>
    </row>
    <row r="999" spans="1:5">
      <c r="A999" s="15"/>
      <c r="B999" s="15"/>
      <c r="C999" s="15"/>
      <c r="D999" s="15"/>
      <c r="E999" s="15"/>
    </row>
    <row r="1000" spans="1:5">
      <c r="A1000" s="15"/>
      <c r="B1000" s="15"/>
      <c r="C1000" s="15"/>
      <c r="D1000" s="15"/>
      <c r="E1000" s="15"/>
    </row>
    <row r="1001" spans="1:5">
      <c r="A1001" s="15"/>
      <c r="B1001" s="15"/>
      <c r="C1001" s="15"/>
      <c r="D1001" s="15"/>
      <c r="E1001" s="15"/>
    </row>
    <row r="1002" spans="1:5">
      <c r="C1002" s="15"/>
    </row>
    <row r="1003" spans="1:5">
      <c r="C1003" s="15"/>
    </row>
    <row r="1004" spans="1:5">
      <c r="C1004" s="15"/>
    </row>
    <row r="1005" spans="1:5">
      <c r="C1005" s="15"/>
    </row>
  </sheetData>
  <mergeCells count="17">
    <mergeCell ref="B32:B33"/>
    <mergeCell ref="B35:B37"/>
    <mergeCell ref="B40:B41"/>
    <mergeCell ref="B50:B52"/>
    <mergeCell ref="B60:B62"/>
    <mergeCell ref="B29:B31"/>
    <mergeCell ref="A1:A4"/>
    <mergeCell ref="B1:B4"/>
    <mergeCell ref="C1:C4"/>
    <mergeCell ref="D1:E3"/>
    <mergeCell ref="B5:B6"/>
    <mergeCell ref="B7:B9"/>
    <mergeCell ref="B10:B12"/>
    <mergeCell ref="B16:B18"/>
    <mergeCell ref="B20:B21"/>
    <mergeCell ref="B23:B26"/>
    <mergeCell ref="B27:B28"/>
  </mergeCells>
  <conditionalFormatting sqref="K4:K26 D5:D69">
    <cfRule type="duplicateValues" dxfId="7" priority="1"/>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00FFFF"/>
  </sheetPr>
  <dimension ref="A1:K1005"/>
  <sheetViews>
    <sheetView topLeftCell="A4" workbookViewId="0">
      <selection activeCell="D5" sqref="D5:D66"/>
    </sheetView>
  </sheetViews>
  <sheetFormatPr defaultRowHeight="14.25" customHeight="1"/>
  <cols>
    <col min="1" max="1" width="6.85546875" style="16" customWidth="1"/>
    <col min="2" max="2" width="18.85546875" style="16" hidden="1" customWidth="1"/>
    <col min="3" max="3" width="80.7109375" style="16" customWidth="1"/>
    <col min="4" max="4" width="14.7109375" style="16" customWidth="1"/>
    <col min="5" max="5" width="16.42578125" style="16" customWidth="1"/>
    <col min="6" max="6" width="9.140625" style="175"/>
    <col min="7" max="7" width="17.140625" style="245" customWidth="1"/>
    <col min="9" max="9" width="22.140625" customWidth="1"/>
    <col min="10" max="10" width="24.5703125" customWidth="1"/>
    <col min="11" max="11" width="24.7109375" customWidth="1"/>
  </cols>
  <sheetData>
    <row r="1" spans="1:10" ht="14.25" customHeight="1">
      <c r="A1" s="432" t="s">
        <v>0</v>
      </c>
      <c r="B1" s="432" t="s">
        <v>1</v>
      </c>
      <c r="C1" s="432" t="s">
        <v>2</v>
      </c>
      <c r="D1" s="497"/>
      <c r="E1" s="407"/>
    </row>
    <row r="2" spans="1:10" ht="14.25" customHeight="1">
      <c r="A2" s="433"/>
      <c r="B2" s="433"/>
      <c r="C2" s="433"/>
      <c r="D2" s="497"/>
      <c r="E2" s="407"/>
      <c r="F2" s="191">
        <f>SUM(D7:D67)</f>
        <v>5031700</v>
      </c>
    </row>
    <row r="3" spans="1:10" ht="14.25" customHeight="1">
      <c r="A3" s="433"/>
      <c r="B3" s="433"/>
      <c r="C3" s="433"/>
      <c r="D3" s="498"/>
      <c r="E3" s="499"/>
    </row>
    <row r="4" spans="1:10" ht="14.25" customHeight="1">
      <c r="A4" s="434"/>
      <c r="B4" s="434"/>
      <c r="C4" s="434"/>
      <c r="D4" s="135" t="s">
        <v>361</v>
      </c>
      <c r="E4" s="135" t="s">
        <v>240</v>
      </c>
      <c r="F4" s="316"/>
      <c r="G4" s="256"/>
    </row>
    <row r="5" spans="1:10" ht="14.25" customHeight="1">
      <c r="A5" s="6">
        <v>1</v>
      </c>
      <c r="B5" s="453" t="s">
        <v>6</v>
      </c>
      <c r="C5" s="19" t="s">
        <v>100</v>
      </c>
      <c r="D5" s="14" t="str">
        <f>XANH_PIVOT!D5</f>
        <v/>
      </c>
      <c r="E5" s="14" t="str">
        <f>IFERROR(VLOOKUP(C5,$M$4:$O$65,3,FALSE),"")</f>
        <v/>
      </c>
    </row>
    <row r="6" spans="1:10" ht="14.25" customHeight="1">
      <c r="A6" s="6">
        <f t="shared" ref="A6:A67" si="0">A5+1</f>
        <v>2</v>
      </c>
      <c r="B6" s="434"/>
      <c r="C6" s="21" t="s">
        <v>101</v>
      </c>
      <c r="D6" s="14" t="str">
        <f>XANH_PIVOT!D6</f>
        <v/>
      </c>
      <c r="E6" s="14" t="str">
        <f t="shared" ref="E6:E67" si="1">IFERROR(VLOOKUP(C6,$M$4:$O$65,3,FALSE),"")</f>
        <v/>
      </c>
      <c r="I6" s="328"/>
      <c r="J6" s="153"/>
    </row>
    <row r="7" spans="1:10" ht="14.25" customHeight="1">
      <c r="A7" s="6">
        <f t="shared" si="0"/>
        <v>3</v>
      </c>
      <c r="B7" s="453" t="s">
        <v>9</v>
      </c>
      <c r="C7" s="19" t="s">
        <v>102</v>
      </c>
      <c r="D7" s="14">
        <f>XANH_PIVOT!D7</f>
        <v>786240</v>
      </c>
      <c r="E7" s="14" t="str">
        <f t="shared" si="1"/>
        <v/>
      </c>
      <c r="F7" s="175">
        <f>XANH_PIVOT!F7</f>
        <v>0</v>
      </c>
      <c r="G7" s="317">
        <f>XANH_PIVOT!G7</f>
        <v>0</v>
      </c>
      <c r="I7" s="328"/>
      <c r="J7" s="153"/>
    </row>
    <row r="8" spans="1:10" ht="14.25" customHeight="1">
      <c r="A8" s="6">
        <f t="shared" si="0"/>
        <v>4</v>
      </c>
      <c r="B8" s="433"/>
      <c r="C8" s="21" t="s">
        <v>129</v>
      </c>
      <c r="D8" s="14" t="str">
        <f>XANH_PIVOT!D8</f>
        <v/>
      </c>
      <c r="E8" s="14" t="str">
        <f t="shared" si="1"/>
        <v/>
      </c>
      <c r="G8" s="317">
        <f>XANH_PIVOT!G8</f>
        <v>0</v>
      </c>
      <c r="I8" s="328"/>
      <c r="J8" s="153"/>
    </row>
    <row r="9" spans="1:10" ht="14.25" customHeight="1">
      <c r="A9" s="6">
        <f t="shared" si="0"/>
        <v>5</v>
      </c>
      <c r="B9" s="434"/>
      <c r="C9" s="21" t="s">
        <v>104</v>
      </c>
      <c r="D9" s="14" t="str">
        <f>XANH_PIVOT!D9</f>
        <v/>
      </c>
      <c r="E9" s="14" t="str">
        <f t="shared" si="1"/>
        <v/>
      </c>
      <c r="G9" s="317">
        <f>XANH_PIVOT!G9</f>
        <v>0</v>
      </c>
      <c r="I9" s="328"/>
      <c r="J9" s="153"/>
    </row>
    <row r="10" spans="1:10" ht="14.25" customHeight="1">
      <c r="A10" s="6">
        <f t="shared" si="0"/>
        <v>6</v>
      </c>
      <c r="B10" s="453" t="s">
        <v>13</v>
      </c>
      <c r="C10" s="21" t="s">
        <v>105</v>
      </c>
      <c r="D10" s="14" t="str">
        <f>XANH_PIVOT!D10</f>
        <v/>
      </c>
      <c r="E10" s="14" t="str">
        <f t="shared" si="1"/>
        <v/>
      </c>
      <c r="G10" s="317">
        <f>XANH_PIVOT!G10</f>
        <v>0</v>
      </c>
      <c r="I10" s="328"/>
      <c r="J10" s="153"/>
    </row>
    <row r="11" spans="1:10" ht="14.25" customHeight="1">
      <c r="A11" s="6">
        <f t="shared" si="0"/>
        <v>7</v>
      </c>
      <c r="B11" s="433"/>
      <c r="C11" s="19" t="s">
        <v>106</v>
      </c>
      <c r="D11" s="14" t="str">
        <f>XANH_PIVOT!D11</f>
        <v/>
      </c>
      <c r="E11" s="14" t="str">
        <f t="shared" si="1"/>
        <v/>
      </c>
      <c r="G11" s="317">
        <f>XANH_PIVOT!G11</f>
        <v>0</v>
      </c>
      <c r="I11" s="328"/>
      <c r="J11" s="153"/>
    </row>
    <row r="12" spans="1:10" ht="14.25" customHeight="1">
      <c r="A12" s="6">
        <f t="shared" si="0"/>
        <v>8</v>
      </c>
      <c r="B12" s="434"/>
      <c r="C12" s="21" t="s">
        <v>107</v>
      </c>
      <c r="D12" s="14" t="str">
        <f>XANH_PIVOT!D12</f>
        <v/>
      </c>
      <c r="E12" s="14" t="str">
        <f t="shared" si="1"/>
        <v/>
      </c>
      <c r="G12" s="317">
        <f>XANH_PIVOT!G12</f>
        <v>0</v>
      </c>
      <c r="I12" s="328"/>
      <c r="J12" s="153"/>
    </row>
    <row r="13" spans="1:10" ht="14.25" customHeight="1">
      <c r="A13" s="6">
        <f t="shared" si="0"/>
        <v>9</v>
      </c>
      <c r="B13" s="7" t="s">
        <v>17</v>
      </c>
      <c r="C13" s="21" t="s">
        <v>108</v>
      </c>
      <c r="D13" s="14" t="str">
        <f>XANH_PIVOT!D13</f>
        <v/>
      </c>
      <c r="E13" s="14" t="str">
        <f t="shared" si="1"/>
        <v/>
      </c>
      <c r="G13" s="317">
        <f>XANH_PIVOT!G13</f>
        <v>0</v>
      </c>
      <c r="I13" s="328"/>
      <c r="J13" s="153"/>
    </row>
    <row r="14" spans="1:10" ht="14.25" customHeight="1">
      <c r="A14" s="6">
        <f t="shared" si="0"/>
        <v>10</v>
      </c>
      <c r="B14" s="7" t="s">
        <v>19</v>
      </c>
      <c r="C14" s="230" t="s">
        <v>109</v>
      </c>
      <c r="D14" s="14">
        <f>XANH_PIVOT!D14</f>
        <v>113820</v>
      </c>
      <c r="E14" s="14" t="str">
        <f t="shared" si="1"/>
        <v/>
      </c>
      <c r="F14" s="175">
        <f>XANH_PIVOT!F14</f>
        <v>0</v>
      </c>
      <c r="G14" s="317">
        <f>XANH_PIVOT!G14</f>
        <v>0</v>
      </c>
      <c r="I14" s="328"/>
      <c r="J14" s="153"/>
    </row>
    <row r="15" spans="1:10" ht="14.25" customHeight="1">
      <c r="A15" s="6">
        <f t="shared" si="0"/>
        <v>11</v>
      </c>
      <c r="B15" s="7" t="s">
        <v>21</v>
      </c>
      <c r="C15" s="197" t="s">
        <v>110</v>
      </c>
      <c r="D15" s="14">
        <f>XANH_PIVOT!D15</f>
        <v>81060</v>
      </c>
      <c r="E15" s="14" t="str">
        <f t="shared" si="1"/>
        <v/>
      </c>
      <c r="F15" s="175">
        <f>XANH_PIVOT!F15</f>
        <v>0</v>
      </c>
      <c r="G15" s="317">
        <f>XANH_PIVOT!G15</f>
        <v>0</v>
      </c>
      <c r="I15" s="328"/>
      <c r="J15" s="153"/>
    </row>
    <row r="16" spans="1:10" ht="14.25" customHeight="1">
      <c r="A16" s="6">
        <f t="shared" si="0"/>
        <v>12</v>
      </c>
      <c r="B16" s="453" t="s">
        <v>23</v>
      </c>
      <c r="C16" s="21" t="s">
        <v>111</v>
      </c>
      <c r="D16" s="14" t="str">
        <f>XANH_PIVOT!D16</f>
        <v/>
      </c>
      <c r="E16" s="14" t="str">
        <f t="shared" si="1"/>
        <v/>
      </c>
      <c r="G16" s="317">
        <f>XANH_PIVOT!G16</f>
        <v>0</v>
      </c>
      <c r="I16" s="328"/>
      <c r="J16" s="153"/>
    </row>
    <row r="17" spans="1:10" ht="14.25" customHeight="1">
      <c r="A17" s="6">
        <f t="shared" si="0"/>
        <v>13</v>
      </c>
      <c r="B17" s="433"/>
      <c r="C17" s="21" t="s">
        <v>112</v>
      </c>
      <c r="D17" s="14" t="str">
        <f>XANH_PIVOT!D17</f>
        <v/>
      </c>
      <c r="E17" s="14" t="str">
        <f t="shared" si="1"/>
        <v/>
      </c>
      <c r="G17" s="317">
        <f>XANH_PIVOT!G17</f>
        <v>0</v>
      </c>
      <c r="I17" s="328"/>
      <c r="J17" s="153"/>
    </row>
    <row r="18" spans="1:10" ht="14.25" customHeight="1">
      <c r="A18" s="6">
        <f t="shared" si="0"/>
        <v>14</v>
      </c>
      <c r="B18" s="434"/>
      <c r="C18" s="21" t="s">
        <v>113</v>
      </c>
      <c r="D18" s="14" t="str">
        <f>XANH_PIVOT!D18</f>
        <v/>
      </c>
      <c r="E18" s="14" t="str">
        <f t="shared" si="1"/>
        <v/>
      </c>
      <c r="G18" s="317">
        <f>XANH_PIVOT!G18</f>
        <v>0</v>
      </c>
      <c r="I18" s="328"/>
      <c r="J18" s="153"/>
    </row>
    <row r="19" spans="1:10" ht="14.25" customHeight="1">
      <c r="A19" s="6">
        <f t="shared" si="0"/>
        <v>15</v>
      </c>
      <c r="B19" s="7" t="s">
        <v>27</v>
      </c>
      <c r="C19" s="21" t="s">
        <v>114</v>
      </c>
      <c r="D19" s="14" t="str">
        <f>XANH_PIVOT!D19</f>
        <v/>
      </c>
      <c r="E19" s="14" t="str">
        <f t="shared" si="1"/>
        <v/>
      </c>
      <c r="G19" s="317">
        <f>XANH_PIVOT!G19</f>
        <v>0</v>
      </c>
      <c r="I19" s="328"/>
      <c r="J19" s="153"/>
    </row>
    <row r="20" spans="1:10" ht="14.25" customHeight="1">
      <c r="A20" s="6">
        <f t="shared" si="0"/>
        <v>16</v>
      </c>
      <c r="B20" s="453" t="s">
        <v>29</v>
      </c>
      <c r="C20" s="21" t="s">
        <v>115</v>
      </c>
      <c r="D20" s="14" t="str">
        <f>XANH_PIVOT!D20</f>
        <v/>
      </c>
      <c r="E20" s="14" t="str">
        <f t="shared" si="1"/>
        <v/>
      </c>
      <c r="G20" s="317">
        <f>XANH_PIVOT!G20</f>
        <v>0</v>
      </c>
      <c r="I20" s="328"/>
      <c r="J20" s="153"/>
    </row>
    <row r="21" spans="1:10" ht="14.25" customHeight="1">
      <c r="A21" s="6">
        <f t="shared" si="0"/>
        <v>17</v>
      </c>
      <c r="B21" s="454"/>
      <c r="C21" s="21" t="s">
        <v>116</v>
      </c>
      <c r="D21" s="14" t="str">
        <f>XANH_PIVOT!D21</f>
        <v/>
      </c>
      <c r="E21" s="14" t="str">
        <f t="shared" si="1"/>
        <v/>
      </c>
      <c r="G21" s="317">
        <f>XANH_PIVOT!G21</f>
        <v>0</v>
      </c>
      <c r="I21" s="328"/>
      <c r="J21" s="153"/>
    </row>
    <row r="22" spans="1:10" ht="14.25" customHeight="1">
      <c r="A22" s="6">
        <f t="shared" si="0"/>
        <v>18</v>
      </c>
      <c r="B22" s="7" t="s">
        <v>31</v>
      </c>
      <c r="C22" s="21" t="s">
        <v>117</v>
      </c>
      <c r="D22" s="14" t="str">
        <f>XANH_PIVOT!D22</f>
        <v/>
      </c>
      <c r="E22" s="14" t="str">
        <f t="shared" si="1"/>
        <v/>
      </c>
      <c r="G22" s="317">
        <f>XANH_PIVOT!G22</f>
        <v>0</v>
      </c>
      <c r="I22" s="328"/>
      <c r="J22" s="153"/>
    </row>
    <row r="23" spans="1:10" ht="14.25" customHeight="1">
      <c r="A23" s="6">
        <f>A22+1</f>
        <v>19</v>
      </c>
      <c r="B23" s="453" t="s">
        <v>33</v>
      </c>
      <c r="C23" s="230" t="s">
        <v>118</v>
      </c>
      <c r="D23" s="14">
        <f>XANH_PIVOT!D23</f>
        <v>21000</v>
      </c>
      <c r="E23" s="14" t="str">
        <f t="shared" si="1"/>
        <v/>
      </c>
      <c r="F23" s="175">
        <f>XANH_PIVOT!F23</f>
        <v>0</v>
      </c>
      <c r="G23" s="317">
        <f>XANH_PIVOT!G23</f>
        <v>0</v>
      </c>
      <c r="I23" s="328"/>
      <c r="J23" s="153"/>
    </row>
    <row r="24" spans="1:10" ht="14.25" customHeight="1">
      <c r="A24" s="6">
        <f t="shared" si="0"/>
        <v>20</v>
      </c>
      <c r="B24" s="455"/>
      <c r="C24" s="19" t="s">
        <v>119</v>
      </c>
      <c r="D24" s="14" t="str">
        <f>XANH_PIVOT!D24</f>
        <v/>
      </c>
      <c r="E24" s="14" t="str">
        <f t="shared" si="1"/>
        <v/>
      </c>
      <c r="G24" s="317">
        <f>XANH_PIVOT!G24</f>
        <v>0</v>
      </c>
      <c r="I24" s="328"/>
      <c r="J24" s="153"/>
    </row>
    <row r="25" spans="1:10" ht="14.25" customHeight="1">
      <c r="A25" s="6">
        <f t="shared" si="0"/>
        <v>21</v>
      </c>
      <c r="B25" s="455"/>
      <c r="C25" s="19" t="s">
        <v>120</v>
      </c>
      <c r="D25" s="14" t="str">
        <f>XANH_PIVOT!D25</f>
        <v/>
      </c>
      <c r="E25" s="14" t="str">
        <f t="shared" si="1"/>
        <v/>
      </c>
      <c r="G25" s="317">
        <f>XANH_PIVOT!G25</f>
        <v>0</v>
      </c>
      <c r="I25" s="328"/>
      <c r="J25" s="153"/>
    </row>
    <row r="26" spans="1:10" ht="14.25" customHeight="1">
      <c r="A26" s="6">
        <f t="shared" si="0"/>
        <v>22</v>
      </c>
      <c r="B26" s="454"/>
      <c r="C26" s="21" t="s">
        <v>121</v>
      </c>
      <c r="D26" s="14" t="str">
        <f>XANH_PIVOT!D26</f>
        <v/>
      </c>
      <c r="E26" s="14" t="str">
        <f t="shared" si="1"/>
        <v/>
      </c>
      <c r="G26" s="317">
        <f>XANH_PIVOT!G26</f>
        <v>0</v>
      </c>
      <c r="I26" s="328"/>
      <c r="J26" s="153"/>
    </row>
    <row r="27" spans="1:10" ht="14.25" customHeight="1">
      <c r="A27" s="6">
        <f t="shared" si="0"/>
        <v>23</v>
      </c>
      <c r="B27" s="453" t="s">
        <v>37</v>
      </c>
      <c r="C27" s="21" t="s">
        <v>122</v>
      </c>
      <c r="D27" s="14" t="str">
        <f>XANH_PIVOT!D27</f>
        <v/>
      </c>
      <c r="E27" s="14" t="str">
        <f t="shared" si="1"/>
        <v/>
      </c>
      <c r="G27" s="317">
        <f>XANH_PIVOT!G27</f>
        <v>0</v>
      </c>
      <c r="I27" s="328"/>
      <c r="J27" s="153"/>
    </row>
    <row r="28" spans="1:10" ht="14.25" customHeight="1">
      <c r="A28" s="6">
        <f t="shared" si="0"/>
        <v>24</v>
      </c>
      <c r="B28" s="434"/>
      <c r="C28" s="21" t="s">
        <v>123</v>
      </c>
      <c r="D28" s="14" t="str">
        <f>XANH_PIVOT!D28</f>
        <v/>
      </c>
      <c r="E28" s="14" t="str">
        <f t="shared" si="1"/>
        <v/>
      </c>
      <c r="G28" s="317">
        <f>XANH_PIVOT!G28</f>
        <v>0</v>
      </c>
      <c r="I28" s="328"/>
      <c r="J28" s="153"/>
    </row>
    <row r="29" spans="1:10" ht="14.25" customHeight="1">
      <c r="A29" s="6">
        <f t="shared" si="0"/>
        <v>25</v>
      </c>
      <c r="B29" s="453" t="s">
        <v>40</v>
      </c>
      <c r="C29" s="21" t="s">
        <v>124</v>
      </c>
      <c r="D29" s="14" t="str">
        <f>XANH_PIVOT!D29</f>
        <v/>
      </c>
      <c r="E29" s="14" t="str">
        <f t="shared" si="1"/>
        <v/>
      </c>
      <c r="G29" s="317">
        <f>XANH_PIVOT!G29</f>
        <v>0</v>
      </c>
      <c r="I29" s="328"/>
      <c r="J29" s="153"/>
    </row>
    <row r="30" spans="1:10" ht="14.25" customHeight="1">
      <c r="A30" s="6">
        <f t="shared" si="0"/>
        <v>26</v>
      </c>
      <c r="B30" s="433"/>
      <c r="C30" s="21" t="s">
        <v>125</v>
      </c>
      <c r="D30" s="14" t="str">
        <f>XANH_PIVOT!D30</f>
        <v/>
      </c>
      <c r="E30" s="14" t="str">
        <f t="shared" si="1"/>
        <v/>
      </c>
      <c r="G30" s="317">
        <f>XANH_PIVOT!G30</f>
        <v>0</v>
      </c>
      <c r="I30" s="328"/>
      <c r="J30" s="153"/>
    </row>
    <row r="31" spans="1:10" ht="14.25" customHeight="1">
      <c r="A31" s="6">
        <f t="shared" si="0"/>
        <v>27</v>
      </c>
      <c r="B31" s="434"/>
      <c r="C31" s="21" t="s">
        <v>126</v>
      </c>
      <c r="D31" s="14" t="str">
        <f>XANH_PIVOT!D31</f>
        <v/>
      </c>
      <c r="E31" s="14" t="str">
        <f t="shared" si="1"/>
        <v/>
      </c>
      <c r="G31" s="317">
        <f>XANH_PIVOT!G31</f>
        <v>0</v>
      </c>
      <c r="I31" s="328"/>
      <c r="J31" s="153"/>
    </row>
    <row r="32" spans="1:10" ht="14.25" customHeight="1">
      <c r="A32" s="6">
        <f t="shared" si="0"/>
        <v>28</v>
      </c>
      <c r="B32" s="450" t="s">
        <v>44</v>
      </c>
      <c r="C32" s="21" t="s">
        <v>127</v>
      </c>
      <c r="D32" s="14" t="str">
        <f>XANH_PIVOT!D32</f>
        <v/>
      </c>
      <c r="E32" s="14" t="str">
        <f t="shared" si="1"/>
        <v/>
      </c>
      <c r="G32" s="317">
        <f>XANH_PIVOT!G32</f>
        <v>0</v>
      </c>
      <c r="I32" s="328"/>
      <c r="J32" s="153"/>
    </row>
    <row r="33" spans="1:9" ht="14.25" customHeight="1">
      <c r="A33" s="6">
        <f t="shared" si="0"/>
        <v>29</v>
      </c>
      <c r="B33" s="452"/>
      <c r="C33" s="21" t="s">
        <v>128</v>
      </c>
      <c r="D33" s="14" t="str">
        <f>XANH_PIVOT!D33</f>
        <v/>
      </c>
      <c r="E33" s="14" t="str">
        <f t="shared" si="1"/>
        <v/>
      </c>
      <c r="G33" s="317">
        <f>XANH_PIVOT!G33</f>
        <v>0</v>
      </c>
    </row>
    <row r="34" spans="1:9" ht="14.25" customHeight="1">
      <c r="A34" s="6">
        <f t="shared" si="0"/>
        <v>30</v>
      </c>
      <c r="B34" s="8" t="s">
        <v>47</v>
      </c>
      <c r="C34" s="21" t="s">
        <v>103</v>
      </c>
      <c r="D34" s="14" t="str">
        <f>XANH_PIVOT!D34</f>
        <v/>
      </c>
      <c r="E34" s="14" t="str">
        <f t="shared" si="1"/>
        <v/>
      </c>
      <c r="G34" s="317">
        <f>XANH_PIVOT!G34</f>
        <v>0</v>
      </c>
    </row>
    <row r="35" spans="1:9" ht="14.25" customHeight="1">
      <c r="A35" s="6">
        <f t="shared" si="0"/>
        <v>31</v>
      </c>
      <c r="B35" s="453" t="s">
        <v>49</v>
      </c>
      <c r="C35" s="21" t="s">
        <v>130</v>
      </c>
      <c r="D35" s="14" t="str">
        <f>XANH_PIVOT!D35</f>
        <v/>
      </c>
      <c r="E35" s="14" t="str">
        <f t="shared" si="1"/>
        <v/>
      </c>
      <c r="G35" s="317">
        <f>XANH_PIVOT!G35</f>
        <v>0</v>
      </c>
    </row>
    <row r="36" spans="1:9" ht="14.25" customHeight="1">
      <c r="A36" s="6">
        <f t="shared" si="0"/>
        <v>32</v>
      </c>
      <c r="B36" s="433"/>
      <c r="C36" s="21" t="s">
        <v>131</v>
      </c>
      <c r="D36" s="14" t="str">
        <f>XANH_PIVOT!D36</f>
        <v/>
      </c>
      <c r="E36" s="14" t="str">
        <f t="shared" si="1"/>
        <v/>
      </c>
      <c r="G36" s="317">
        <f>XANH_PIVOT!G36</f>
        <v>0</v>
      </c>
    </row>
    <row r="37" spans="1:9" ht="14.25" customHeight="1">
      <c r="A37" s="6">
        <f t="shared" si="0"/>
        <v>33</v>
      </c>
      <c r="B37" s="434"/>
      <c r="C37" s="21" t="s">
        <v>132</v>
      </c>
      <c r="D37" s="14" t="str">
        <f>XANH_PIVOT!D37</f>
        <v/>
      </c>
      <c r="E37" s="14" t="str">
        <f t="shared" si="1"/>
        <v/>
      </c>
      <c r="G37" s="317">
        <f>XANH_PIVOT!G37</f>
        <v>0</v>
      </c>
    </row>
    <row r="38" spans="1:9" ht="14.25" customHeight="1">
      <c r="A38" s="6">
        <f t="shared" si="0"/>
        <v>34</v>
      </c>
      <c r="B38" s="7" t="s">
        <v>53</v>
      </c>
      <c r="C38" s="21" t="s">
        <v>133</v>
      </c>
      <c r="D38" s="14" t="str">
        <f>XANH_PIVOT!D38</f>
        <v/>
      </c>
      <c r="E38" s="14" t="str">
        <f t="shared" si="1"/>
        <v/>
      </c>
      <c r="G38" s="317">
        <f>XANH_PIVOT!G38</f>
        <v>0</v>
      </c>
    </row>
    <row r="39" spans="1:9" ht="14.25" customHeight="1">
      <c r="A39" s="6">
        <f t="shared" si="0"/>
        <v>35</v>
      </c>
      <c r="B39" s="7" t="s">
        <v>55</v>
      </c>
      <c r="C39" s="21" t="s">
        <v>134</v>
      </c>
      <c r="D39" s="14" t="str">
        <f>XANH_PIVOT!D39</f>
        <v/>
      </c>
      <c r="E39" s="14" t="str">
        <f t="shared" si="1"/>
        <v/>
      </c>
      <c r="G39" s="317">
        <f>XANH_PIVOT!G39</f>
        <v>0</v>
      </c>
    </row>
    <row r="40" spans="1:9" ht="14.25" customHeight="1">
      <c r="A40" s="6">
        <f t="shared" si="0"/>
        <v>36</v>
      </c>
      <c r="B40" s="453" t="s">
        <v>57</v>
      </c>
      <c r="C40" s="21" t="s">
        <v>135</v>
      </c>
      <c r="D40" s="14" t="str">
        <f>XANH_PIVOT!D40</f>
        <v/>
      </c>
      <c r="E40" s="14" t="str">
        <f t="shared" si="1"/>
        <v/>
      </c>
      <c r="G40" s="317">
        <f>XANH_PIVOT!G40</f>
        <v>0</v>
      </c>
    </row>
    <row r="41" spans="1:9" ht="14.25" customHeight="1">
      <c r="A41" s="6">
        <f t="shared" si="0"/>
        <v>37</v>
      </c>
      <c r="B41" s="434"/>
      <c r="C41" s="21" t="s">
        <v>136</v>
      </c>
      <c r="D41" s="14" t="str">
        <f>XANH_PIVOT!D41</f>
        <v/>
      </c>
      <c r="E41" s="14" t="str">
        <f t="shared" si="1"/>
        <v/>
      </c>
      <c r="G41" s="317">
        <f>XANH_PIVOT!G41</f>
        <v>0</v>
      </c>
    </row>
    <row r="42" spans="1:9" ht="14.25" customHeight="1">
      <c r="A42" s="6">
        <f t="shared" si="0"/>
        <v>38</v>
      </c>
      <c r="B42" s="7" t="s">
        <v>60</v>
      </c>
      <c r="C42" s="21" t="s">
        <v>137</v>
      </c>
      <c r="D42" s="14" t="str">
        <f>XANH_PIVOT!D42</f>
        <v/>
      </c>
      <c r="E42" s="14" t="str">
        <f t="shared" si="1"/>
        <v/>
      </c>
      <c r="G42" s="317">
        <f>XANH_PIVOT!G42</f>
        <v>0</v>
      </c>
    </row>
    <row r="43" spans="1:9" ht="14.25" customHeight="1">
      <c r="A43" s="6">
        <f t="shared" si="0"/>
        <v>39</v>
      </c>
      <c r="B43" s="7" t="s">
        <v>62</v>
      </c>
      <c r="C43" s="19" t="s">
        <v>138</v>
      </c>
      <c r="D43" s="14" t="str">
        <f>XANH_PIVOT!D43</f>
        <v/>
      </c>
      <c r="E43" s="14" t="str">
        <f t="shared" si="1"/>
        <v/>
      </c>
      <c r="G43" s="317">
        <f>XANH_PIVOT!G43</f>
        <v>0</v>
      </c>
    </row>
    <row r="44" spans="1:9" ht="14.25" customHeight="1">
      <c r="A44" s="6">
        <f t="shared" si="0"/>
        <v>40</v>
      </c>
      <c r="B44" s="7" t="s">
        <v>64</v>
      </c>
      <c r="C44" s="21" t="s">
        <v>139</v>
      </c>
      <c r="D44" s="14" t="str">
        <f>XANH_PIVOT!D44</f>
        <v/>
      </c>
      <c r="E44" s="14" t="str">
        <f t="shared" si="1"/>
        <v/>
      </c>
      <c r="G44" s="317">
        <f>XANH_PIVOT!G44</f>
        <v>0</v>
      </c>
    </row>
    <row r="45" spans="1:9" ht="14.25" customHeight="1">
      <c r="A45" s="6">
        <f t="shared" si="0"/>
        <v>41</v>
      </c>
      <c r="B45" s="7" t="s">
        <v>66</v>
      </c>
      <c r="C45" s="230" t="s">
        <v>140</v>
      </c>
      <c r="D45" s="14">
        <f>XANH_PIVOT!D45</f>
        <v>1006000</v>
      </c>
      <c r="E45" s="14" t="str">
        <f t="shared" si="1"/>
        <v/>
      </c>
      <c r="F45" s="175">
        <f>XANH_PIVOT!F45</f>
        <v>0</v>
      </c>
      <c r="G45" s="317">
        <f>XANH_PIVOT!G45</f>
        <v>0</v>
      </c>
      <c r="I45" s="237"/>
    </row>
    <row r="46" spans="1:9" ht="14.25" customHeight="1">
      <c r="A46" s="6">
        <f t="shared" si="0"/>
        <v>42</v>
      </c>
      <c r="B46" s="7" t="s">
        <v>68</v>
      </c>
      <c r="C46" s="230" t="s">
        <v>141</v>
      </c>
      <c r="D46" s="14">
        <f>XANH_PIVOT!D46</f>
        <v>589500</v>
      </c>
      <c r="E46" s="14" t="str">
        <f t="shared" si="1"/>
        <v/>
      </c>
      <c r="F46" s="175">
        <f>XANH_PIVOT!F46</f>
        <v>0</v>
      </c>
      <c r="G46" s="317">
        <f>XANH_PIVOT!G46</f>
        <v>0</v>
      </c>
      <c r="I46" s="236"/>
    </row>
    <row r="47" spans="1:9" ht="14.25" customHeight="1">
      <c r="A47" s="6">
        <f t="shared" si="0"/>
        <v>43</v>
      </c>
      <c r="B47" s="7" t="s">
        <v>70</v>
      </c>
      <c r="C47" s="230" t="s">
        <v>142</v>
      </c>
      <c r="D47" s="14">
        <f>XANH_PIVOT!D47</f>
        <v>990000</v>
      </c>
      <c r="E47" s="14" t="str">
        <f t="shared" si="1"/>
        <v/>
      </c>
      <c r="F47" s="175">
        <f>XANH_PIVOT!F47</f>
        <v>0</v>
      </c>
      <c r="G47" s="317">
        <f>XANH_PIVOT!G47</f>
        <v>0</v>
      </c>
      <c r="I47" s="237"/>
    </row>
    <row r="48" spans="1:9" ht="14.25" customHeight="1">
      <c r="A48" s="6">
        <f t="shared" si="0"/>
        <v>44</v>
      </c>
      <c r="B48" s="7" t="s">
        <v>72</v>
      </c>
      <c r="C48" s="230" t="s">
        <v>143</v>
      </c>
      <c r="D48" s="14">
        <f>XANH_PIVOT!D48</f>
        <v>394500</v>
      </c>
      <c r="E48" s="14" t="str">
        <f t="shared" si="1"/>
        <v/>
      </c>
      <c r="F48" s="175">
        <f>XANH_PIVOT!F48</f>
        <v>0</v>
      </c>
      <c r="G48" s="317">
        <f>XANH_PIVOT!G48</f>
        <v>0</v>
      </c>
      <c r="I48" s="237"/>
    </row>
    <row r="49" spans="1:11" ht="14.25" customHeight="1">
      <c r="A49" s="6">
        <f t="shared" si="0"/>
        <v>45</v>
      </c>
      <c r="B49" s="9" t="s">
        <v>74</v>
      </c>
      <c r="C49" s="197" t="s">
        <v>144</v>
      </c>
      <c r="D49" s="14">
        <f>XANH_PIVOT!D49</f>
        <v>876120</v>
      </c>
      <c r="E49" s="14" t="str">
        <f t="shared" si="1"/>
        <v/>
      </c>
      <c r="F49" s="175">
        <f>XANH_PIVOT!F49</f>
        <v>0</v>
      </c>
      <c r="G49" s="317">
        <f>XANH_PIVOT!G49</f>
        <v>0</v>
      </c>
      <c r="K49" s="296"/>
    </row>
    <row r="50" spans="1:11" ht="14.25" customHeight="1">
      <c r="A50" s="6">
        <f t="shared" si="0"/>
        <v>46</v>
      </c>
      <c r="B50" s="450" t="s">
        <v>76</v>
      </c>
      <c r="C50" s="230" t="s">
        <v>145</v>
      </c>
      <c r="D50" s="14" t="str">
        <f>XANH_PIVOT!D50</f>
        <v/>
      </c>
      <c r="E50" s="14" t="str">
        <f t="shared" si="1"/>
        <v/>
      </c>
      <c r="G50" s="317">
        <f>XANH_PIVOT!G50</f>
        <v>0</v>
      </c>
      <c r="I50" s="168"/>
    </row>
    <row r="51" spans="1:11" ht="14.25" customHeight="1">
      <c r="A51" s="6">
        <f t="shared" si="0"/>
        <v>47</v>
      </c>
      <c r="B51" s="451"/>
      <c r="C51" s="230" t="s">
        <v>146</v>
      </c>
      <c r="D51" s="14">
        <f>XANH_PIVOT!D51</f>
        <v>149100</v>
      </c>
      <c r="E51" s="14" t="str">
        <f t="shared" si="1"/>
        <v/>
      </c>
      <c r="G51" s="317">
        <f>XANH_PIVOT!G51</f>
        <v>0</v>
      </c>
    </row>
    <row r="52" spans="1:11" ht="14.25" customHeight="1">
      <c r="A52" s="6">
        <f t="shared" si="0"/>
        <v>48</v>
      </c>
      <c r="B52" s="452"/>
      <c r="C52" s="21" t="s">
        <v>147</v>
      </c>
      <c r="D52" s="14" t="str">
        <f>XANH_PIVOT!D52</f>
        <v/>
      </c>
      <c r="E52" s="14" t="str">
        <f t="shared" si="1"/>
        <v/>
      </c>
      <c r="G52" s="317">
        <f>XANH_PIVOT!G52</f>
        <v>0</v>
      </c>
    </row>
    <row r="53" spans="1:11" ht="14.25" customHeight="1">
      <c r="A53" s="6">
        <f t="shared" si="0"/>
        <v>49</v>
      </c>
      <c r="B53" s="7" t="s">
        <v>80</v>
      </c>
      <c r="C53" s="19" t="s">
        <v>148</v>
      </c>
      <c r="D53" s="14" t="str">
        <f>XANH_PIVOT!D53</f>
        <v/>
      </c>
      <c r="E53" s="14" t="str">
        <f t="shared" si="1"/>
        <v/>
      </c>
      <c r="G53" s="317">
        <f>XANH_PIVOT!G53</f>
        <v>0</v>
      </c>
      <c r="I53" t="s">
        <v>248</v>
      </c>
    </row>
    <row r="54" spans="1:11" ht="14.25" customHeight="1">
      <c r="A54" s="6">
        <f t="shared" si="0"/>
        <v>50</v>
      </c>
      <c r="B54" s="9" t="s">
        <v>82</v>
      </c>
      <c r="C54" s="21" t="s">
        <v>149</v>
      </c>
      <c r="D54" s="14">
        <f>XANH_PIVOT!D54</f>
        <v>24360</v>
      </c>
      <c r="E54" s="14" t="str">
        <f t="shared" si="1"/>
        <v/>
      </c>
      <c r="F54" s="175">
        <f>XANH_PIVOT!F54</f>
        <v>0</v>
      </c>
      <c r="G54" s="317">
        <f>XANH_PIVOT!G54</f>
        <v>0</v>
      </c>
    </row>
    <row r="55" spans="1:11" ht="14.25" customHeight="1">
      <c r="A55" s="6">
        <f t="shared" si="0"/>
        <v>51</v>
      </c>
      <c r="B55" s="9" t="s">
        <v>84</v>
      </c>
      <c r="C55" s="21" t="s">
        <v>150</v>
      </c>
      <c r="D55" s="14" t="str">
        <f>XANH_PIVOT!D55</f>
        <v/>
      </c>
      <c r="E55" s="14" t="str">
        <f t="shared" si="1"/>
        <v/>
      </c>
      <c r="F55" s="175">
        <f>XANH_PIVOT!F55</f>
        <v>0</v>
      </c>
      <c r="G55" s="317">
        <f>XANH_PIVOT!G55</f>
        <v>0</v>
      </c>
    </row>
    <row r="56" spans="1:11" ht="14.25" customHeight="1">
      <c r="A56" s="6">
        <f t="shared" si="0"/>
        <v>52</v>
      </c>
      <c r="B56" s="7" t="s">
        <v>86</v>
      </c>
      <c r="C56" s="21" t="s">
        <v>151</v>
      </c>
      <c r="D56" s="14" t="str">
        <f>XANH_PIVOT!D56</f>
        <v/>
      </c>
      <c r="E56" s="14" t="str">
        <f t="shared" si="1"/>
        <v/>
      </c>
      <c r="F56" s="175">
        <f>XANH_PIVOT!F56</f>
        <v>0</v>
      </c>
      <c r="G56" s="317">
        <f>XANH_PIVOT!G56</f>
        <v>0</v>
      </c>
    </row>
    <row r="57" spans="1:11" ht="14.25" customHeight="1">
      <c r="A57" s="6">
        <f t="shared" si="0"/>
        <v>53</v>
      </c>
      <c r="B57" s="7" t="s">
        <v>88</v>
      </c>
      <c r="C57" s="21" t="s">
        <v>152</v>
      </c>
      <c r="D57" s="14" t="str">
        <f>XANH_PIVOT!D57</f>
        <v/>
      </c>
      <c r="E57" s="14" t="str">
        <f t="shared" si="1"/>
        <v/>
      </c>
      <c r="G57" s="317">
        <f>XANH_PIVOT!G57</f>
        <v>0</v>
      </c>
    </row>
    <row r="58" spans="1:11" ht="14.25" customHeight="1">
      <c r="A58" s="6">
        <f t="shared" si="0"/>
        <v>54</v>
      </c>
      <c r="B58" s="7" t="s">
        <v>90</v>
      </c>
      <c r="C58" s="21" t="s">
        <v>153</v>
      </c>
      <c r="D58" s="14" t="str">
        <f>XANH_PIVOT!D58</f>
        <v/>
      </c>
      <c r="E58" s="14" t="str">
        <f t="shared" si="1"/>
        <v/>
      </c>
      <c r="G58" s="317">
        <f>XANH_PIVOT!G58</f>
        <v>0</v>
      </c>
    </row>
    <row r="59" spans="1:11" ht="14.25" customHeight="1">
      <c r="A59" s="6">
        <f t="shared" si="0"/>
        <v>55</v>
      </c>
      <c r="B59" s="9" t="s">
        <v>92</v>
      </c>
      <c r="C59" s="21" t="s">
        <v>154</v>
      </c>
      <c r="D59" s="14" t="str">
        <f>XANH_PIVOT!D59</f>
        <v/>
      </c>
      <c r="E59" s="14" t="str">
        <f t="shared" si="1"/>
        <v/>
      </c>
      <c r="G59" s="317">
        <f>XANH_PIVOT!G59</f>
        <v>0</v>
      </c>
    </row>
    <row r="60" spans="1:11" ht="14.25" customHeight="1">
      <c r="A60" s="6">
        <f t="shared" si="0"/>
        <v>56</v>
      </c>
      <c r="B60" s="450" t="s">
        <v>94</v>
      </c>
      <c r="C60" s="19" t="s">
        <v>155</v>
      </c>
      <c r="D60" s="14" t="str">
        <f>XANH_PIVOT!D60</f>
        <v/>
      </c>
      <c r="E60" s="14" t="str">
        <f t="shared" si="1"/>
        <v/>
      </c>
      <c r="G60" s="317">
        <f>XANH_PIVOT!G60</f>
        <v>0</v>
      </c>
    </row>
    <row r="61" spans="1:11" ht="14.25" customHeight="1">
      <c r="A61" s="6">
        <f t="shared" si="0"/>
        <v>57</v>
      </c>
      <c r="B61" s="451"/>
      <c r="C61" s="21" t="s">
        <v>156</v>
      </c>
      <c r="D61" s="14" t="str">
        <f>XANH_PIVOT!D61</f>
        <v/>
      </c>
      <c r="E61" s="14" t="str">
        <f t="shared" si="1"/>
        <v/>
      </c>
    </row>
    <row r="62" spans="1:11" ht="14.25" customHeight="1">
      <c r="A62" s="6">
        <f t="shared" si="0"/>
        <v>58</v>
      </c>
      <c r="B62" s="452"/>
      <c r="C62" s="21" t="s">
        <v>157</v>
      </c>
      <c r="D62" s="14" t="str">
        <f>XANH_PIVOT!D62</f>
        <v/>
      </c>
      <c r="E62" s="14" t="str">
        <f t="shared" si="1"/>
        <v/>
      </c>
    </row>
    <row r="63" spans="1:11" ht="14.25" customHeight="1">
      <c r="A63" s="6">
        <f t="shared" si="0"/>
        <v>59</v>
      </c>
      <c r="B63" s="9" t="s">
        <v>98</v>
      </c>
      <c r="C63" s="21" t="s">
        <v>158</v>
      </c>
      <c r="D63" s="14" t="str">
        <f>XANH_PIVOT!D63</f>
        <v/>
      </c>
      <c r="E63" s="14" t="str">
        <f t="shared" si="1"/>
        <v/>
      </c>
    </row>
    <row r="64" spans="1:11" ht="14.25" customHeight="1">
      <c r="A64" s="6">
        <f t="shared" si="0"/>
        <v>60</v>
      </c>
      <c r="B64" s="136"/>
      <c r="C64" s="21" t="s">
        <v>159</v>
      </c>
      <c r="D64" s="14" t="str">
        <f>XANH_PIVOT!D64</f>
        <v/>
      </c>
      <c r="E64" s="14" t="str">
        <f t="shared" si="1"/>
        <v/>
      </c>
    </row>
    <row r="65" spans="1:5" ht="14.25" customHeight="1">
      <c r="A65" s="6">
        <f t="shared" si="0"/>
        <v>61</v>
      </c>
      <c r="B65" s="11"/>
      <c r="C65" s="21" t="s">
        <v>160</v>
      </c>
      <c r="D65" s="14" t="str">
        <f>XANH_PIVOT!D65</f>
        <v/>
      </c>
      <c r="E65" s="14" t="str">
        <f t="shared" si="1"/>
        <v/>
      </c>
    </row>
    <row r="66" spans="1:5" ht="14.25" customHeight="1">
      <c r="A66" s="12">
        <f t="shared" si="0"/>
        <v>62</v>
      </c>
      <c r="B66" s="11"/>
      <c r="C66" s="24" t="s">
        <v>161</v>
      </c>
      <c r="D66" s="14" t="str">
        <f>XANH_PIVOT!D66</f>
        <v/>
      </c>
      <c r="E66" s="14" t="str">
        <f t="shared" si="1"/>
        <v/>
      </c>
    </row>
    <row r="67" spans="1:5" ht="14.25" customHeight="1">
      <c r="A67" s="13">
        <f t="shared" si="0"/>
        <v>63</v>
      </c>
      <c r="B67" s="14"/>
      <c r="C67" s="26" t="s">
        <v>162</v>
      </c>
      <c r="D67" s="14" t="str">
        <f>XANH_PIVOT!D67</f>
        <v/>
      </c>
      <c r="E67" s="14" t="str">
        <f t="shared" si="1"/>
        <v/>
      </c>
    </row>
    <row r="68" spans="1:5" ht="14.25" customHeight="1">
      <c r="A68" s="11"/>
      <c r="B68" s="11"/>
      <c r="C68" s="11"/>
      <c r="D68" s="11"/>
      <c r="E68" s="11"/>
    </row>
    <row r="69" spans="1:5" ht="14.25" customHeight="1">
      <c r="A69" s="11"/>
      <c r="B69" s="11"/>
      <c r="C69" s="11"/>
      <c r="D69" s="11"/>
      <c r="E69" s="11"/>
    </row>
    <row r="70" spans="1:5" ht="14.25" customHeight="1">
      <c r="A70" s="11"/>
      <c r="B70" s="11"/>
      <c r="C70" s="11"/>
      <c r="D70" s="11"/>
      <c r="E70" s="11"/>
    </row>
    <row r="71" spans="1:5" ht="14.25" customHeight="1">
      <c r="A71" s="11"/>
      <c r="B71" s="11"/>
      <c r="C71" s="11"/>
      <c r="D71" s="11"/>
      <c r="E71" s="11"/>
    </row>
    <row r="72" spans="1:5" ht="14.25" customHeight="1">
      <c r="A72" s="11"/>
      <c r="B72" s="11"/>
      <c r="C72" s="11"/>
      <c r="D72" s="11"/>
      <c r="E72" s="11"/>
    </row>
    <row r="73" spans="1:5" ht="14.25" customHeight="1">
      <c r="A73" s="11"/>
      <c r="B73" s="11"/>
      <c r="C73" s="11"/>
      <c r="D73" s="11"/>
      <c r="E73" s="11"/>
    </row>
    <row r="74" spans="1:5" ht="14.25" customHeight="1">
      <c r="A74" s="11"/>
      <c r="B74" s="11"/>
      <c r="C74" s="11"/>
      <c r="D74" s="11"/>
      <c r="E74" s="11"/>
    </row>
    <row r="75" spans="1:5" ht="14.25" customHeight="1">
      <c r="A75" s="11"/>
      <c r="B75" s="11"/>
      <c r="C75" s="11"/>
      <c r="D75" s="11"/>
      <c r="E75" s="11"/>
    </row>
    <row r="76" spans="1:5" ht="14.25" customHeight="1">
      <c r="A76" s="11"/>
      <c r="B76" s="11"/>
      <c r="C76" s="11"/>
      <c r="D76" s="11"/>
      <c r="E76" s="11"/>
    </row>
    <row r="77" spans="1:5" ht="14.25" customHeight="1">
      <c r="A77" s="11"/>
      <c r="B77" s="11"/>
      <c r="C77" s="11"/>
      <c r="D77" s="11"/>
      <c r="E77" s="11"/>
    </row>
    <row r="78" spans="1:5" ht="14.25" customHeight="1">
      <c r="A78" s="11"/>
      <c r="B78" s="11"/>
      <c r="C78" s="11"/>
      <c r="D78" s="11"/>
      <c r="E78" s="11"/>
    </row>
    <row r="79" spans="1:5" ht="14.25" customHeight="1">
      <c r="A79" s="11"/>
      <c r="B79" s="11"/>
      <c r="C79" s="11"/>
      <c r="D79" s="11"/>
      <c r="E79" s="11"/>
    </row>
    <row r="80" spans="1:5" ht="14.25" customHeight="1">
      <c r="A80" s="11"/>
      <c r="B80" s="11"/>
      <c r="C80" s="11"/>
      <c r="D80" s="11"/>
      <c r="E80" s="11"/>
    </row>
    <row r="81" spans="1:5" ht="14.25" customHeight="1">
      <c r="A81" s="11"/>
      <c r="B81" s="11"/>
      <c r="C81" s="11"/>
      <c r="D81" s="11"/>
      <c r="E81" s="11"/>
    </row>
    <row r="82" spans="1:5" ht="14.25" customHeight="1">
      <c r="A82" s="11"/>
      <c r="B82" s="11"/>
      <c r="C82" s="11"/>
      <c r="D82" s="11"/>
      <c r="E82" s="11"/>
    </row>
    <row r="83" spans="1:5" ht="14.25" customHeight="1">
      <c r="A83" s="11"/>
      <c r="B83" s="11"/>
      <c r="C83" s="11"/>
      <c r="D83" s="11"/>
      <c r="E83" s="11"/>
    </row>
    <row r="84" spans="1:5" ht="14.25" customHeight="1">
      <c r="A84" s="11"/>
      <c r="B84" s="11"/>
      <c r="C84" s="11"/>
      <c r="D84" s="11"/>
      <c r="E84" s="11"/>
    </row>
    <row r="85" spans="1:5" ht="14.25" customHeight="1">
      <c r="A85" s="11"/>
      <c r="B85" s="11"/>
      <c r="C85" s="11"/>
      <c r="D85" s="11"/>
      <c r="E85" s="11"/>
    </row>
    <row r="86" spans="1:5" ht="14.25" customHeight="1">
      <c r="A86" s="11"/>
      <c r="B86" s="11"/>
      <c r="C86" s="11"/>
      <c r="D86" s="11"/>
      <c r="E86" s="11"/>
    </row>
    <row r="87" spans="1:5" ht="14.25" customHeight="1">
      <c r="A87" s="11"/>
      <c r="B87" s="11"/>
      <c r="C87" s="11"/>
      <c r="D87" s="11"/>
      <c r="E87" s="11"/>
    </row>
    <row r="88" spans="1:5" ht="14.25" customHeight="1">
      <c r="A88" s="11"/>
      <c r="B88" s="11"/>
      <c r="C88" s="11"/>
      <c r="D88" s="11"/>
      <c r="E88" s="11"/>
    </row>
    <row r="89" spans="1:5" ht="14.25" customHeight="1">
      <c r="A89" s="11"/>
      <c r="B89" s="11"/>
      <c r="C89" s="11"/>
      <c r="D89" s="11"/>
      <c r="E89" s="11"/>
    </row>
    <row r="90" spans="1:5" ht="14.25" customHeight="1">
      <c r="A90" s="11"/>
      <c r="B90" s="11"/>
      <c r="C90" s="11"/>
      <c r="D90" s="11"/>
      <c r="E90" s="11"/>
    </row>
    <row r="91" spans="1:5" ht="14.25" customHeight="1">
      <c r="A91" s="11"/>
      <c r="B91" s="11"/>
      <c r="C91" s="11"/>
      <c r="D91" s="11"/>
      <c r="E91" s="11"/>
    </row>
    <row r="92" spans="1:5" ht="14.25" customHeight="1">
      <c r="A92" s="11"/>
      <c r="B92" s="11"/>
      <c r="C92" s="11"/>
      <c r="D92" s="11"/>
      <c r="E92" s="11"/>
    </row>
    <row r="93" spans="1:5" ht="14.25" customHeight="1">
      <c r="A93" s="11"/>
      <c r="B93" s="11"/>
      <c r="C93" s="11"/>
      <c r="D93" s="11"/>
      <c r="E93" s="11"/>
    </row>
    <row r="94" spans="1:5" ht="14.25" customHeight="1">
      <c r="A94" s="11"/>
      <c r="B94" s="11"/>
      <c r="C94" s="11"/>
      <c r="D94" s="11"/>
      <c r="E94" s="11"/>
    </row>
    <row r="95" spans="1:5" ht="14.25" customHeight="1">
      <c r="A95" s="11"/>
      <c r="B95" s="11"/>
      <c r="C95" s="11"/>
      <c r="D95" s="11"/>
      <c r="E95" s="11"/>
    </row>
    <row r="96" spans="1:5" ht="14.25" customHeight="1">
      <c r="A96" s="11"/>
      <c r="B96" s="11"/>
      <c r="C96" s="11"/>
      <c r="D96" s="11"/>
      <c r="E96" s="11"/>
    </row>
    <row r="97" spans="1:5" ht="14.25" customHeight="1">
      <c r="A97" s="11"/>
      <c r="B97" s="11"/>
      <c r="C97" s="11"/>
      <c r="D97" s="11"/>
      <c r="E97" s="11"/>
    </row>
    <row r="98" spans="1:5" ht="14.25" customHeight="1">
      <c r="A98" s="11"/>
      <c r="B98" s="11"/>
      <c r="C98" s="11"/>
      <c r="D98" s="11"/>
      <c r="E98" s="11"/>
    </row>
    <row r="99" spans="1:5" ht="14.25" customHeight="1">
      <c r="A99" s="11"/>
      <c r="B99" s="11"/>
      <c r="C99" s="11"/>
      <c r="D99" s="11"/>
      <c r="E99" s="11"/>
    </row>
    <row r="100" spans="1:5" ht="14.25" customHeight="1">
      <c r="A100" s="11"/>
      <c r="B100" s="11"/>
      <c r="C100" s="11"/>
      <c r="D100" s="11"/>
      <c r="E100" s="11"/>
    </row>
    <row r="101" spans="1:5" ht="14.25" customHeight="1">
      <c r="A101" s="11"/>
      <c r="B101" s="11"/>
      <c r="C101" s="11"/>
      <c r="D101" s="11"/>
      <c r="E101" s="11"/>
    </row>
    <row r="102" spans="1:5" ht="14.25" customHeight="1">
      <c r="A102" s="11"/>
      <c r="B102" s="11"/>
      <c r="C102" s="11"/>
      <c r="D102" s="11"/>
      <c r="E102" s="11"/>
    </row>
    <row r="103" spans="1:5" ht="14.25" customHeight="1">
      <c r="A103" s="11"/>
      <c r="B103" s="11"/>
      <c r="C103" s="11"/>
      <c r="D103" s="11"/>
      <c r="E103" s="11"/>
    </row>
    <row r="104" spans="1:5" ht="14.25" customHeight="1">
      <c r="A104" s="11"/>
      <c r="B104" s="11"/>
      <c r="C104" s="11"/>
      <c r="D104" s="11"/>
      <c r="E104" s="11"/>
    </row>
    <row r="105" spans="1:5" ht="14.25" customHeight="1">
      <c r="A105" s="11"/>
      <c r="B105" s="11"/>
      <c r="C105" s="11"/>
      <c r="D105" s="11"/>
      <c r="E105" s="11"/>
    </row>
    <row r="106" spans="1:5" ht="14.25" customHeight="1">
      <c r="A106" s="11"/>
      <c r="B106" s="11"/>
      <c r="C106" s="11"/>
      <c r="D106" s="11"/>
      <c r="E106" s="11"/>
    </row>
    <row r="107" spans="1:5" ht="14.25" customHeight="1">
      <c r="A107" s="11"/>
      <c r="B107" s="11"/>
      <c r="C107" s="11"/>
      <c r="D107" s="11"/>
      <c r="E107" s="11"/>
    </row>
    <row r="108" spans="1:5" ht="14.25" customHeight="1">
      <c r="A108" s="11"/>
      <c r="B108" s="11"/>
      <c r="C108" s="11"/>
      <c r="D108" s="11"/>
      <c r="E108" s="11"/>
    </row>
    <row r="109" spans="1:5" ht="14.25" customHeight="1">
      <c r="A109" s="11"/>
      <c r="B109" s="11"/>
      <c r="C109" s="11"/>
      <c r="D109" s="11"/>
      <c r="E109" s="11"/>
    </row>
    <row r="110" spans="1:5" ht="14.25" customHeight="1">
      <c r="A110" s="11"/>
      <c r="B110" s="11"/>
      <c r="C110" s="11"/>
      <c r="D110" s="11"/>
      <c r="E110" s="11"/>
    </row>
    <row r="111" spans="1:5" ht="14.25" customHeight="1">
      <c r="A111" s="11"/>
      <c r="B111" s="11"/>
      <c r="C111" s="11"/>
      <c r="D111" s="11"/>
      <c r="E111" s="11"/>
    </row>
    <row r="112" spans="1:5" ht="14.25" customHeight="1">
      <c r="A112" s="11"/>
      <c r="B112" s="11"/>
      <c r="C112" s="11"/>
      <c r="D112" s="11"/>
      <c r="E112" s="11"/>
    </row>
    <row r="113" spans="1:5" ht="14.25" customHeight="1">
      <c r="A113" s="11"/>
      <c r="B113" s="11"/>
      <c r="C113" s="11"/>
      <c r="D113" s="11"/>
      <c r="E113" s="11"/>
    </row>
    <row r="114" spans="1:5" ht="14.25" customHeight="1">
      <c r="A114" s="11"/>
      <c r="B114" s="11"/>
      <c r="C114" s="11"/>
      <c r="D114" s="11"/>
      <c r="E114" s="11"/>
    </row>
    <row r="115" spans="1:5" ht="14.25" customHeight="1">
      <c r="A115" s="11"/>
      <c r="B115" s="11"/>
      <c r="C115" s="11"/>
      <c r="D115" s="11"/>
      <c r="E115" s="11"/>
    </row>
    <row r="116" spans="1:5" ht="14.25" customHeight="1">
      <c r="A116" s="11"/>
      <c r="B116" s="11"/>
      <c r="C116" s="11"/>
      <c r="D116" s="11"/>
      <c r="E116" s="11"/>
    </row>
    <row r="117" spans="1:5" ht="14.25" customHeight="1">
      <c r="A117" s="11"/>
      <c r="B117" s="11"/>
      <c r="C117" s="11"/>
      <c r="D117" s="11"/>
      <c r="E117" s="11"/>
    </row>
    <row r="118" spans="1:5" ht="14.25" customHeight="1">
      <c r="A118" s="11"/>
      <c r="B118" s="11"/>
      <c r="C118" s="11"/>
      <c r="D118" s="11"/>
      <c r="E118" s="11"/>
    </row>
    <row r="119" spans="1:5" ht="14.25" customHeight="1">
      <c r="A119" s="11"/>
      <c r="B119" s="11"/>
      <c r="C119" s="11"/>
      <c r="D119" s="11"/>
      <c r="E119" s="11"/>
    </row>
    <row r="120" spans="1:5" ht="14.25" customHeight="1">
      <c r="A120" s="11"/>
      <c r="B120" s="11"/>
      <c r="C120" s="11"/>
      <c r="D120" s="11"/>
      <c r="E120" s="11"/>
    </row>
    <row r="121" spans="1:5" ht="14.25" customHeight="1">
      <c r="A121" s="11"/>
      <c r="B121" s="11"/>
      <c r="C121" s="11"/>
      <c r="D121" s="11"/>
      <c r="E121" s="11"/>
    </row>
    <row r="122" spans="1:5" ht="14.25" customHeight="1">
      <c r="A122" s="11"/>
      <c r="B122" s="11"/>
      <c r="C122" s="11"/>
      <c r="D122" s="11"/>
      <c r="E122" s="11"/>
    </row>
    <row r="123" spans="1:5" ht="14.25" customHeight="1">
      <c r="A123" s="11"/>
      <c r="B123" s="11"/>
      <c r="C123" s="11"/>
      <c r="D123" s="11"/>
      <c r="E123" s="11"/>
    </row>
    <row r="124" spans="1:5" ht="14.25" customHeight="1">
      <c r="A124" s="11"/>
      <c r="B124" s="11"/>
      <c r="C124" s="11"/>
      <c r="D124" s="11"/>
      <c r="E124" s="11"/>
    </row>
    <row r="125" spans="1:5" ht="14.25" customHeight="1">
      <c r="A125" s="11"/>
      <c r="B125" s="11"/>
      <c r="C125" s="11"/>
      <c r="D125" s="11"/>
      <c r="E125" s="11"/>
    </row>
    <row r="126" spans="1:5" ht="14.25" customHeight="1">
      <c r="A126" s="11"/>
      <c r="B126" s="11"/>
      <c r="C126" s="11"/>
      <c r="D126" s="11"/>
      <c r="E126" s="11"/>
    </row>
    <row r="127" spans="1:5" ht="14.25" customHeight="1">
      <c r="A127" s="11"/>
      <c r="B127" s="11"/>
      <c r="C127" s="11"/>
      <c r="D127" s="11"/>
      <c r="E127" s="11"/>
    </row>
    <row r="128" spans="1:5" ht="14.25" customHeight="1">
      <c r="A128" s="11"/>
      <c r="B128" s="11"/>
      <c r="C128" s="11"/>
      <c r="D128" s="11"/>
      <c r="E128" s="11"/>
    </row>
    <row r="129" spans="1:5" ht="14.25" customHeight="1">
      <c r="A129" s="11"/>
      <c r="B129" s="11"/>
      <c r="C129" s="11"/>
      <c r="D129" s="11"/>
      <c r="E129" s="11"/>
    </row>
    <row r="130" spans="1:5" ht="14.25" customHeight="1">
      <c r="A130" s="11"/>
      <c r="B130" s="11"/>
      <c r="C130" s="11"/>
      <c r="D130" s="11"/>
      <c r="E130" s="11"/>
    </row>
    <row r="131" spans="1:5" ht="14.25" customHeight="1">
      <c r="A131" s="11"/>
      <c r="B131" s="11"/>
      <c r="C131" s="11"/>
      <c r="D131" s="11"/>
      <c r="E131" s="11"/>
    </row>
    <row r="132" spans="1:5" ht="14.25" customHeight="1">
      <c r="A132" s="11"/>
      <c r="B132" s="11"/>
      <c r="C132" s="11"/>
      <c r="D132" s="11"/>
      <c r="E132" s="11"/>
    </row>
    <row r="133" spans="1:5" ht="14.25" customHeight="1">
      <c r="A133" s="11"/>
      <c r="B133" s="11"/>
      <c r="C133" s="11"/>
      <c r="D133" s="11"/>
      <c r="E133" s="11"/>
    </row>
    <row r="134" spans="1:5" ht="14.25" customHeight="1">
      <c r="A134" s="11"/>
      <c r="B134" s="11"/>
      <c r="C134" s="11"/>
      <c r="D134" s="11"/>
      <c r="E134" s="11"/>
    </row>
    <row r="135" spans="1:5" ht="14.25" customHeight="1">
      <c r="A135" s="11"/>
      <c r="B135" s="11"/>
      <c r="C135" s="11"/>
      <c r="D135" s="11"/>
      <c r="E135" s="11"/>
    </row>
    <row r="136" spans="1:5" ht="14.25" customHeight="1">
      <c r="A136" s="11"/>
      <c r="B136" s="11"/>
      <c r="C136" s="11"/>
      <c r="D136" s="11"/>
      <c r="E136" s="11"/>
    </row>
    <row r="137" spans="1:5" ht="14.25" customHeight="1">
      <c r="A137" s="11"/>
      <c r="B137" s="11"/>
      <c r="C137" s="11"/>
      <c r="D137" s="11"/>
      <c r="E137" s="11"/>
    </row>
    <row r="138" spans="1:5" ht="14.25" customHeight="1">
      <c r="A138" s="11"/>
      <c r="B138" s="11"/>
      <c r="C138" s="11"/>
      <c r="D138" s="11"/>
      <c r="E138" s="11"/>
    </row>
    <row r="139" spans="1:5" ht="14.25" customHeight="1">
      <c r="A139" s="11"/>
      <c r="B139" s="11"/>
      <c r="C139" s="11"/>
      <c r="D139" s="11"/>
      <c r="E139" s="11"/>
    </row>
    <row r="140" spans="1:5" ht="14.25" customHeight="1">
      <c r="A140" s="11"/>
      <c r="B140" s="11"/>
      <c r="C140" s="11"/>
      <c r="D140" s="11"/>
      <c r="E140" s="11"/>
    </row>
    <row r="141" spans="1:5" ht="14.25" customHeight="1">
      <c r="A141" s="11"/>
      <c r="B141" s="11"/>
      <c r="C141" s="11"/>
      <c r="D141" s="11"/>
      <c r="E141" s="11"/>
    </row>
    <row r="142" spans="1:5" ht="14.25" customHeight="1">
      <c r="A142" s="11"/>
      <c r="B142" s="11"/>
      <c r="C142" s="11"/>
      <c r="D142" s="11"/>
      <c r="E142" s="11"/>
    </row>
    <row r="143" spans="1:5" ht="14.25" customHeight="1">
      <c r="A143" s="11"/>
      <c r="B143" s="11"/>
      <c r="C143" s="11"/>
      <c r="D143" s="11"/>
      <c r="E143" s="11"/>
    </row>
    <row r="144" spans="1:5" ht="14.25" customHeight="1">
      <c r="A144" s="11"/>
      <c r="B144" s="11"/>
      <c r="C144" s="11"/>
      <c r="D144" s="11"/>
      <c r="E144" s="11"/>
    </row>
    <row r="145" spans="1:5" ht="14.25" customHeight="1">
      <c r="A145" s="11"/>
      <c r="B145" s="11"/>
      <c r="C145" s="11"/>
      <c r="D145" s="11"/>
      <c r="E145" s="11"/>
    </row>
    <row r="146" spans="1:5" ht="14.25" customHeight="1">
      <c r="A146" s="11"/>
      <c r="B146" s="11"/>
      <c r="C146" s="11"/>
      <c r="D146" s="11"/>
      <c r="E146" s="11"/>
    </row>
    <row r="147" spans="1:5" ht="14.25" customHeight="1">
      <c r="A147" s="11"/>
      <c r="B147" s="11"/>
      <c r="C147" s="11"/>
      <c r="D147" s="11"/>
      <c r="E147" s="11"/>
    </row>
    <row r="148" spans="1:5" ht="14.25" customHeight="1">
      <c r="A148" s="11"/>
      <c r="B148" s="11"/>
      <c r="C148" s="11"/>
      <c r="D148" s="11"/>
      <c r="E148" s="11"/>
    </row>
    <row r="149" spans="1:5" ht="14.25" customHeight="1">
      <c r="A149" s="11"/>
      <c r="B149" s="11"/>
      <c r="C149" s="11"/>
      <c r="D149" s="11"/>
      <c r="E149" s="11"/>
    </row>
    <row r="150" spans="1:5" ht="14.25" customHeight="1">
      <c r="A150" s="11"/>
      <c r="B150" s="11"/>
      <c r="C150" s="11"/>
      <c r="D150" s="11"/>
      <c r="E150" s="11"/>
    </row>
    <row r="151" spans="1:5" ht="14.25" customHeight="1">
      <c r="A151" s="11"/>
      <c r="B151" s="11"/>
      <c r="C151" s="11"/>
      <c r="D151" s="11"/>
      <c r="E151" s="11"/>
    </row>
    <row r="152" spans="1:5" ht="14.25" customHeight="1">
      <c r="A152" s="11"/>
      <c r="B152" s="11"/>
      <c r="C152" s="11"/>
      <c r="D152" s="11"/>
      <c r="E152" s="11"/>
    </row>
    <row r="153" spans="1:5" ht="14.25" customHeight="1">
      <c r="A153" s="11"/>
      <c r="B153" s="11"/>
      <c r="C153" s="11"/>
      <c r="D153" s="11"/>
      <c r="E153" s="11"/>
    </row>
    <row r="154" spans="1:5" ht="14.25" customHeight="1">
      <c r="A154" s="11"/>
      <c r="B154" s="11"/>
      <c r="C154" s="11"/>
      <c r="D154" s="11"/>
      <c r="E154" s="11"/>
    </row>
    <row r="155" spans="1:5" ht="14.25" customHeight="1">
      <c r="A155" s="11"/>
      <c r="B155" s="11"/>
      <c r="C155" s="11"/>
      <c r="D155" s="11"/>
      <c r="E155" s="11"/>
    </row>
    <row r="156" spans="1:5" ht="14.25" customHeight="1">
      <c r="A156" s="11"/>
      <c r="B156" s="11"/>
      <c r="C156" s="11"/>
      <c r="D156" s="11"/>
      <c r="E156" s="11"/>
    </row>
    <row r="157" spans="1:5" ht="14.25" customHeight="1">
      <c r="A157" s="11"/>
      <c r="B157" s="11"/>
      <c r="C157" s="11"/>
      <c r="D157" s="11"/>
      <c r="E157" s="11"/>
    </row>
    <row r="158" spans="1:5" ht="14.25" customHeight="1">
      <c r="A158" s="11"/>
      <c r="B158" s="11"/>
      <c r="C158" s="11"/>
      <c r="D158" s="11"/>
      <c r="E158" s="11"/>
    </row>
    <row r="159" spans="1:5" ht="14.25" customHeight="1">
      <c r="A159" s="11"/>
      <c r="B159" s="11"/>
      <c r="C159" s="11"/>
      <c r="D159" s="11"/>
      <c r="E159" s="11"/>
    </row>
    <row r="160" spans="1:5" ht="14.25" customHeight="1">
      <c r="A160" s="11"/>
      <c r="B160" s="11"/>
      <c r="C160" s="11"/>
      <c r="D160" s="11"/>
      <c r="E160" s="11"/>
    </row>
    <row r="161" spans="1:5" ht="14.25" customHeight="1">
      <c r="A161" s="11"/>
      <c r="B161" s="11"/>
      <c r="C161" s="11"/>
      <c r="D161" s="11"/>
      <c r="E161" s="11"/>
    </row>
    <row r="162" spans="1:5" ht="14.25" customHeight="1">
      <c r="A162" s="11"/>
      <c r="B162" s="11"/>
      <c r="C162" s="11"/>
      <c r="D162" s="11"/>
      <c r="E162" s="11"/>
    </row>
    <row r="163" spans="1:5" ht="14.25" customHeight="1">
      <c r="A163" s="11"/>
      <c r="B163" s="11"/>
      <c r="C163" s="11"/>
      <c r="D163" s="11"/>
      <c r="E163" s="11"/>
    </row>
    <row r="164" spans="1:5" ht="14.25" customHeight="1">
      <c r="A164" s="11"/>
      <c r="B164" s="11"/>
      <c r="C164" s="11"/>
      <c r="D164" s="11"/>
      <c r="E164" s="11"/>
    </row>
    <row r="165" spans="1:5" ht="14.25" customHeight="1">
      <c r="A165" s="11"/>
      <c r="B165" s="11"/>
      <c r="C165" s="11"/>
      <c r="D165" s="11"/>
      <c r="E165" s="11"/>
    </row>
    <row r="166" spans="1:5" ht="14.25" customHeight="1">
      <c r="A166" s="11"/>
      <c r="B166" s="11"/>
      <c r="C166" s="11"/>
      <c r="D166" s="11"/>
      <c r="E166" s="11"/>
    </row>
    <row r="167" spans="1:5" ht="14.25" customHeight="1">
      <c r="A167" s="11"/>
      <c r="B167" s="11"/>
      <c r="C167" s="11"/>
      <c r="D167" s="11"/>
      <c r="E167" s="11"/>
    </row>
    <row r="168" spans="1:5" ht="14.25" customHeight="1">
      <c r="A168" s="11"/>
      <c r="B168" s="11"/>
      <c r="C168" s="11"/>
      <c r="D168" s="11"/>
      <c r="E168" s="11"/>
    </row>
    <row r="169" spans="1:5" ht="14.25" customHeight="1">
      <c r="A169" s="11"/>
      <c r="B169" s="11"/>
      <c r="C169" s="11"/>
      <c r="D169" s="11"/>
      <c r="E169" s="11"/>
    </row>
    <row r="170" spans="1:5" ht="14.25" customHeight="1">
      <c r="A170" s="11"/>
      <c r="B170" s="11"/>
      <c r="C170" s="11"/>
      <c r="D170" s="11"/>
      <c r="E170" s="11"/>
    </row>
    <row r="171" spans="1:5" ht="14.25" customHeight="1">
      <c r="A171" s="11"/>
      <c r="B171" s="11"/>
      <c r="C171" s="11"/>
      <c r="D171" s="11"/>
      <c r="E171" s="11"/>
    </row>
    <row r="172" spans="1:5" ht="14.25" customHeight="1">
      <c r="A172" s="11"/>
      <c r="B172" s="11"/>
      <c r="C172" s="11"/>
      <c r="D172" s="11"/>
      <c r="E172" s="11"/>
    </row>
    <row r="173" spans="1:5" ht="14.25" customHeight="1">
      <c r="A173" s="11"/>
      <c r="B173" s="11"/>
      <c r="C173" s="11"/>
      <c r="D173" s="11"/>
      <c r="E173" s="11"/>
    </row>
    <row r="174" spans="1:5" ht="14.25" customHeight="1">
      <c r="A174" s="11"/>
      <c r="B174" s="11"/>
      <c r="C174" s="11"/>
      <c r="D174" s="11"/>
      <c r="E174" s="11"/>
    </row>
    <row r="175" spans="1:5" ht="14.25" customHeight="1">
      <c r="A175" s="11"/>
      <c r="B175" s="11"/>
      <c r="C175" s="11"/>
      <c r="D175" s="11"/>
      <c r="E175" s="11"/>
    </row>
    <row r="176" spans="1:5" ht="14.25" customHeight="1">
      <c r="A176" s="11"/>
      <c r="B176" s="11"/>
      <c r="C176" s="11"/>
      <c r="D176" s="11"/>
      <c r="E176" s="11"/>
    </row>
    <row r="177" spans="1:5" ht="14.25" customHeight="1">
      <c r="A177" s="11"/>
      <c r="B177" s="11"/>
      <c r="C177" s="11"/>
      <c r="D177" s="11"/>
      <c r="E177" s="11"/>
    </row>
    <row r="178" spans="1:5" ht="14.25" customHeight="1">
      <c r="A178" s="11"/>
      <c r="B178" s="11"/>
      <c r="C178" s="11"/>
      <c r="D178" s="11"/>
      <c r="E178" s="11"/>
    </row>
    <row r="179" spans="1:5" ht="14.25" customHeight="1">
      <c r="A179" s="11"/>
      <c r="B179" s="11"/>
      <c r="C179" s="11"/>
      <c r="D179" s="11"/>
      <c r="E179" s="11"/>
    </row>
    <row r="180" spans="1:5" ht="14.25" customHeight="1">
      <c r="A180" s="11"/>
      <c r="B180" s="11"/>
      <c r="C180" s="11"/>
      <c r="D180" s="11"/>
      <c r="E180" s="11"/>
    </row>
    <row r="181" spans="1:5" ht="14.25" customHeight="1">
      <c r="A181" s="11"/>
      <c r="B181" s="11"/>
      <c r="C181" s="11"/>
      <c r="D181" s="11"/>
      <c r="E181" s="11"/>
    </row>
    <row r="182" spans="1:5" ht="14.25" customHeight="1">
      <c r="A182" s="11"/>
      <c r="B182" s="11"/>
      <c r="C182" s="11"/>
      <c r="D182" s="11"/>
      <c r="E182" s="11"/>
    </row>
    <row r="183" spans="1:5" ht="14.25" customHeight="1">
      <c r="A183" s="11"/>
      <c r="B183" s="11"/>
      <c r="C183" s="11"/>
      <c r="D183" s="11"/>
      <c r="E183" s="11"/>
    </row>
    <row r="184" spans="1:5" ht="14.25" customHeight="1">
      <c r="A184" s="11"/>
      <c r="B184" s="11"/>
      <c r="C184" s="11"/>
      <c r="D184" s="11"/>
      <c r="E184" s="11"/>
    </row>
    <row r="185" spans="1:5" ht="14.25" customHeight="1">
      <c r="A185" s="11"/>
      <c r="B185" s="11"/>
      <c r="C185" s="11"/>
      <c r="D185" s="11"/>
      <c r="E185" s="11"/>
    </row>
    <row r="186" spans="1:5" ht="14.25" customHeight="1">
      <c r="A186" s="11"/>
      <c r="B186" s="11"/>
      <c r="C186" s="11"/>
      <c r="D186" s="11"/>
      <c r="E186" s="11"/>
    </row>
    <row r="187" spans="1:5" ht="14.25" customHeight="1">
      <c r="A187" s="11"/>
      <c r="B187" s="11"/>
      <c r="C187" s="11"/>
      <c r="D187" s="11"/>
      <c r="E187" s="11"/>
    </row>
    <row r="188" spans="1:5" ht="14.25" customHeight="1">
      <c r="A188" s="11"/>
      <c r="B188" s="11"/>
      <c r="C188" s="11"/>
      <c r="D188" s="11"/>
      <c r="E188" s="11"/>
    </row>
    <row r="189" spans="1:5" ht="14.25" customHeight="1">
      <c r="A189" s="11"/>
      <c r="B189" s="11"/>
      <c r="C189" s="11"/>
      <c r="D189" s="11"/>
      <c r="E189" s="11"/>
    </row>
    <row r="190" spans="1:5" ht="14.25" customHeight="1">
      <c r="A190" s="11"/>
      <c r="B190" s="11"/>
      <c r="C190" s="11"/>
      <c r="D190" s="11"/>
      <c r="E190" s="11"/>
    </row>
    <row r="191" spans="1:5" ht="14.25" customHeight="1">
      <c r="A191" s="11"/>
      <c r="B191" s="11"/>
      <c r="C191" s="11"/>
      <c r="D191" s="11"/>
      <c r="E191" s="11"/>
    </row>
    <row r="192" spans="1:5" ht="14.25" customHeight="1">
      <c r="A192" s="11"/>
      <c r="B192" s="11"/>
      <c r="C192" s="11"/>
      <c r="D192" s="11"/>
      <c r="E192" s="11"/>
    </row>
    <row r="193" spans="1:5" ht="14.25" customHeight="1">
      <c r="A193" s="11"/>
      <c r="B193" s="11"/>
      <c r="C193" s="11"/>
      <c r="D193" s="11"/>
      <c r="E193" s="11"/>
    </row>
    <row r="194" spans="1:5" ht="14.25" customHeight="1">
      <c r="A194" s="11"/>
      <c r="B194" s="11"/>
      <c r="C194" s="11"/>
      <c r="D194" s="11"/>
      <c r="E194" s="11"/>
    </row>
    <row r="195" spans="1:5" ht="14.25" customHeight="1">
      <c r="A195" s="11"/>
      <c r="B195" s="11"/>
      <c r="C195" s="11"/>
      <c r="D195" s="11"/>
      <c r="E195" s="11"/>
    </row>
    <row r="196" spans="1:5" ht="14.25" customHeight="1">
      <c r="A196" s="11"/>
      <c r="B196" s="11"/>
      <c r="C196" s="11"/>
      <c r="D196" s="11"/>
      <c r="E196" s="11"/>
    </row>
    <row r="197" spans="1:5" ht="14.25" customHeight="1">
      <c r="A197" s="11"/>
      <c r="B197" s="11"/>
      <c r="C197" s="11"/>
      <c r="D197" s="11"/>
      <c r="E197" s="11"/>
    </row>
    <row r="198" spans="1:5" ht="14.25" customHeight="1">
      <c r="A198" s="11"/>
      <c r="B198" s="11"/>
      <c r="C198" s="11"/>
      <c r="D198" s="11"/>
      <c r="E198" s="11"/>
    </row>
    <row r="199" spans="1:5" ht="14.25" customHeight="1">
      <c r="A199" s="11"/>
      <c r="B199" s="11"/>
      <c r="C199" s="11"/>
      <c r="D199" s="11"/>
      <c r="E199" s="11"/>
    </row>
    <row r="200" spans="1:5" ht="14.25" customHeight="1">
      <c r="A200" s="11"/>
      <c r="B200" s="11"/>
      <c r="C200" s="11"/>
      <c r="D200" s="11"/>
      <c r="E200" s="11"/>
    </row>
    <row r="201" spans="1:5" ht="14.25" customHeight="1">
      <c r="A201" s="11"/>
      <c r="B201" s="11"/>
      <c r="C201" s="11"/>
      <c r="D201" s="11"/>
      <c r="E201" s="11"/>
    </row>
    <row r="202" spans="1:5" ht="14.25" customHeight="1">
      <c r="A202" s="11"/>
      <c r="B202" s="11"/>
      <c r="C202" s="11"/>
      <c r="D202" s="11"/>
      <c r="E202" s="11"/>
    </row>
    <row r="203" spans="1:5" ht="14.25" customHeight="1">
      <c r="A203" s="11"/>
      <c r="B203" s="11"/>
      <c r="C203" s="11"/>
      <c r="D203" s="11"/>
      <c r="E203" s="11"/>
    </row>
    <row r="204" spans="1:5" ht="14.25" customHeight="1">
      <c r="A204" s="11"/>
      <c r="B204" s="11"/>
      <c r="C204" s="11"/>
      <c r="D204" s="11"/>
      <c r="E204" s="11"/>
    </row>
    <row r="205" spans="1:5" ht="14.25" customHeight="1">
      <c r="A205" s="11"/>
      <c r="B205" s="11"/>
      <c r="C205" s="11"/>
      <c r="D205" s="11"/>
      <c r="E205" s="11"/>
    </row>
    <row r="206" spans="1:5" ht="14.25" customHeight="1">
      <c r="A206" s="11"/>
      <c r="B206" s="11"/>
      <c r="C206" s="11"/>
      <c r="D206" s="11"/>
      <c r="E206" s="11"/>
    </row>
    <row r="207" spans="1:5" ht="14.25" customHeight="1">
      <c r="A207" s="11"/>
      <c r="B207" s="11"/>
      <c r="C207" s="11"/>
      <c r="D207" s="11"/>
      <c r="E207" s="11"/>
    </row>
    <row r="208" spans="1:5" ht="14.25" customHeight="1">
      <c r="A208" s="11"/>
      <c r="B208" s="11"/>
      <c r="C208" s="11"/>
      <c r="D208" s="11"/>
      <c r="E208" s="11"/>
    </row>
    <row r="209" spans="1:5" ht="14.25" customHeight="1">
      <c r="A209" s="11"/>
      <c r="B209" s="11"/>
      <c r="C209" s="11"/>
      <c r="D209" s="11"/>
      <c r="E209" s="11"/>
    </row>
    <row r="210" spans="1:5" ht="14.25" customHeight="1">
      <c r="A210" s="11"/>
      <c r="B210" s="11"/>
      <c r="C210" s="11"/>
      <c r="D210" s="11"/>
      <c r="E210" s="11"/>
    </row>
    <row r="211" spans="1:5" ht="14.25" customHeight="1">
      <c r="A211" s="11"/>
      <c r="B211" s="11"/>
      <c r="C211" s="11"/>
      <c r="D211" s="11"/>
      <c r="E211" s="11"/>
    </row>
    <row r="212" spans="1:5" ht="14.25" customHeight="1">
      <c r="A212" s="11"/>
      <c r="B212" s="11"/>
      <c r="C212" s="11"/>
      <c r="D212" s="11"/>
      <c r="E212" s="11"/>
    </row>
    <row r="213" spans="1:5" ht="14.25" customHeight="1">
      <c r="A213" s="11"/>
      <c r="B213" s="11"/>
      <c r="C213" s="11"/>
      <c r="D213" s="11"/>
      <c r="E213" s="11"/>
    </row>
    <row r="214" spans="1:5" ht="14.25" customHeight="1">
      <c r="A214" s="11"/>
      <c r="B214" s="11"/>
      <c r="C214" s="11"/>
      <c r="D214" s="11"/>
      <c r="E214" s="11"/>
    </row>
    <row r="215" spans="1:5" ht="14.25" customHeight="1">
      <c r="A215" s="11"/>
      <c r="B215" s="11"/>
      <c r="C215" s="11"/>
      <c r="D215" s="11"/>
      <c r="E215" s="11"/>
    </row>
    <row r="216" spans="1:5" ht="14.25" customHeight="1">
      <c r="A216" s="11"/>
      <c r="B216" s="11"/>
      <c r="C216" s="11"/>
      <c r="D216" s="11"/>
      <c r="E216" s="11"/>
    </row>
    <row r="217" spans="1:5" ht="14.25" customHeight="1">
      <c r="A217" s="11"/>
      <c r="B217" s="11"/>
      <c r="C217" s="11"/>
      <c r="D217" s="11"/>
      <c r="E217" s="11"/>
    </row>
    <row r="218" spans="1:5" ht="14.25" customHeight="1">
      <c r="A218" s="11"/>
      <c r="B218" s="11"/>
      <c r="C218" s="11"/>
      <c r="D218" s="11"/>
      <c r="E218" s="11"/>
    </row>
    <row r="219" spans="1:5" ht="14.25" customHeight="1">
      <c r="A219" s="11"/>
      <c r="B219" s="11"/>
      <c r="C219" s="11"/>
      <c r="D219" s="11"/>
      <c r="E219" s="11"/>
    </row>
    <row r="220" spans="1:5" ht="14.25" customHeight="1">
      <c r="A220" s="11"/>
      <c r="B220" s="11"/>
      <c r="C220" s="11"/>
      <c r="D220" s="11"/>
      <c r="E220" s="11"/>
    </row>
    <row r="221" spans="1:5" ht="14.25" customHeight="1">
      <c r="A221" s="11"/>
      <c r="B221" s="11"/>
      <c r="C221" s="11"/>
      <c r="D221" s="11"/>
      <c r="E221" s="11"/>
    </row>
    <row r="222" spans="1:5" ht="14.25" customHeight="1">
      <c r="A222" s="11"/>
      <c r="B222" s="11"/>
      <c r="C222" s="11"/>
      <c r="D222" s="11"/>
      <c r="E222" s="11"/>
    </row>
    <row r="223" spans="1:5" ht="14.25" customHeight="1">
      <c r="A223" s="11"/>
      <c r="B223" s="11"/>
      <c r="C223" s="11"/>
      <c r="D223" s="11"/>
      <c r="E223" s="11"/>
    </row>
    <row r="224" spans="1:5" ht="14.25" customHeight="1">
      <c r="A224" s="11"/>
      <c r="B224" s="11"/>
      <c r="C224" s="11"/>
      <c r="D224" s="11"/>
      <c r="E224" s="11"/>
    </row>
    <row r="225" spans="1:5" ht="14.25" customHeight="1">
      <c r="A225" s="11"/>
      <c r="B225" s="11"/>
      <c r="C225" s="11"/>
      <c r="D225" s="11"/>
      <c r="E225" s="11"/>
    </row>
    <row r="226" spans="1:5" ht="14.25" customHeight="1">
      <c r="A226" s="11"/>
      <c r="B226" s="11"/>
      <c r="C226" s="11"/>
      <c r="D226" s="11"/>
      <c r="E226" s="11"/>
    </row>
    <row r="227" spans="1:5" ht="14.25" customHeight="1">
      <c r="A227" s="11"/>
      <c r="B227" s="11"/>
      <c r="C227" s="11"/>
      <c r="D227" s="11"/>
      <c r="E227" s="11"/>
    </row>
    <row r="228" spans="1:5" ht="14.25" customHeight="1">
      <c r="A228" s="11"/>
      <c r="B228" s="11"/>
      <c r="C228" s="11"/>
      <c r="D228" s="11"/>
      <c r="E228" s="11"/>
    </row>
    <row r="229" spans="1:5" ht="14.25" customHeight="1">
      <c r="A229" s="11"/>
      <c r="B229" s="11"/>
      <c r="C229" s="11"/>
      <c r="D229" s="11"/>
      <c r="E229" s="11"/>
    </row>
    <row r="230" spans="1:5" ht="14.25" customHeight="1">
      <c r="A230" s="11"/>
      <c r="B230" s="11"/>
      <c r="C230" s="11"/>
      <c r="D230" s="11"/>
      <c r="E230" s="11"/>
    </row>
    <row r="231" spans="1:5" ht="14.25" customHeight="1">
      <c r="A231" s="11"/>
      <c r="B231" s="11"/>
      <c r="C231" s="11"/>
      <c r="D231" s="11"/>
      <c r="E231" s="11"/>
    </row>
    <row r="232" spans="1:5" ht="14.25" customHeight="1">
      <c r="A232" s="11"/>
      <c r="B232" s="11"/>
      <c r="C232" s="11"/>
      <c r="D232" s="11"/>
      <c r="E232" s="11"/>
    </row>
    <row r="233" spans="1:5" ht="14.25" customHeight="1">
      <c r="A233" s="11"/>
      <c r="B233" s="11"/>
      <c r="C233" s="11"/>
      <c r="D233" s="11"/>
      <c r="E233" s="11"/>
    </row>
    <row r="234" spans="1:5" ht="14.25" customHeight="1">
      <c r="A234" s="11"/>
      <c r="B234" s="11"/>
      <c r="C234" s="11"/>
      <c r="D234" s="11"/>
      <c r="E234" s="11"/>
    </row>
    <row r="235" spans="1:5" ht="14.25" customHeight="1">
      <c r="A235" s="11"/>
      <c r="B235" s="11"/>
      <c r="C235" s="11"/>
      <c r="D235" s="11"/>
      <c r="E235" s="11"/>
    </row>
    <row r="236" spans="1:5" ht="14.25" customHeight="1">
      <c r="A236" s="11"/>
      <c r="B236" s="11"/>
      <c r="C236" s="11"/>
      <c r="D236" s="11"/>
      <c r="E236" s="11"/>
    </row>
    <row r="237" spans="1:5" ht="14.25" customHeight="1">
      <c r="A237" s="11"/>
      <c r="B237" s="11"/>
      <c r="C237" s="11"/>
      <c r="D237" s="11"/>
      <c r="E237" s="11"/>
    </row>
    <row r="238" spans="1:5" ht="14.25" customHeight="1">
      <c r="A238" s="11"/>
      <c r="B238" s="11"/>
      <c r="C238" s="11"/>
      <c r="D238" s="11"/>
      <c r="E238" s="11"/>
    </row>
    <row r="239" spans="1:5" ht="14.25" customHeight="1">
      <c r="A239" s="11"/>
      <c r="B239" s="11"/>
      <c r="C239" s="11"/>
      <c r="D239" s="11"/>
      <c r="E239" s="11"/>
    </row>
    <row r="240" spans="1:5" ht="14.25" customHeight="1">
      <c r="A240" s="11"/>
      <c r="B240" s="11"/>
      <c r="C240" s="11"/>
      <c r="D240" s="11"/>
      <c r="E240" s="11"/>
    </row>
    <row r="241" spans="1:5" ht="14.25" customHeight="1">
      <c r="A241" s="11"/>
      <c r="B241" s="11"/>
      <c r="C241" s="11"/>
      <c r="D241" s="11"/>
      <c r="E241" s="11"/>
    </row>
    <row r="242" spans="1:5" ht="14.25" customHeight="1">
      <c r="A242" s="11"/>
      <c r="B242" s="11"/>
      <c r="C242" s="11"/>
      <c r="D242" s="11"/>
      <c r="E242" s="11"/>
    </row>
    <row r="243" spans="1:5" ht="14.25" customHeight="1">
      <c r="A243" s="11"/>
      <c r="B243" s="11"/>
      <c r="C243" s="11"/>
      <c r="D243" s="11"/>
      <c r="E243" s="11"/>
    </row>
    <row r="244" spans="1:5" ht="14.25" customHeight="1">
      <c r="A244" s="11"/>
      <c r="B244" s="11"/>
      <c r="C244" s="11"/>
      <c r="D244" s="11"/>
      <c r="E244" s="11"/>
    </row>
    <row r="245" spans="1:5" ht="14.25" customHeight="1">
      <c r="A245" s="11"/>
      <c r="B245" s="11"/>
      <c r="C245" s="11"/>
      <c r="D245" s="11"/>
      <c r="E245" s="11"/>
    </row>
    <row r="246" spans="1:5" ht="14.25" customHeight="1">
      <c r="A246" s="11"/>
      <c r="B246" s="11"/>
      <c r="C246" s="11"/>
      <c r="D246" s="11"/>
      <c r="E246" s="11"/>
    </row>
    <row r="247" spans="1:5" ht="14.25" customHeight="1">
      <c r="A247" s="11"/>
      <c r="B247" s="11"/>
      <c r="C247" s="11"/>
      <c r="D247" s="11"/>
      <c r="E247" s="11"/>
    </row>
    <row r="248" spans="1:5" ht="14.25" customHeight="1">
      <c r="A248" s="11"/>
      <c r="B248" s="11"/>
      <c r="C248" s="11"/>
      <c r="D248" s="11"/>
      <c r="E248" s="11"/>
    </row>
    <row r="249" spans="1:5" ht="14.25" customHeight="1">
      <c r="A249" s="11"/>
      <c r="B249" s="11"/>
      <c r="C249" s="11"/>
      <c r="D249" s="11"/>
      <c r="E249" s="11"/>
    </row>
    <row r="250" spans="1:5" ht="14.25" customHeight="1">
      <c r="A250" s="11"/>
      <c r="B250" s="11"/>
      <c r="C250" s="11"/>
      <c r="D250" s="11"/>
      <c r="E250" s="11"/>
    </row>
    <row r="251" spans="1:5" ht="14.25" customHeight="1">
      <c r="A251" s="11"/>
      <c r="B251" s="11"/>
      <c r="C251" s="11"/>
      <c r="D251" s="11"/>
      <c r="E251" s="11"/>
    </row>
    <row r="252" spans="1:5" ht="14.25" customHeight="1">
      <c r="A252" s="11"/>
      <c r="B252" s="11"/>
      <c r="C252" s="11"/>
      <c r="D252" s="11"/>
      <c r="E252" s="11"/>
    </row>
    <row r="253" spans="1:5" ht="14.25" customHeight="1">
      <c r="A253" s="11"/>
      <c r="B253" s="11"/>
      <c r="C253" s="11"/>
      <c r="D253" s="11"/>
      <c r="E253" s="11"/>
    </row>
    <row r="254" spans="1:5" ht="14.25" customHeight="1">
      <c r="A254" s="11"/>
      <c r="B254" s="11"/>
      <c r="C254" s="11"/>
      <c r="D254" s="11"/>
      <c r="E254" s="11"/>
    </row>
    <row r="255" spans="1:5" ht="14.25" customHeight="1">
      <c r="A255" s="11"/>
      <c r="B255" s="11"/>
      <c r="C255" s="11"/>
      <c r="D255" s="11"/>
      <c r="E255" s="11"/>
    </row>
    <row r="256" spans="1:5" ht="14.25" customHeight="1">
      <c r="A256" s="11"/>
      <c r="B256" s="11"/>
      <c r="C256" s="11"/>
      <c r="D256" s="11"/>
      <c r="E256" s="11"/>
    </row>
    <row r="257" spans="1:5" ht="14.25" customHeight="1">
      <c r="A257" s="11"/>
      <c r="B257" s="11"/>
      <c r="C257" s="11"/>
      <c r="D257" s="11"/>
      <c r="E257" s="11"/>
    </row>
    <row r="258" spans="1:5" ht="14.25" customHeight="1">
      <c r="A258" s="15"/>
      <c r="B258" s="15"/>
      <c r="C258" s="11"/>
      <c r="D258" s="15"/>
      <c r="E258" s="15"/>
    </row>
    <row r="259" spans="1:5" ht="14.25" customHeight="1">
      <c r="A259" s="15"/>
      <c r="B259" s="15"/>
      <c r="C259" s="11"/>
      <c r="D259" s="15"/>
      <c r="E259" s="15"/>
    </row>
    <row r="260" spans="1:5" ht="14.25" customHeight="1">
      <c r="A260" s="15"/>
      <c r="B260" s="15"/>
      <c r="C260" s="11"/>
      <c r="D260" s="15"/>
      <c r="E260" s="15"/>
    </row>
    <row r="261" spans="1:5" ht="14.25" customHeight="1">
      <c r="A261" s="15"/>
      <c r="B261" s="15"/>
      <c r="C261" s="11"/>
      <c r="D261" s="15"/>
      <c r="E261" s="15"/>
    </row>
    <row r="262" spans="1:5" ht="14.25" customHeight="1">
      <c r="A262" s="15"/>
      <c r="B262" s="15"/>
      <c r="C262" s="15"/>
      <c r="D262" s="15"/>
      <c r="E262" s="15"/>
    </row>
    <row r="263" spans="1:5" ht="14.25" customHeight="1">
      <c r="A263" s="15"/>
      <c r="B263" s="15"/>
      <c r="C263" s="15"/>
      <c r="D263" s="15"/>
      <c r="E263" s="15"/>
    </row>
    <row r="264" spans="1:5" ht="14.25" customHeight="1">
      <c r="A264" s="15"/>
      <c r="B264" s="15"/>
      <c r="C264" s="15"/>
      <c r="D264" s="15"/>
      <c r="E264" s="15"/>
    </row>
    <row r="265" spans="1:5" ht="14.25" customHeight="1">
      <c r="A265" s="15"/>
      <c r="B265" s="15"/>
      <c r="C265" s="15"/>
      <c r="D265" s="15"/>
      <c r="E265" s="15"/>
    </row>
    <row r="266" spans="1:5" ht="14.25" customHeight="1">
      <c r="A266" s="15"/>
      <c r="B266" s="15"/>
      <c r="C266" s="15"/>
      <c r="D266" s="15"/>
      <c r="E266" s="15"/>
    </row>
    <row r="267" spans="1:5" ht="14.25" customHeight="1">
      <c r="A267" s="15"/>
      <c r="B267" s="15"/>
      <c r="C267" s="15"/>
      <c r="D267" s="15"/>
      <c r="E267" s="15"/>
    </row>
    <row r="268" spans="1:5" ht="14.25" customHeight="1">
      <c r="A268" s="15"/>
      <c r="B268" s="15"/>
      <c r="C268" s="15"/>
      <c r="D268" s="15"/>
      <c r="E268" s="15"/>
    </row>
    <row r="269" spans="1:5" ht="14.25" customHeight="1">
      <c r="A269" s="15"/>
      <c r="B269" s="15"/>
      <c r="C269" s="15"/>
      <c r="D269" s="15"/>
      <c r="E269" s="15"/>
    </row>
    <row r="270" spans="1:5" ht="14.25" customHeight="1">
      <c r="A270" s="15"/>
      <c r="B270" s="15"/>
      <c r="C270" s="15"/>
      <c r="D270" s="15"/>
      <c r="E270" s="15"/>
    </row>
    <row r="271" spans="1:5" ht="14.25" customHeight="1">
      <c r="A271" s="15"/>
      <c r="B271" s="15"/>
      <c r="C271" s="15"/>
      <c r="D271" s="15"/>
      <c r="E271" s="15"/>
    </row>
    <row r="272" spans="1:5" ht="14.25" customHeight="1">
      <c r="A272" s="15"/>
      <c r="B272" s="15"/>
      <c r="C272" s="15"/>
      <c r="D272" s="15"/>
      <c r="E272" s="15"/>
    </row>
    <row r="273" spans="1:5" ht="14.25" customHeight="1">
      <c r="A273" s="15"/>
      <c r="B273" s="15"/>
      <c r="C273" s="15"/>
      <c r="D273" s="15"/>
      <c r="E273" s="15"/>
    </row>
    <row r="274" spans="1:5" ht="14.25" customHeight="1">
      <c r="A274" s="15"/>
      <c r="B274" s="15"/>
      <c r="C274" s="15"/>
      <c r="D274" s="15"/>
      <c r="E274" s="15"/>
    </row>
    <row r="275" spans="1:5" ht="14.25" customHeight="1">
      <c r="A275" s="15"/>
      <c r="B275" s="15"/>
      <c r="C275" s="15"/>
      <c r="D275" s="15"/>
      <c r="E275" s="15"/>
    </row>
    <row r="276" spans="1:5" ht="14.25" customHeight="1">
      <c r="A276" s="15"/>
      <c r="B276" s="15"/>
      <c r="C276" s="15"/>
      <c r="D276" s="15"/>
      <c r="E276" s="15"/>
    </row>
    <row r="277" spans="1:5" ht="14.25" customHeight="1">
      <c r="A277" s="15"/>
      <c r="B277" s="15"/>
      <c r="C277" s="15"/>
      <c r="D277" s="15"/>
      <c r="E277" s="15"/>
    </row>
    <row r="278" spans="1:5" ht="14.25" customHeight="1">
      <c r="A278" s="15"/>
      <c r="B278" s="15"/>
      <c r="C278" s="15"/>
      <c r="D278" s="15"/>
      <c r="E278" s="15"/>
    </row>
    <row r="279" spans="1:5" ht="14.25" customHeight="1">
      <c r="A279" s="15"/>
      <c r="B279" s="15"/>
      <c r="C279" s="15"/>
      <c r="D279" s="15"/>
      <c r="E279" s="15"/>
    </row>
    <row r="280" spans="1:5" ht="14.25" customHeight="1">
      <c r="A280" s="15"/>
      <c r="B280" s="15"/>
      <c r="C280" s="15"/>
      <c r="D280" s="15"/>
      <c r="E280" s="15"/>
    </row>
    <row r="281" spans="1:5" ht="14.25" customHeight="1">
      <c r="A281" s="15"/>
      <c r="B281" s="15"/>
      <c r="C281" s="15"/>
      <c r="D281" s="15"/>
      <c r="E281" s="15"/>
    </row>
    <row r="282" spans="1:5" ht="14.25" customHeight="1">
      <c r="A282" s="15"/>
      <c r="B282" s="15"/>
      <c r="C282" s="15"/>
      <c r="D282" s="15"/>
      <c r="E282" s="15"/>
    </row>
    <row r="283" spans="1:5" ht="14.25" customHeight="1">
      <c r="A283" s="15"/>
      <c r="B283" s="15"/>
      <c r="C283" s="15"/>
      <c r="D283" s="15"/>
      <c r="E283" s="15"/>
    </row>
    <row r="284" spans="1:5" ht="14.25" customHeight="1">
      <c r="A284" s="15"/>
      <c r="B284" s="15"/>
      <c r="C284" s="15"/>
      <c r="D284" s="15"/>
      <c r="E284" s="15"/>
    </row>
    <row r="285" spans="1:5" ht="14.25" customHeight="1">
      <c r="A285" s="15"/>
      <c r="B285" s="15"/>
      <c r="C285" s="15"/>
      <c r="D285" s="15"/>
      <c r="E285" s="15"/>
    </row>
    <row r="286" spans="1:5" ht="14.25" customHeight="1">
      <c r="A286" s="15"/>
      <c r="B286" s="15"/>
      <c r="C286" s="15"/>
      <c r="D286" s="15"/>
      <c r="E286" s="15"/>
    </row>
    <row r="287" spans="1:5" ht="14.25" customHeight="1">
      <c r="A287" s="15"/>
      <c r="B287" s="15"/>
      <c r="C287" s="15"/>
      <c r="D287" s="15"/>
      <c r="E287" s="15"/>
    </row>
    <row r="288" spans="1:5" ht="14.25" customHeight="1">
      <c r="A288" s="15"/>
      <c r="B288" s="15"/>
      <c r="C288" s="15"/>
      <c r="D288" s="15"/>
      <c r="E288" s="15"/>
    </row>
    <row r="289" spans="1:5" ht="14.25" customHeight="1">
      <c r="A289" s="15"/>
      <c r="B289" s="15"/>
      <c r="C289" s="15"/>
      <c r="D289" s="15"/>
      <c r="E289" s="15"/>
    </row>
    <row r="290" spans="1:5" ht="14.25" customHeight="1">
      <c r="A290" s="15"/>
      <c r="B290" s="15"/>
      <c r="C290" s="15"/>
      <c r="D290" s="15"/>
      <c r="E290" s="15"/>
    </row>
    <row r="291" spans="1:5" ht="14.25" customHeight="1">
      <c r="A291" s="15"/>
      <c r="B291" s="15"/>
      <c r="C291" s="15"/>
      <c r="D291" s="15"/>
      <c r="E291" s="15"/>
    </row>
    <row r="292" spans="1:5" ht="14.25" customHeight="1">
      <c r="A292" s="15"/>
      <c r="B292" s="15"/>
      <c r="C292" s="15"/>
      <c r="D292" s="15"/>
      <c r="E292" s="15"/>
    </row>
    <row r="293" spans="1:5" ht="14.25" customHeight="1">
      <c r="A293" s="15"/>
      <c r="B293" s="15"/>
      <c r="C293" s="15"/>
      <c r="D293" s="15"/>
      <c r="E293" s="15"/>
    </row>
    <row r="294" spans="1:5" ht="14.25" customHeight="1">
      <c r="A294" s="15"/>
      <c r="B294" s="15"/>
      <c r="C294" s="15"/>
      <c r="D294" s="15"/>
      <c r="E294" s="15"/>
    </row>
    <row r="295" spans="1:5" ht="14.25" customHeight="1">
      <c r="A295" s="15"/>
      <c r="B295" s="15"/>
      <c r="C295" s="15"/>
      <c r="D295" s="15"/>
      <c r="E295" s="15"/>
    </row>
    <row r="296" spans="1:5" ht="14.25" customHeight="1">
      <c r="A296" s="15"/>
      <c r="B296" s="15"/>
      <c r="C296" s="15"/>
      <c r="D296" s="15"/>
      <c r="E296" s="15"/>
    </row>
    <row r="297" spans="1:5" ht="14.25" customHeight="1">
      <c r="A297" s="15"/>
      <c r="B297" s="15"/>
      <c r="C297" s="15"/>
      <c r="D297" s="15"/>
      <c r="E297" s="15"/>
    </row>
    <row r="298" spans="1:5" ht="14.25" customHeight="1">
      <c r="A298" s="15"/>
      <c r="B298" s="15"/>
      <c r="C298" s="15"/>
      <c r="D298" s="15"/>
      <c r="E298" s="15"/>
    </row>
    <row r="299" spans="1:5" ht="14.25" customHeight="1">
      <c r="A299" s="15"/>
      <c r="B299" s="15"/>
      <c r="C299" s="15"/>
      <c r="D299" s="15"/>
      <c r="E299" s="15"/>
    </row>
    <row r="300" spans="1:5" ht="14.25" customHeight="1">
      <c r="A300" s="15"/>
      <c r="B300" s="15"/>
      <c r="C300" s="15"/>
      <c r="D300" s="15"/>
      <c r="E300" s="15"/>
    </row>
    <row r="301" spans="1:5" ht="14.25" customHeight="1">
      <c r="A301" s="15"/>
      <c r="B301" s="15"/>
      <c r="C301" s="15"/>
      <c r="D301" s="15"/>
      <c r="E301" s="15"/>
    </row>
    <row r="302" spans="1:5" ht="14.25" customHeight="1">
      <c r="A302" s="15"/>
      <c r="B302" s="15"/>
      <c r="C302" s="15"/>
      <c r="D302" s="15"/>
      <c r="E302" s="15"/>
    </row>
    <row r="303" spans="1:5" ht="14.25" customHeight="1">
      <c r="A303" s="15"/>
      <c r="B303" s="15"/>
      <c r="C303" s="15"/>
      <c r="D303" s="15"/>
      <c r="E303" s="15"/>
    </row>
    <row r="304" spans="1:5" ht="14.25" customHeight="1">
      <c r="A304" s="15"/>
      <c r="B304" s="15"/>
      <c r="C304" s="15"/>
      <c r="D304" s="15"/>
      <c r="E304" s="15"/>
    </row>
    <row r="305" spans="1:5" ht="14.25" customHeight="1">
      <c r="A305" s="15"/>
      <c r="B305" s="15"/>
      <c r="C305" s="15"/>
      <c r="D305" s="15"/>
      <c r="E305" s="15"/>
    </row>
    <row r="306" spans="1:5" ht="14.25" customHeight="1">
      <c r="A306" s="15"/>
      <c r="B306" s="15"/>
      <c r="C306" s="15"/>
      <c r="D306" s="15"/>
      <c r="E306" s="15"/>
    </row>
    <row r="307" spans="1:5" ht="14.25" customHeight="1">
      <c r="A307" s="15"/>
      <c r="B307" s="15"/>
      <c r="C307" s="15"/>
      <c r="D307" s="15"/>
      <c r="E307" s="15"/>
    </row>
    <row r="308" spans="1:5" ht="14.25" customHeight="1">
      <c r="A308" s="15"/>
      <c r="B308" s="15"/>
      <c r="C308" s="15"/>
      <c r="D308" s="15"/>
      <c r="E308" s="15"/>
    </row>
    <row r="309" spans="1:5" ht="14.25" customHeight="1">
      <c r="A309" s="15"/>
      <c r="B309" s="15"/>
      <c r="C309" s="15"/>
      <c r="D309" s="15"/>
      <c r="E309" s="15"/>
    </row>
    <row r="310" spans="1:5" ht="14.25" customHeight="1">
      <c r="A310" s="15"/>
      <c r="B310" s="15"/>
      <c r="C310" s="15"/>
      <c r="D310" s="15"/>
      <c r="E310" s="15"/>
    </row>
    <row r="311" spans="1:5" ht="14.25" customHeight="1">
      <c r="A311" s="15"/>
      <c r="B311" s="15"/>
      <c r="C311" s="15"/>
      <c r="D311" s="15"/>
      <c r="E311" s="15"/>
    </row>
    <row r="312" spans="1:5" ht="14.25" customHeight="1">
      <c r="A312" s="15"/>
      <c r="B312" s="15"/>
      <c r="C312" s="15"/>
      <c r="D312" s="15"/>
      <c r="E312" s="15"/>
    </row>
    <row r="313" spans="1:5" ht="14.25" customHeight="1">
      <c r="A313" s="15"/>
      <c r="B313" s="15"/>
      <c r="C313" s="15"/>
      <c r="D313" s="15"/>
      <c r="E313" s="15"/>
    </row>
    <row r="314" spans="1:5" ht="14.25" customHeight="1">
      <c r="A314" s="15"/>
      <c r="B314" s="15"/>
      <c r="C314" s="15"/>
      <c r="D314" s="15"/>
      <c r="E314" s="15"/>
    </row>
    <row r="315" spans="1:5" ht="14.25" customHeight="1">
      <c r="A315" s="15"/>
      <c r="B315" s="15"/>
      <c r="C315" s="15"/>
      <c r="D315" s="15"/>
      <c r="E315" s="15"/>
    </row>
    <row r="316" spans="1:5" ht="14.25" customHeight="1">
      <c r="A316" s="15"/>
      <c r="B316" s="15"/>
      <c r="C316" s="15"/>
      <c r="D316" s="15"/>
      <c r="E316" s="15"/>
    </row>
    <row r="317" spans="1:5" ht="14.25" customHeight="1">
      <c r="A317" s="15"/>
      <c r="B317" s="15"/>
      <c r="C317" s="15"/>
      <c r="D317" s="15"/>
      <c r="E317" s="15"/>
    </row>
    <row r="318" spans="1:5" ht="14.25" customHeight="1">
      <c r="A318" s="15"/>
      <c r="B318" s="15"/>
      <c r="C318" s="15"/>
      <c r="D318" s="15"/>
      <c r="E318" s="15"/>
    </row>
    <row r="319" spans="1:5" ht="14.25" customHeight="1">
      <c r="A319" s="15"/>
      <c r="B319" s="15"/>
      <c r="C319" s="15"/>
      <c r="D319" s="15"/>
      <c r="E319" s="15"/>
    </row>
    <row r="320" spans="1:5" ht="14.25" customHeight="1">
      <c r="A320" s="15"/>
      <c r="B320" s="15"/>
      <c r="C320" s="15"/>
      <c r="D320" s="15"/>
      <c r="E320" s="15"/>
    </row>
    <row r="321" spans="1:5" ht="14.25" customHeight="1">
      <c r="A321" s="15"/>
      <c r="B321" s="15"/>
      <c r="C321" s="15"/>
      <c r="D321" s="15"/>
      <c r="E321" s="15"/>
    </row>
    <row r="322" spans="1:5" ht="14.25" customHeight="1">
      <c r="A322" s="15"/>
      <c r="B322" s="15"/>
      <c r="C322" s="15"/>
      <c r="D322" s="15"/>
      <c r="E322" s="15"/>
    </row>
    <row r="323" spans="1:5" ht="14.25" customHeight="1">
      <c r="A323" s="15"/>
      <c r="B323" s="15"/>
      <c r="C323" s="15"/>
      <c r="D323" s="15"/>
      <c r="E323" s="15"/>
    </row>
    <row r="324" spans="1:5" ht="14.25" customHeight="1">
      <c r="A324" s="15"/>
      <c r="B324" s="15"/>
      <c r="C324" s="15"/>
      <c r="D324" s="15"/>
      <c r="E324" s="15"/>
    </row>
    <row r="325" spans="1:5" ht="14.25" customHeight="1">
      <c r="A325" s="15"/>
      <c r="B325" s="15"/>
      <c r="C325" s="15"/>
      <c r="D325" s="15"/>
      <c r="E325" s="15"/>
    </row>
    <row r="326" spans="1:5" ht="14.25" customHeight="1">
      <c r="A326" s="15"/>
      <c r="B326" s="15"/>
      <c r="C326" s="15"/>
      <c r="D326" s="15"/>
      <c r="E326" s="15"/>
    </row>
    <row r="327" spans="1:5" ht="14.25" customHeight="1">
      <c r="A327" s="15"/>
      <c r="B327" s="15"/>
      <c r="C327" s="15"/>
      <c r="D327" s="15"/>
      <c r="E327" s="15"/>
    </row>
    <row r="328" spans="1:5" ht="14.25" customHeight="1">
      <c r="A328" s="15"/>
      <c r="B328" s="15"/>
      <c r="C328" s="15"/>
      <c r="D328" s="15"/>
      <c r="E328" s="15"/>
    </row>
    <row r="329" spans="1:5" ht="14.25" customHeight="1">
      <c r="A329" s="15"/>
      <c r="B329" s="15"/>
      <c r="C329" s="15"/>
      <c r="D329" s="15"/>
      <c r="E329" s="15"/>
    </row>
    <row r="330" spans="1:5" ht="14.25" customHeight="1">
      <c r="A330" s="15"/>
      <c r="B330" s="15"/>
      <c r="C330" s="15"/>
      <c r="D330" s="15"/>
      <c r="E330" s="15"/>
    </row>
    <row r="331" spans="1:5" ht="14.25" customHeight="1">
      <c r="A331" s="15"/>
      <c r="B331" s="15"/>
      <c r="C331" s="15"/>
      <c r="D331" s="15"/>
      <c r="E331" s="15"/>
    </row>
    <row r="332" spans="1:5" ht="14.25" customHeight="1">
      <c r="A332" s="15"/>
      <c r="B332" s="15"/>
      <c r="C332" s="15"/>
      <c r="D332" s="15"/>
      <c r="E332" s="15"/>
    </row>
    <row r="333" spans="1:5" ht="14.25" customHeight="1">
      <c r="A333" s="15"/>
      <c r="B333" s="15"/>
      <c r="C333" s="15"/>
      <c r="D333" s="15"/>
      <c r="E333" s="15"/>
    </row>
    <row r="334" spans="1:5" ht="14.25" customHeight="1">
      <c r="A334" s="15"/>
      <c r="B334" s="15"/>
      <c r="C334" s="15"/>
      <c r="D334" s="15"/>
      <c r="E334" s="15"/>
    </row>
    <row r="335" spans="1:5" ht="14.25" customHeight="1">
      <c r="A335" s="15"/>
      <c r="B335" s="15"/>
      <c r="C335" s="15"/>
      <c r="D335" s="15"/>
      <c r="E335" s="15"/>
    </row>
    <row r="336" spans="1:5" ht="14.25" customHeight="1">
      <c r="A336" s="15"/>
      <c r="B336" s="15"/>
      <c r="C336" s="15"/>
      <c r="D336" s="15"/>
      <c r="E336" s="15"/>
    </row>
    <row r="337" spans="1:5" ht="14.25" customHeight="1">
      <c r="A337" s="15"/>
      <c r="B337" s="15"/>
      <c r="C337" s="15"/>
      <c r="D337" s="15"/>
      <c r="E337" s="15"/>
    </row>
    <row r="338" spans="1:5" ht="14.25" customHeight="1">
      <c r="A338" s="15"/>
      <c r="B338" s="15"/>
      <c r="C338" s="15"/>
      <c r="D338" s="15"/>
      <c r="E338" s="15"/>
    </row>
    <row r="339" spans="1:5" ht="14.25" customHeight="1">
      <c r="A339" s="15"/>
      <c r="B339" s="15"/>
      <c r="C339" s="15"/>
      <c r="D339" s="15"/>
      <c r="E339" s="15"/>
    </row>
    <row r="340" spans="1:5" ht="14.25" customHeight="1">
      <c r="A340" s="15"/>
      <c r="B340" s="15"/>
      <c r="C340" s="15"/>
      <c r="D340" s="15"/>
      <c r="E340" s="15"/>
    </row>
    <row r="341" spans="1:5" ht="14.25" customHeight="1">
      <c r="A341" s="15"/>
      <c r="B341" s="15"/>
      <c r="C341" s="15"/>
      <c r="D341" s="15"/>
      <c r="E341" s="15"/>
    </row>
    <row r="342" spans="1:5" ht="14.25" customHeight="1">
      <c r="A342" s="15"/>
      <c r="B342" s="15"/>
      <c r="C342" s="15"/>
      <c r="D342" s="15"/>
      <c r="E342" s="15"/>
    </row>
    <row r="343" spans="1:5" ht="14.25" customHeight="1">
      <c r="A343" s="15"/>
      <c r="B343" s="15"/>
      <c r="C343" s="15"/>
      <c r="D343" s="15"/>
      <c r="E343" s="15"/>
    </row>
    <row r="344" spans="1:5" ht="14.25" customHeight="1">
      <c r="A344" s="15"/>
      <c r="B344" s="15"/>
      <c r="C344" s="15"/>
      <c r="D344" s="15"/>
      <c r="E344" s="15"/>
    </row>
    <row r="345" spans="1:5" ht="14.25" customHeight="1">
      <c r="A345" s="15"/>
      <c r="B345" s="15"/>
      <c r="C345" s="15"/>
      <c r="D345" s="15"/>
      <c r="E345" s="15"/>
    </row>
    <row r="346" spans="1:5" ht="14.25" customHeight="1">
      <c r="A346" s="15"/>
      <c r="B346" s="15"/>
      <c r="C346" s="15"/>
      <c r="D346" s="15"/>
      <c r="E346" s="15"/>
    </row>
    <row r="347" spans="1:5" ht="14.25" customHeight="1">
      <c r="A347" s="15"/>
      <c r="B347" s="15"/>
      <c r="C347" s="15"/>
      <c r="D347" s="15"/>
      <c r="E347" s="15"/>
    </row>
    <row r="348" spans="1:5" ht="14.25" customHeight="1">
      <c r="A348" s="15"/>
      <c r="B348" s="15"/>
      <c r="C348" s="15"/>
      <c r="D348" s="15"/>
      <c r="E348" s="15"/>
    </row>
    <row r="349" spans="1:5" ht="14.25" customHeight="1">
      <c r="A349" s="15"/>
      <c r="B349" s="15"/>
      <c r="C349" s="15"/>
      <c r="D349" s="15"/>
      <c r="E349" s="15"/>
    </row>
    <row r="350" spans="1:5" ht="14.25" customHeight="1">
      <c r="A350" s="15"/>
      <c r="B350" s="15"/>
      <c r="C350" s="15"/>
      <c r="D350" s="15"/>
      <c r="E350" s="15"/>
    </row>
    <row r="351" spans="1:5" ht="14.25" customHeight="1">
      <c r="A351" s="15"/>
      <c r="B351" s="15"/>
      <c r="C351" s="15"/>
      <c r="D351" s="15"/>
      <c r="E351" s="15"/>
    </row>
    <row r="352" spans="1:5" ht="14.25" customHeight="1">
      <c r="A352" s="15"/>
      <c r="B352" s="15"/>
      <c r="C352" s="15"/>
      <c r="D352" s="15"/>
      <c r="E352" s="15"/>
    </row>
    <row r="353" spans="1:5" ht="14.25" customHeight="1">
      <c r="A353" s="15"/>
      <c r="B353" s="15"/>
      <c r="C353" s="15"/>
      <c r="D353" s="15"/>
      <c r="E353" s="15"/>
    </row>
    <row r="354" spans="1:5" ht="14.25" customHeight="1">
      <c r="A354" s="15"/>
      <c r="B354" s="15"/>
      <c r="C354" s="15"/>
      <c r="D354" s="15"/>
      <c r="E354" s="15"/>
    </row>
    <row r="355" spans="1:5" ht="14.25" customHeight="1">
      <c r="A355" s="15"/>
      <c r="B355" s="15"/>
      <c r="C355" s="15"/>
      <c r="D355" s="15"/>
      <c r="E355" s="15"/>
    </row>
    <row r="356" spans="1:5" ht="14.25" customHeight="1">
      <c r="A356" s="15"/>
      <c r="B356" s="15"/>
      <c r="C356" s="15"/>
      <c r="D356" s="15"/>
      <c r="E356" s="15"/>
    </row>
    <row r="357" spans="1:5" ht="14.25" customHeight="1">
      <c r="A357" s="15"/>
      <c r="B357" s="15"/>
      <c r="C357" s="15"/>
      <c r="D357" s="15"/>
      <c r="E357" s="15"/>
    </row>
    <row r="358" spans="1:5" ht="14.25" customHeight="1">
      <c r="A358" s="15"/>
      <c r="B358" s="15"/>
      <c r="C358" s="15"/>
      <c r="D358" s="15"/>
      <c r="E358" s="15"/>
    </row>
    <row r="359" spans="1:5" ht="14.25" customHeight="1">
      <c r="A359" s="15"/>
      <c r="B359" s="15"/>
      <c r="C359" s="15"/>
      <c r="D359" s="15"/>
      <c r="E359" s="15"/>
    </row>
    <row r="360" spans="1:5" ht="14.25" customHeight="1">
      <c r="A360" s="15"/>
      <c r="B360" s="15"/>
      <c r="C360" s="15"/>
      <c r="D360" s="15"/>
      <c r="E360" s="15"/>
    </row>
    <row r="361" spans="1:5" ht="14.25" customHeight="1">
      <c r="A361" s="15"/>
      <c r="B361" s="15"/>
      <c r="C361" s="15"/>
      <c r="D361" s="15"/>
      <c r="E361" s="15"/>
    </row>
    <row r="362" spans="1:5" ht="14.25" customHeight="1">
      <c r="A362" s="15"/>
      <c r="B362" s="15"/>
      <c r="C362" s="15"/>
      <c r="D362" s="15"/>
      <c r="E362" s="15"/>
    </row>
    <row r="363" spans="1:5" ht="14.25" customHeight="1">
      <c r="A363" s="15"/>
      <c r="B363" s="15"/>
      <c r="C363" s="15"/>
      <c r="D363" s="15"/>
      <c r="E363" s="15"/>
    </row>
    <row r="364" spans="1:5" ht="14.25" customHeight="1">
      <c r="A364" s="15"/>
      <c r="B364" s="15"/>
      <c r="C364" s="15"/>
      <c r="D364" s="15"/>
      <c r="E364" s="15"/>
    </row>
    <row r="365" spans="1:5" ht="14.25" customHeight="1">
      <c r="A365" s="15"/>
      <c r="B365" s="15"/>
      <c r="C365" s="15"/>
      <c r="D365" s="15"/>
      <c r="E365" s="15"/>
    </row>
    <row r="366" spans="1:5" ht="14.25" customHeight="1">
      <c r="A366" s="15"/>
      <c r="B366" s="15"/>
      <c r="C366" s="15"/>
      <c r="D366" s="15"/>
      <c r="E366" s="15"/>
    </row>
    <row r="367" spans="1:5" ht="14.25" customHeight="1">
      <c r="A367" s="15"/>
      <c r="B367" s="15"/>
      <c r="C367" s="15"/>
      <c r="D367" s="15"/>
      <c r="E367" s="15"/>
    </row>
    <row r="368" spans="1:5" ht="14.25" customHeight="1">
      <c r="A368" s="15"/>
      <c r="B368" s="15"/>
      <c r="C368" s="15"/>
      <c r="D368" s="15"/>
      <c r="E368" s="15"/>
    </row>
    <row r="369" spans="1:5" ht="14.25" customHeight="1">
      <c r="A369" s="15"/>
      <c r="B369" s="15"/>
      <c r="C369" s="15"/>
      <c r="D369" s="15"/>
      <c r="E369" s="15"/>
    </row>
    <row r="370" spans="1:5" ht="14.25" customHeight="1">
      <c r="A370" s="15"/>
      <c r="B370" s="15"/>
      <c r="C370" s="15"/>
      <c r="D370" s="15"/>
      <c r="E370" s="15"/>
    </row>
    <row r="371" spans="1:5" ht="14.25" customHeight="1">
      <c r="A371" s="15"/>
      <c r="B371" s="15"/>
      <c r="C371" s="15"/>
      <c r="D371" s="15"/>
      <c r="E371" s="15"/>
    </row>
    <row r="372" spans="1:5" ht="14.25" customHeight="1">
      <c r="A372" s="15"/>
      <c r="B372" s="15"/>
      <c r="C372" s="15"/>
      <c r="D372" s="15"/>
      <c r="E372" s="15"/>
    </row>
    <row r="373" spans="1:5" ht="14.25" customHeight="1">
      <c r="A373" s="15"/>
      <c r="B373" s="15"/>
      <c r="C373" s="15"/>
      <c r="D373" s="15"/>
      <c r="E373" s="15"/>
    </row>
    <row r="374" spans="1:5" ht="14.25" customHeight="1">
      <c r="A374" s="15"/>
      <c r="B374" s="15"/>
      <c r="C374" s="15"/>
      <c r="D374" s="15"/>
      <c r="E374" s="15"/>
    </row>
    <row r="375" spans="1:5" ht="14.25" customHeight="1">
      <c r="A375" s="15"/>
      <c r="B375" s="15"/>
      <c r="C375" s="15"/>
      <c r="D375" s="15"/>
      <c r="E375" s="15"/>
    </row>
    <row r="376" spans="1:5" ht="14.25" customHeight="1">
      <c r="A376" s="15"/>
      <c r="B376" s="15"/>
      <c r="C376" s="15"/>
      <c r="D376" s="15"/>
      <c r="E376" s="15"/>
    </row>
    <row r="377" spans="1:5" ht="14.25" customHeight="1">
      <c r="A377" s="15"/>
      <c r="B377" s="15"/>
      <c r="C377" s="15"/>
      <c r="D377" s="15"/>
      <c r="E377" s="15"/>
    </row>
    <row r="378" spans="1:5" ht="14.25" customHeight="1">
      <c r="A378" s="15"/>
      <c r="B378" s="15"/>
      <c r="C378" s="15"/>
      <c r="D378" s="15"/>
      <c r="E378" s="15"/>
    </row>
    <row r="379" spans="1:5" ht="14.25" customHeight="1">
      <c r="A379" s="15"/>
      <c r="B379" s="15"/>
      <c r="C379" s="15"/>
      <c r="D379" s="15"/>
      <c r="E379" s="15"/>
    </row>
    <row r="380" spans="1:5" ht="14.25" customHeight="1">
      <c r="A380" s="15"/>
      <c r="B380" s="15"/>
      <c r="C380" s="15"/>
      <c r="D380" s="15"/>
      <c r="E380" s="15"/>
    </row>
    <row r="381" spans="1:5" ht="14.25" customHeight="1">
      <c r="A381" s="15"/>
      <c r="B381" s="15"/>
      <c r="C381" s="15"/>
      <c r="D381" s="15"/>
      <c r="E381" s="15"/>
    </row>
    <row r="382" spans="1:5" ht="14.25" customHeight="1">
      <c r="A382" s="15"/>
      <c r="B382" s="15"/>
      <c r="C382" s="15"/>
      <c r="D382" s="15"/>
      <c r="E382" s="15"/>
    </row>
    <row r="383" spans="1:5" ht="14.25" customHeight="1">
      <c r="A383" s="15"/>
      <c r="B383" s="15"/>
      <c r="C383" s="15"/>
      <c r="D383" s="15"/>
      <c r="E383" s="15"/>
    </row>
    <row r="384" spans="1:5" ht="14.25" customHeight="1">
      <c r="A384" s="15"/>
      <c r="B384" s="15"/>
      <c r="C384" s="15"/>
      <c r="D384" s="15"/>
      <c r="E384" s="15"/>
    </row>
    <row r="385" spans="1:5" ht="14.25" customHeight="1">
      <c r="A385" s="15"/>
      <c r="B385" s="15"/>
      <c r="C385" s="15"/>
      <c r="D385" s="15"/>
      <c r="E385" s="15"/>
    </row>
    <row r="386" spans="1:5" ht="14.25" customHeight="1">
      <c r="A386" s="15"/>
      <c r="B386" s="15"/>
      <c r="C386" s="15"/>
      <c r="D386" s="15"/>
      <c r="E386" s="15"/>
    </row>
    <row r="387" spans="1:5" ht="14.25" customHeight="1">
      <c r="A387" s="15"/>
      <c r="B387" s="15"/>
      <c r="C387" s="15"/>
      <c r="D387" s="15"/>
      <c r="E387" s="15"/>
    </row>
    <row r="388" spans="1:5" ht="14.25" customHeight="1">
      <c r="A388" s="15"/>
      <c r="B388" s="15"/>
      <c r="C388" s="15"/>
      <c r="D388" s="15"/>
      <c r="E388" s="15"/>
    </row>
    <row r="389" spans="1:5" ht="14.25" customHeight="1">
      <c r="A389" s="15"/>
      <c r="B389" s="15"/>
      <c r="C389" s="15"/>
      <c r="D389" s="15"/>
      <c r="E389" s="15"/>
    </row>
    <row r="390" spans="1:5" ht="14.25" customHeight="1">
      <c r="A390" s="15"/>
      <c r="B390" s="15"/>
      <c r="C390" s="15"/>
      <c r="D390" s="15"/>
      <c r="E390" s="15"/>
    </row>
    <row r="391" spans="1:5" ht="14.25" customHeight="1">
      <c r="A391" s="15"/>
      <c r="B391" s="15"/>
      <c r="C391" s="15"/>
      <c r="D391" s="15"/>
      <c r="E391" s="15"/>
    </row>
    <row r="392" spans="1:5" ht="14.25" customHeight="1">
      <c r="A392" s="15"/>
      <c r="B392" s="15"/>
      <c r="C392" s="15"/>
      <c r="D392" s="15"/>
      <c r="E392" s="15"/>
    </row>
    <row r="393" spans="1:5" ht="14.25" customHeight="1">
      <c r="A393" s="15"/>
      <c r="B393" s="15"/>
      <c r="C393" s="15"/>
      <c r="D393" s="15"/>
      <c r="E393" s="15"/>
    </row>
    <row r="394" spans="1:5" ht="14.25" customHeight="1">
      <c r="A394" s="15"/>
      <c r="B394" s="15"/>
      <c r="C394" s="15"/>
      <c r="D394" s="15"/>
      <c r="E394" s="15"/>
    </row>
    <row r="395" spans="1:5" ht="14.25" customHeight="1">
      <c r="A395" s="15"/>
      <c r="B395" s="15"/>
      <c r="C395" s="15"/>
      <c r="D395" s="15"/>
      <c r="E395" s="15"/>
    </row>
    <row r="396" spans="1:5" ht="14.25" customHeight="1">
      <c r="A396" s="15"/>
      <c r="B396" s="15"/>
      <c r="C396" s="15"/>
      <c r="D396" s="15"/>
      <c r="E396" s="15"/>
    </row>
    <row r="397" spans="1:5" ht="14.25" customHeight="1">
      <c r="A397" s="15"/>
      <c r="B397" s="15"/>
      <c r="C397" s="15"/>
      <c r="D397" s="15"/>
      <c r="E397" s="15"/>
    </row>
    <row r="398" spans="1:5" ht="14.25" customHeight="1">
      <c r="A398" s="15"/>
      <c r="B398" s="15"/>
      <c r="C398" s="15"/>
      <c r="D398" s="15"/>
      <c r="E398" s="15"/>
    </row>
    <row r="399" spans="1:5" ht="14.25" customHeight="1">
      <c r="A399" s="15"/>
      <c r="B399" s="15"/>
      <c r="C399" s="15"/>
      <c r="D399" s="15"/>
      <c r="E399" s="15"/>
    </row>
    <row r="400" spans="1:5" ht="14.25" customHeight="1">
      <c r="A400" s="15"/>
      <c r="B400" s="15"/>
      <c r="C400" s="15"/>
      <c r="D400" s="15"/>
      <c r="E400" s="15"/>
    </row>
    <row r="401" spans="1:5" ht="14.25" customHeight="1">
      <c r="A401" s="15"/>
      <c r="B401" s="15"/>
      <c r="C401" s="15"/>
      <c r="D401" s="15"/>
      <c r="E401" s="15"/>
    </row>
    <row r="402" spans="1:5" ht="14.25" customHeight="1">
      <c r="A402" s="15"/>
      <c r="B402" s="15"/>
      <c r="C402" s="15"/>
      <c r="D402" s="15"/>
      <c r="E402" s="15"/>
    </row>
    <row r="403" spans="1:5" ht="14.25" customHeight="1">
      <c r="A403" s="15"/>
      <c r="B403" s="15"/>
      <c r="C403" s="15"/>
      <c r="D403" s="15"/>
      <c r="E403" s="15"/>
    </row>
    <row r="404" spans="1:5" ht="14.25" customHeight="1">
      <c r="A404" s="15"/>
      <c r="B404" s="15"/>
      <c r="C404" s="15"/>
      <c r="D404" s="15"/>
      <c r="E404" s="15"/>
    </row>
    <row r="405" spans="1:5" ht="14.25" customHeight="1">
      <c r="A405" s="15"/>
      <c r="B405" s="15"/>
      <c r="C405" s="15"/>
      <c r="D405" s="15"/>
      <c r="E405" s="15"/>
    </row>
    <row r="406" spans="1:5" ht="14.25" customHeight="1">
      <c r="A406" s="15"/>
      <c r="B406" s="15"/>
      <c r="C406" s="15"/>
      <c r="D406" s="15"/>
      <c r="E406" s="15"/>
    </row>
    <row r="407" spans="1:5" ht="14.25" customHeight="1">
      <c r="A407" s="15"/>
      <c r="B407" s="15"/>
      <c r="C407" s="15"/>
      <c r="D407" s="15"/>
      <c r="E407" s="15"/>
    </row>
    <row r="408" spans="1:5" ht="14.25" customHeight="1">
      <c r="A408" s="15"/>
      <c r="B408" s="15"/>
      <c r="C408" s="15"/>
      <c r="D408" s="15"/>
      <c r="E408" s="15"/>
    </row>
    <row r="409" spans="1:5" ht="14.25" customHeight="1">
      <c r="A409" s="15"/>
      <c r="B409" s="15"/>
      <c r="C409" s="15"/>
      <c r="D409" s="15"/>
      <c r="E409" s="15"/>
    </row>
    <row r="410" spans="1:5" ht="14.25" customHeight="1">
      <c r="A410" s="15"/>
      <c r="B410" s="15"/>
      <c r="C410" s="15"/>
      <c r="D410" s="15"/>
      <c r="E410" s="15"/>
    </row>
    <row r="411" spans="1:5" ht="14.25" customHeight="1">
      <c r="A411" s="15"/>
      <c r="B411" s="15"/>
      <c r="C411" s="15"/>
      <c r="D411" s="15"/>
      <c r="E411" s="15"/>
    </row>
    <row r="412" spans="1:5" ht="14.25" customHeight="1">
      <c r="A412" s="15"/>
      <c r="B412" s="15"/>
      <c r="C412" s="15"/>
      <c r="D412" s="15"/>
      <c r="E412" s="15"/>
    </row>
    <row r="413" spans="1:5" ht="14.25" customHeight="1">
      <c r="A413" s="15"/>
      <c r="B413" s="15"/>
      <c r="C413" s="15"/>
      <c r="D413" s="15"/>
      <c r="E413" s="15"/>
    </row>
    <row r="414" spans="1:5" ht="14.25" customHeight="1">
      <c r="A414" s="15"/>
      <c r="B414" s="15"/>
      <c r="C414" s="15"/>
      <c r="D414" s="15"/>
      <c r="E414" s="15"/>
    </row>
    <row r="415" spans="1:5" ht="14.25" customHeight="1">
      <c r="A415" s="15"/>
      <c r="B415" s="15"/>
      <c r="C415" s="15"/>
      <c r="D415" s="15"/>
      <c r="E415" s="15"/>
    </row>
    <row r="416" spans="1:5" ht="14.25" customHeight="1">
      <c r="A416" s="15"/>
      <c r="B416" s="15"/>
      <c r="C416" s="15"/>
      <c r="D416" s="15"/>
      <c r="E416" s="15"/>
    </row>
    <row r="417" spans="1:5" ht="14.25" customHeight="1">
      <c r="A417" s="15"/>
      <c r="B417" s="15"/>
      <c r="C417" s="15"/>
      <c r="D417" s="15"/>
      <c r="E417" s="15"/>
    </row>
    <row r="418" spans="1:5" ht="14.25" customHeight="1">
      <c r="A418" s="15"/>
      <c r="B418" s="15"/>
      <c r="C418" s="15"/>
      <c r="D418" s="15"/>
      <c r="E418" s="15"/>
    </row>
    <row r="419" spans="1:5" ht="14.25" customHeight="1">
      <c r="A419" s="15"/>
      <c r="B419" s="15"/>
      <c r="C419" s="15"/>
      <c r="D419" s="15"/>
      <c r="E419" s="15"/>
    </row>
    <row r="420" spans="1:5" ht="14.25" customHeight="1">
      <c r="A420" s="15"/>
      <c r="B420" s="15"/>
      <c r="C420" s="15"/>
      <c r="D420" s="15"/>
      <c r="E420" s="15"/>
    </row>
    <row r="421" spans="1:5" ht="14.25" customHeight="1">
      <c r="A421" s="15"/>
      <c r="B421" s="15"/>
      <c r="C421" s="15"/>
      <c r="D421" s="15"/>
      <c r="E421" s="15"/>
    </row>
    <row r="422" spans="1:5" ht="14.25" customHeight="1">
      <c r="A422" s="15"/>
      <c r="B422" s="15"/>
      <c r="C422" s="15"/>
      <c r="D422" s="15"/>
      <c r="E422" s="15"/>
    </row>
    <row r="423" spans="1:5" ht="14.25" customHeight="1">
      <c r="A423" s="15"/>
      <c r="B423" s="15"/>
      <c r="C423" s="15"/>
      <c r="D423" s="15"/>
      <c r="E423" s="15"/>
    </row>
    <row r="424" spans="1:5" ht="14.25" customHeight="1">
      <c r="A424" s="15"/>
      <c r="B424" s="15"/>
      <c r="C424" s="15"/>
      <c r="D424" s="15"/>
      <c r="E424" s="15"/>
    </row>
    <row r="425" spans="1:5" ht="14.25" customHeight="1">
      <c r="A425" s="15"/>
      <c r="B425" s="15"/>
      <c r="C425" s="15"/>
      <c r="D425" s="15"/>
      <c r="E425" s="15"/>
    </row>
    <row r="426" spans="1:5" ht="14.25" customHeight="1">
      <c r="A426" s="15"/>
      <c r="B426" s="15"/>
      <c r="C426" s="15"/>
      <c r="D426" s="15"/>
      <c r="E426" s="15"/>
    </row>
    <row r="427" spans="1:5" ht="14.25" customHeight="1">
      <c r="A427" s="15"/>
      <c r="B427" s="15"/>
      <c r="C427" s="15"/>
      <c r="D427" s="15"/>
      <c r="E427" s="15"/>
    </row>
    <row r="428" spans="1:5" ht="14.25" customHeight="1">
      <c r="A428" s="15"/>
      <c r="B428" s="15"/>
      <c r="C428" s="15"/>
      <c r="D428" s="15"/>
      <c r="E428" s="15"/>
    </row>
    <row r="429" spans="1:5" ht="14.25" customHeight="1">
      <c r="A429" s="15"/>
      <c r="B429" s="15"/>
      <c r="C429" s="15"/>
      <c r="D429" s="15"/>
      <c r="E429" s="15"/>
    </row>
    <row r="430" spans="1:5" ht="14.25" customHeight="1">
      <c r="A430" s="15"/>
      <c r="B430" s="15"/>
      <c r="C430" s="15"/>
      <c r="D430" s="15"/>
      <c r="E430" s="15"/>
    </row>
    <row r="431" spans="1:5" ht="14.25" customHeight="1">
      <c r="A431" s="15"/>
      <c r="B431" s="15"/>
      <c r="C431" s="15"/>
      <c r="D431" s="15"/>
      <c r="E431" s="15"/>
    </row>
    <row r="432" spans="1:5" ht="14.25" customHeight="1">
      <c r="A432" s="15"/>
      <c r="B432" s="15"/>
      <c r="C432" s="15"/>
      <c r="D432" s="15"/>
      <c r="E432" s="15"/>
    </row>
    <row r="433" spans="1:5" ht="14.25" customHeight="1">
      <c r="A433" s="15"/>
      <c r="B433" s="15"/>
      <c r="C433" s="15"/>
      <c r="D433" s="15"/>
      <c r="E433" s="15"/>
    </row>
    <row r="434" spans="1:5" ht="14.25" customHeight="1">
      <c r="A434" s="15"/>
      <c r="B434" s="15"/>
      <c r="C434" s="15"/>
      <c r="D434" s="15"/>
      <c r="E434" s="15"/>
    </row>
    <row r="435" spans="1:5" ht="14.25" customHeight="1">
      <c r="A435" s="15"/>
      <c r="B435" s="15"/>
      <c r="C435" s="15"/>
      <c r="D435" s="15"/>
      <c r="E435" s="15"/>
    </row>
    <row r="436" spans="1:5" ht="14.25" customHeight="1">
      <c r="A436" s="15"/>
      <c r="B436" s="15"/>
      <c r="C436" s="15"/>
      <c r="D436" s="15"/>
      <c r="E436" s="15"/>
    </row>
    <row r="437" spans="1:5" ht="14.25" customHeight="1">
      <c r="A437" s="15"/>
      <c r="B437" s="15"/>
      <c r="C437" s="15"/>
      <c r="D437" s="15"/>
      <c r="E437" s="15"/>
    </row>
    <row r="438" spans="1:5" ht="14.25" customHeight="1">
      <c r="A438" s="15"/>
      <c r="B438" s="15"/>
      <c r="C438" s="15"/>
      <c r="D438" s="15"/>
      <c r="E438" s="15"/>
    </row>
    <row r="439" spans="1:5" ht="14.25" customHeight="1">
      <c r="A439" s="15"/>
      <c r="B439" s="15"/>
      <c r="C439" s="15"/>
      <c r="D439" s="15"/>
      <c r="E439" s="15"/>
    </row>
    <row r="440" spans="1:5" ht="14.25" customHeight="1">
      <c r="A440" s="15"/>
      <c r="B440" s="15"/>
      <c r="C440" s="15"/>
      <c r="D440" s="15"/>
      <c r="E440" s="15"/>
    </row>
    <row r="441" spans="1:5" ht="14.25" customHeight="1">
      <c r="A441" s="15"/>
      <c r="B441" s="15"/>
      <c r="C441" s="15"/>
      <c r="D441" s="15"/>
      <c r="E441" s="15"/>
    </row>
    <row r="442" spans="1:5" ht="14.25" customHeight="1">
      <c r="A442" s="15"/>
      <c r="B442" s="15"/>
      <c r="C442" s="15"/>
      <c r="D442" s="15"/>
      <c r="E442" s="15"/>
    </row>
    <row r="443" spans="1:5" ht="14.25" customHeight="1">
      <c r="A443" s="15"/>
      <c r="B443" s="15"/>
      <c r="C443" s="15"/>
      <c r="D443" s="15"/>
      <c r="E443" s="15"/>
    </row>
    <row r="444" spans="1:5" ht="14.25" customHeight="1">
      <c r="A444" s="15"/>
      <c r="B444" s="15"/>
      <c r="C444" s="15"/>
      <c r="D444" s="15"/>
      <c r="E444" s="15"/>
    </row>
    <row r="445" spans="1:5" ht="14.25" customHeight="1">
      <c r="A445" s="15"/>
      <c r="B445" s="15"/>
      <c r="C445" s="15"/>
      <c r="D445" s="15"/>
      <c r="E445" s="15"/>
    </row>
    <row r="446" spans="1:5" ht="14.25" customHeight="1">
      <c r="A446" s="15"/>
      <c r="B446" s="15"/>
      <c r="C446" s="15"/>
      <c r="D446" s="15"/>
      <c r="E446" s="15"/>
    </row>
    <row r="447" spans="1:5" ht="14.25" customHeight="1">
      <c r="A447" s="15"/>
      <c r="B447" s="15"/>
      <c r="C447" s="15"/>
      <c r="D447" s="15"/>
      <c r="E447" s="15"/>
    </row>
    <row r="448" spans="1:5" ht="14.25" customHeight="1">
      <c r="A448" s="15"/>
      <c r="B448" s="15"/>
      <c r="C448" s="15"/>
      <c r="D448" s="15"/>
      <c r="E448" s="15"/>
    </row>
    <row r="449" spans="1:5" ht="14.25" customHeight="1">
      <c r="A449" s="15"/>
      <c r="B449" s="15"/>
      <c r="C449" s="15"/>
      <c r="D449" s="15"/>
      <c r="E449" s="15"/>
    </row>
    <row r="450" spans="1:5" ht="14.25" customHeight="1">
      <c r="A450" s="15"/>
      <c r="B450" s="15"/>
      <c r="C450" s="15"/>
      <c r="D450" s="15"/>
      <c r="E450" s="15"/>
    </row>
    <row r="451" spans="1:5" ht="14.25" customHeight="1">
      <c r="A451" s="15"/>
      <c r="B451" s="15"/>
      <c r="C451" s="15"/>
      <c r="D451" s="15"/>
      <c r="E451" s="15"/>
    </row>
    <row r="452" spans="1:5" ht="14.25" customHeight="1">
      <c r="A452" s="15"/>
      <c r="B452" s="15"/>
      <c r="C452" s="15"/>
      <c r="D452" s="15"/>
      <c r="E452" s="15"/>
    </row>
    <row r="453" spans="1:5" ht="14.25" customHeight="1">
      <c r="A453" s="15"/>
      <c r="B453" s="15"/>
      <c r="C453" s="15"/>
      <c r="D453" s="15"/>
      <c r="E453" s="15"/>
    </row>
    <row r="454" spans="1:5" ht="14.25" customHeight="1">
      <c r="A454" s="15"/>
      <c r="B454" s="15"/>
      <c r="C454" s="15"/>
      <c r="D454" s="15"/>
      <c r="E454" s="15"/>
    </row>
    <row r="455" spans="1:5" ht="14.25" customHeight="1">
      <c r="A455" s="15"/>
      <c r="B455" s="15"/>
      <c r="C455" s="15"/>
      <c r="D455" s="15"/>
      <c r="E455" s="15"/>
    </row>
    <row r="456" spans="1:5" ht="14.25" customHeight="1">
      <c r="A456" s="15"/>
      <c r="B456" s="15"/>
      <c r="C456" s="15"/>
      <c r="D456" s="15"/>
      <c r="E456" s="15"/>
    </row>
    <row r="457" spans="1:5" ht="14.25" customHeight="1">
      <c r="A457" s="15"/>
      <c r="B457" s="15"/>
      <c r="C457" s="15"/>
      <c r="D457" s="15"/>
      <c r="E457" s="15"/>
    </row>
    <row r="458" spans="1:5" ht="14.25" customHeight="1">
      <c r="A458" s="15"/>
      <c r="B458" s="15"/>
      <c r="C458" s="15"/>
      <c r="D458" s="15"/>
      <c r="E458" s="15"/>
    </row>
    <row r="459" spans="1:5" ht="14.25" customHeight="1">
      <c r="A459" s="15"/>
      <c r="B459" s="15"/>
      <c r="C459" s="15"/>
      <c r="D459" s="15"/>
      <c r="E459" s="15"/>
    </row>
    <row r="460" spans="1:5" ht="14.25" customHeight="1">
      <c r="A460" s="15"/>
      <c r="B460" s="15"/>
      <c r="C460" s="15"/>
      <c r="D460" s="15"/>
      <c r="E460" s="15"/>
    </row>
    <row r="461" spans="1:5" ht="14.25" customHeight="1">
      <c r="A461" s="15"/>
      <c r="B461" s="15"/>
      <c r="C461" s="15"/>
      <c r="D461" s="15"/>
      <c r="E461" s="15"/>
    </row>
    <row r="462" spans="1:5" ht="14.25" customHeight="1">
      <c r="A462" s="15"/>
      <c r="B462" s="15"/>
      <c r="C462" s="15"/>
      <c r="D462" s="15"/>
      <c r="E462" s="15"/>
    </row>
    <row r="463" spans="1:5" ht="14.25" customHeight="1">
      <c r="A463" s="15"/>
      <c r="B463" s="15"/>
      <c r="C463" s="15"/>
      <c r="D463" s="15"/>
      <c r="E463" s="15"/>
    </row>
    <row r="464" spans="1:5" ht="14.25" customHeight="1">
      <c r="A464" s="15"/>
      <c r="B464" s="15"/>
      <c r="C464" s="15"/>
      <c r="D464" s="15"/>
      <c r="E464" s="15"/>
    </row>
    <row r="465" spans="1:5" ht="14.25" customHeight="1">
      <c r="A465" s="15"/>
      <c r="B465" s="15"/>
      <c r="C465" s="15"/>
      <c r="D465" s="15"/>
      <c r="E465" s="15"/>
    </row>
    <row r="466" spans="1:5" ht="14.25" customHeight="1">
      <c r="A466" s="15"/>
      <c r="B466" s="15"/>
      <c r="C466" s="15"/>
      <c r="D466" s="15"/>
      <c r="E466" s="15"/>
    </row>
    <row r="467" spans="1:5" ht="14.25" customHeight="1">
      <c r="A467" s="15"/>
      <c r="B467" s="15"/>
      <c r="C467" s="15"/>
      <c r="D467" s="15"/>
      <c r="E467" s="15"/>
    </row>
    <row r="468" spans="1:5" ht="14.25" customHeight="1">
      <c r="A468" s="15"/>
      <c r="B468" s="15"/>
      <c r="C468" s="15"/>
      <c r="D468" s="15"/>
      <c r="E468" s="15"/>
    </row>
    <row r="469" spans="1:5" ht="14.25" customHeight="1">
      <c r="A469" s="15"/>
      <c r="B469" s="15"/>
      <c r="C469" s="15"/>
      <c r="D469" s="15"/>
      <c r="E469" s="15"/>
    </row>
    <row r="470" spans="1:5" ht="14.25" customHeight="1">
      <c r="A470" s="15"/>
      <c r="B470" s="15"/>
      <c r="C470" s="15"/>
      <c r="D470" s="15"/>
      <c r="E470" s="15"/>
    </row>
    <row r="471" spans="1:5" ht="14.25" customHeight="1">
      <c r="A471" s="15"/>
      <c r="B471" s="15"/>
      <c r="C471" s="15"/>
      <c r="D471" s="15"/>
      <c r="E471" s="15"/>
    </row>
    <row r="472" spans="1:5" ht="14.25" customHeight="1">
      <c r="A472" s="15"/>
      <c r="B472" s="15"/>
      <c r="C472" s="15"/>
      <c r="D472" s="15"/>
      <c r="E472" s="15"/>
    </row>
    <row r="473" spans="1:5" ht="14.25" customHeight="1">
      <c r="A473" s="15"/>
      <c r="B473" s="15"/>
      <c r="C473" s="15"/>
      <c r="D473" s="15"/>
      <c r="E473" s="15"/>
    </row>
    <row r="474" spans="1:5" ht="14.25" customHeight="1">
      <c r="A474" s="15"/>
      <c r="B474" s="15"/>
      <c r="C474" s="15"/>
      <c r="D474" s="15"/>
      <c r="E474" s="15"/>
    </row>
    <row r="475" spans="1:5" ht="14.25" customHeight="1">
      <c r="A475" s="15"/>
      <c r="B475" s="15"/>
      <c r="C475" s="15"/>
      <c r="D475" s="15"/>
      <c r="E475" s="15"/>
    </row>
    <row r="476" spans="1:5" ht="14.25" customHeight="1">
      <c r="A476" s="15"/>
      <c r="B476" s="15"/>
      <c r="C476" s="15"/>
      <c r="D476" s="15"/>
      <c r="E476" s="15"/>
    </row>
    <row r="477" spans="1:5" ht="14.25" customHeight="1">
      <c r="A477" s="15"/>
      <c r="B477" s="15"/>
      <c r="C477" s="15"/>
      <c r="D477" s="15"/>
      <c r="E477" s="15"/>
    </row>
    <row r="478" spans="1:5" ht="14.25" customHeight="1">
      <c r="A478" s="15"/>
      <c r="B478" s="15"/>
      <c r="C478" s="15"/>
      <c r="D478" s="15"/>
      <c r="E478" s="15"/>
    </row>
    <row r="479" spans="1:5" ht="14.25" customHeight="1">
      <c r="A479" s="15"/>
      <c r="B479" s="15"/>
      <c r="C479" s="15"/>
      <c r="D479" s="15"/>
      <c r="E479" s="15"/>
    </row>
    <row r="480" spans="1:5" ht="14.25" customHeight="1">
      <c r="A480" s="15"/>
      <c r="B480" s="15"/>
      <c r="C480" s="15"/>
      <c r="D480" s="15"/>
      <c r="E480" s="15"/>
    </row>
    <row r="481" spans="1:5" ht="14.25" customHeight="1">
      <c r="A481" s="15"/>
      <c r="B481" s="15"/>
      <c r="C481" s="15"/>
      <c r="D481" s="15"/>
      <c r="E481" s="15"/>
    </row>
    <row r="482" spans="1:5" ht="14.25" customHeight="1">
      <c r="A482" s="15"/>
      <c r="B482" s="15"/>
      <c r="C482" s="15"/>
      <c r="D482" s="15"/>
      <c r="E482" s="15"/>
    </row>
    <row r="483" spans="1:5" ht="14.25" customHeight="1">
      <c r="A483" s="15"/>
      <c r="B483" s="15"/>
      <c r="C483" s="15"/>
      <c r="D483" s="15"/>
      <c r="E483" s="15"/>
    </row>
    <row r="484" spans="1:5" ht="14.25" customHeight="1">
      <c r="A484" s="15"/>
      <c r="B484" s="15"/>
      <c r="C484" s="15"/>
      <c r="D484" s="15"/>
      <c r="E484" s="15"/>
    </row>
    <row r="485" spans="1:5" ht="14.25" customHeight="1">
      <c r="A485" s="15"/>
      <c r="B485" s="15"/>
      <c r="C485" s="15"/>
      <c r="D485" s="15"/>
      <c r="E485" s="15"/>
    </row>
    <row r="486" spans="1:5" ht="14.25" customHeight="1">
      <c r="A486" s="15"/>
      <c r="B486" s="15"/>
      <c r="C486" s="15"/>
      <c r="D486" s="15"/>
      <c r="E486" s="15"/>
    </row>
    <row r="487" spans="1:5" ht="14.25" customHeight="1">
      <c r="A487" s="15"/>
      <c r="B487" s="15"/>
      <c r="C487" s="15"/>
      <c r="D487" s="15"/>
      <c r="E487" s="15"/>
    </row>
    <row r="488" spans="1:5" ht="14.25" customHeight="1">
      <c r="A488" s="15"/>
      <c r="B488" s="15"/>
      <c r="C488" s="15"/>
      <c r="D488" s="15"/>
      <c r="E488" s="15"/>
    </row>
    <row r="489" spans="1:5" ht="14.25" customHeight="1">
      <c r="A489" s="15"/>
      <c r="B489" s="15"/>
      <c r="C489" s="15"/>
      <c r="D489" s="15"/>
      <c r="E489" s="15"/>
    </row>
    <row r="490" spans="1:5" ht="14.25" customHeight="1">
      <c r="A490" s="15"/>
      <c r="B490" s="15"/>
      <c r="C490" s="15"/>
      <c r="D490" s="15"/>
      <c r="E490" s="15"/>
    </row>
    <row r="491" spans="1:5" ht="14.25" customHeight="1">
      <c r="A491" s="15"/>
      <c r="B491" s="15"/>
      <c r="C491" s="15"/>
      <c r="D491" s="15"/>
      <c r="E491" s="15"/>
    </row>
    <row r="492" spans="1:5" ht="14.25" customHeight="1">
      <c r="A492" s="15"/>
      <c r="B492" s="15"/>
      <c r="C492" s="15"/>
      <c r="D492" s="15"/>
      <c r="E492" s="15"/>
    </row>
    <row r="493" spans="1:5" ht="14.25" customHeight="1">
      <c r="A493" s="15"/>
      <c r="B493" s="15"/>
      <c r="C493" s="15"/>
      <c r="D493" s="15"/>
      <c r="E493" s="15"/>
    </row>
    <row r="494" spans="1:5" ht="14.25" customHeight="1">
      <c r="A494" s="15"/>
      <c r="B494" s="15"/>
      <c r="C494" s="15"/>
      <c r="D494" s="15"/>
      <c r="E494" s="15"/>
    </row>
    <row r="495" spans="1:5" ht="14.25" customHeight="1">
      <c r="A495" s="15"/>
      <c r="B495" s="15"/>
      <c r="C495" s="15"/>
      <c r="D495" s="15"/>
      <c r="E495" s="15"/>
    </row>
    <row r="496" spans="1:5" ht="14.25" customHeight="1">
      <c r="A496" s="15"/>
      <c r="B496" s="15"/>
      <c r="C496" s="15"/>
      <c r="D496" s="15"/>
      <c r="E496" s="15"/>
    </row>
    <row r="497" spans="1:5" ht="14.25" customHeight="1">
      <c r="A497" s="15"/>
      <c r="B497" s="15"/>
      <c r="C497" s="15"/>
      <c r="D497" s="15"/>
      <c r="E497" s="15"/>
    </row>
    <row r="498" spans="1:5" ht="14.25" customHeight="1">
      <c r="A498" s="15"/>
      <c r="B498" s="15"/>
      <c r="C498" s="15"/>
      <c r="D498" s="15"/>
      <c r="E498" s="15"/>
    </row>
    <row r="499" spans="1:5" ht="14.25" customHeight="1">
      <c r="A499" s="15"/>
      <c r="B499" s="15"/>
      <c r="C499" s="15"/>
      <c r="D499" s="15"/>
      <c r="E499" s="15"/>
    </row>
    <row r="500" spans="1:5" ht="14.25" customHeight="1">
      <c r="A500" s="15"/>
      <c r="B500" s="15"/>
      <c r="C500" s="15"/>
      <c r="D500" s="15"/>
      <c r="E500" s="15"/>
    </row>
    <row r="501" spans="1:5" ht="14.25" customHeight="1">
      <c r="A501" s="15"/>
      <c r="B501" s="15"/>
      <c r="C501" s="15"/>
      <c r="D501" s="15"/>
      <c r="E501" s="15"/>
    </row>
    <row r="502" spans="1:5" ht="14.25" customHeight="1">
      <c r="A502" s="15"/>
      <c r="B502" s="15"/>
      <c r="C502" s="15"/>
      <c r="D502" s="15"/>
      <c r="E502" s="15"/>
    </row>
    <row r="503" spans="1:5" ht="14.25" customHeight="1">
      <c r="A503" s="15"/>
      <c r="B503" s="15"/>
      <c r="C503" s="15"/>
      <c r="D503" s="15"/>
      <c r="E503" s="15"/>
    </row>
    <row r="504" spans="1:5" ht="14.25" customHeight="1">
      <c r="A504" s="15"/>
      <c r="B504" s="15"/>
      <c r="C504" s="15"/>
      <c r="D504" s="15"/>
      <c r="E504" s="15"/>
    </row>
    <row r="505" spans="1:5" ht="14.25" customHeight="1">
      <c r="A505" s="15"/>
      <c r="B505" s="15"/>
      <c r="C505" s="15"/>
      <c r="D505" s="15"/>
      <c r="E505" s="15"/>
    </row>
    <row r="506" spans="1:5" ht="14.25" customHeight="1">
      <c r="A506" s="15"/>
      <c r="B506" s="15"/>
      <c r="C506" s="15"/>
      <c r="D506" s="15"/>
      <c r="E506" s="15"/>
    </row>
    <row r="507" spans="1:5" ht="14.25" customHeight="1">
      <c r="A507" s="15"/>
      <c r="B507" s="15"/>
      <c r="C507" s="15"/>
      <c r="D507" s="15"/>
      <c r="E507" s="15"/>
    </row>
    <row r="508" spans="1:5" ht="14.25" customHeight="1">
      <c r="A508" s="15"/>
      <c r="B508" s="15"/>
      <c r="C508" s="15"/>
      <c r="D508" s="15"/>
      <c r="E508" s="15"/>
    </row>
    <row r="509" spans="1:5" ht="14.25" customHeight="1">
      <c r="A509" s="15"/>
      <c r="B509" s="15"/>
      <c r="C509" s="15"/>
      <c r="D509" s="15"/>
      <c r="E509" s="15"/>
    </row>
    <row r="510" spans="1:5" ht="14.25" customHeight="1">
      <c r="A510" s="15"/>
      <c r="B510" s="15"/>
      <c r="C510" s="15"/>
      <c r="D510" s="15"/>
      <c r="E510" s="15"/>
    </row>
    <row r="511" spans="1:5" ht="14.25" customHeight="1">
      <c r="A511" s="15"/>
      <c r="B511" s="15"/>
      <c r="C511" s="15"/>
      <c r="D511" s="15"/>
      <c r="E511" s="15"/>
    </row>
    <row r="512" spans="1:5" ht="14.25" customHeight="1">
      <c r="A512" s="15"/>
      <c r="B512" s="15"/>
      <c r="C512" s="15"/>
      <c r="D512" s="15"/>
      <c r="E512" s="15"/>
    </row>
    <row r="513" spans="1:5" ht="14.25" customHeight="1">
      <c r="A513" s="15"/>
      <c r="B513" s="15"/>
      <c r="C513" s="15"/>
      <c r="D513" s="15"/>
      <c r="E513" s="15"/>
    </row>
    <row r="514" spans="1:5" ht="14.25" customHeight="1">
      <c r="A514" s="15"/>
      <c r="B514" s="15"/>
      <c r="C514" s="15"/>
      <c r="D514" s="15"/>
      <c r="E514" s="15"/>
    </row>
    <row r="515" spans="1:5" ht="14.25" customHeight="1">
      <c r="A515" s="15"/>
      <c r="B515" s="15"/>
      <c r="C515" s="15"/>
      <c r="D515" s="15"/>
      <c r="E515" s="15"/>
    </row>
    <row r="516" spans="1:5" ht="14.25" customHeight="1">
      <c r="A516" s="15"/>
      <c r="B516" s="15"/>
      <c r="C516" s="15"/>
      <c r="D516" s="15"/>
      <c r="E516" s="15"/>
    </row>
    <row r="517" spans="1:5" ht="14.25" customHeight="1">
      <c r="A517" s="15"/>
      <c r="B517" s="15"/>
      <c r="C517" s="15"/>
      <c r="D517" s="15"/>
      <c r="E517" s="15"/>
    </row>
    <row r="518" spans="1:5" ht="14.25" customHeight="1">
      <c r="A518" s="15"/>
      <c r="B518" s="15"/>
      <c r="C518" s="15"/>
      <c r="D518" s="15"/>
      <c r="E518" s="15"/>
    </row>
    <row r="519" spans="1:5" ht="14.25" customHeight="1">
      <c r="A519" s="15"/>
      <c r="B519" s="15"/>
      <c r="C519" s="15"/>
      <c r="D519" s="15"/>
      <c r="E519" s="15"/>
    </row>
    <row r="520" spans="1:5" ht="14.25" customHeight="1">
      <c r="A520" s="15"/>
      <c r="B520" s="15"/>
      <c r="C520" s="15"/>
      <c r="D520" s="15"/>
      <c r="E520" s="15"/>
    </row>
    <row r="521" spans="1:5" ht="14.25" customHeight="1">
      <c r="A521" s="15"/>
      <c r="B521" s="15"/>
      <c r="C521" s="15"/>
      <c r="D521" s="15"/>
      <c r="E521" s="15"/>
    </row>
    <row r="522" spans="1:5" ht="14.25" customHeight="1">
      <c r="A522" s="15"/>
      <c r="B522" s="15"/>
      <c r="C522" s="15"/>
      <c r="D522" s="15"/>
      <c r="E522" s="15"/>
    </row>
    <row r="523" spans="1:5" ht="14.25" customHeight="1">
      <c r="A523" s="15"/>
      <c r="B523" s="15"/>
      <c r="C523" s="15"/>
      <c r="D523" s="15"/>
      <c r="E523" s="15"/>
    </row>
    <row r="524" spans="1:5" ht="14.25" customHeight="1">
      <c r="A524" s="15"/>
      <c r="B524" s="15"/>
      <c r="C524" s="15"/>
      <c r="D524" s="15"/>
      <c r="E524" s="15"/>
    </row>
    <row r="525" spans="1:5" ht="14.25" customHeight="1">
      <c r="A525" s="15"/>
      <c r="B525" s="15"/>
      <c r="C525" s="15"/>
      <c r="D525" s="15"/>
      <c r="E525" s="15"/>
    </row>
    <row r="526" spans="1:5" ht="14.25" customHeight="1">
      <c r="A526" s="15"/>
      <c r="B526" s="15"/>
      <c r="C526" s="15"/>
      <c r="D526" s="15"/>
      <c r="E526" s="15"/>
    </row>
    <row r="527" spans="1:5" ht="14.25" customHeight="1">
      <c r="A527" s="15"/>
      <c r="B527" s="15"/>
      <c r="C527" s="15"/>
      <c r="D527" s="15"/>
      <c r="E527" s="15"/>
    </row>
    <row r="528" spans="1:5" ht="14.25" customHeight="1">
      <c r="A528" s="15"/>
      <c r="B528" s="15"/>
      <c r="C528" s="15"/>
      <c r="D528" s="15"/>
      <c r="E528" s="15"/>
    </row>
    <row r="529" spans="1:5" ht="14.25" customHeight="1">
      <c r="A529" s="15"/>
      <c r="B529" s="15"/>
      <c r="C529" s="15"/>
      <c r="D529" s="15"/>
      <c r="E529" s="15"/>
    </row>
    <row r="530" spans="1:5" ht="14.25" customHeight="1">
      <c r="A530" s="15"/>
      <c r="B530" s="15"/>
      <c r="C530" s="15"/>
      <c r="D530" s="15"/>
      <c r="E530" s="15"/>
    </row>
    <row r="531" spans="1:5" ht="14.25" customHeight="1">
      <c r="A531" s="15"/>
      <c r="B531" s="15"/>
      <c r="C531" s="15"/>
      <c r="D531" s="15"/>
      <c r="E531" s="15"/>
    </row>
    <row r="532" spans="1:5" ht="14.25" customHeight="1">
      <c r="A532" s="15"/>
      <c r="B532" s="15"/>
      <c r="C532" s="15"/>
      <c r="D532" s="15"/>
      <c r="E532" s="15"/>
    </row>
    <row r="533" spans="1:5" ht="14.25" customHeight="1">
      <c r="A533" s="15"/>
      <c r="B533" s="15"/>
      <c r="C533" s="15"/>
      <c r="D533" s="15"/>
      <c r="E533" s="15"/>
    </row>
    <row r="534" spans="1:5" ht="14.25" customHeight="1">
      <c r="A534" s="15"/>
      <c r="B534" s="15"/>
      <c r="C534" s="15"/>
      <c r="D534" s="15"/>
      <c r="E534" s="15"/>
    </row>
    <row r="535" spans="1:5" ht="14.25" customHeight="1">
      <c r="A535" s="15"/>
      <c r="B535" s="15"/>
      <c r="C535" s="15"/>
      <c r="D535" s="15"/>
      <c r="E535" s="15"/>
    </row>
    <row r="536" spans="1:5" ht="14.25" customHeight="1">
      <c r="A536" s="15"/>
      <c r="B536" s="15"/>
      <c r="C536" s="15"/>
      <c r="D536" s="15"/>
      <c r="E536" s="15"/>
    </row>
    <row r="537" spans="1:5" ht="14.25" customHeight="1">
      <c r="A537" s="15"/>
      <c r="B537" s="15"/>
      <c r="C537" s="15"/>
      <c r="D537" s="15"/>
      <c r="E537" s="15"/>
    </row>
    <row r="538" spans="1:5" ht="14.25" customHeight="1">
      <c r="A538" s="15"/>
      <c r="B538" s="15"/>
      <c r="C538" s="15"/>
      <c r="D538" s="15"/>
      <c r="E538" s="15"/>
    </row>
    <row r="539" spans="1:5" ht="14.25" customHeight="1">
      <c r="A539" s="15"/>
      <c r="B539" s="15"/>
      <c r="C539" s="15"/>
      <c r="D539" s="15"/>
      <c r="E539" s="15"/>
    </row>
    <row r="540" spans="1:5" ht="14.25" customHeight="1">
      <c r="A540" s="15"/>
      <c r="B540" s="15"/>
      <c r="C540" s="15"/>
      <c r="D540" s="15"/>
      <c r="E540" s="15"/>
    </row>
    <row r="541" spans="1:5" ht="14.25" customHeight="1">
      <c r="A541" s="15"/>
      <c r="B541" s="15"/>
      <c r="C541" s="15"/>
      <c r="D541" s="15"/>
      <c r="E541" s="15"/>
    </row>
    <row r="542" spans="1:5" ht="14.25" customHeight="1">
      <c r="A542" s="15"/>
      <c r="B542" s="15"/>
      <c r="C542" s="15"/>
      <c r="D542" s="15"/>
      <c r="E542" s="15"/>
    </row>
    <row r="543" spans="1:5" ht="14.25" customHeight="1">
      <c r="A543" s="15"/>
      <c r="B543" s="15"/>
      <c r="C543" s="15"/>
      <c r="D543" s="15"/>
      <c r="E543" s="15"/>
    </row>
    <row r="544" spans="1:5" ht="14.25" customHeight="1">
      <c r="A544" s="15"/>
      <c r="B544" s="15"/>
      <c r="C544" s="15"/>
      <c r="D544" s="15"/>
      <c r="E544" s="15"/>
    </row>
    <row r="545" spans="1:5" ht="14.25" customHeight="1">
      <c r="A545" s="15"/>
      <c r="B545" s="15"/>
      <c r="C545" s="15"/>
      <c r="D545" s="15"/>
      <c r="E545" s="15"/>
    </row>
    <row r="546" spans="1:5" ht="14.25" customHeight="1">
      <c r="A546" s="15"/>
      <c r="B546" s="15"/>
      <c r="C546" s="15"/>
      <c r="D546" s="15"/>
      <c r="E546" s="15"/>
    </row>
    <row r="547" spans="1:5" ht="14.25" customHeight="1">
      <c r="A547" s="15"/>
      <c r="B547" s="15"/>
      <c r="C547" s="15"/>
      <c r="D547" s="15"/>
      <c r="E547" s="15"/>
    </row>
    <row r="548" spans="1:5" ht="14.25" customHeight="1">
      <c r="A548" s="15"/>
      <c r="B548" s="15"/>
      <c r="C548" s="15"/>
      <c r="D548" s="15"/>
      <c r="E548" s="15"/>
    </row>
    <row r="549" spans="1:5" ht="14.25" customHeight="1">
      <c r="A549" s="15"/>
      <c r="B549" s="15"/>
      <c r="C549" s="15"/>
      <c r="D549" s="15"/>
      <c r="E549" s="15"/>
    </row>
    <row r="550" spans="1:5" ht="14.25" customHeight="1">
      <c r="A550" s="15"/>
      <c r="B550" s="15"/>
      <c r="C550" s="15"/>
      <c r="D550" s="15"/>
      <c r="E550" s="15"/>
    </row>
    <row r="551" spans="1:5" ht="14.25" customHeight="1">
      <c r="A551" s="15"/>
      <c r="B551" s="15"/>
      <c r="C551" s="15"/>
      <c r="D551" s="15"/>
      <c r="E551" s="15"/>
    </row>
    <row r="552" spans="1:5" ht="14.25" customHeight="1">
      <c r="A552" s="15"/>
      <c r="B552" s="15"/>
      <c r="C552" s="15"/>
      <c r="D552" s="15"/>
      <c r="E552" s="15"/>
    </row>
    <row r="553" spans="1:5" ht="14.25" customHeight="1">
      <c r="A553" s="15"/>
      <c r="B553" s="15"/>
      <c r="C553" s="15"/>
      <c r="D553" s="15"/>
      <c r="E553" s="15"/>
    </row>
    <row r="554" spans="1:5" ht="14.25" customHeight="1">
      <c r="A554" s="15"/>
      <c r="B554" s="15"/>
      <c r="C554" s="15"/>
      <c r="D554" s="15"/>
      <c r="E554" s="15"/>
    </row>
    <row r="555" spans="1:5" ht="14.25" customHeight="1">
      <c r="A555" s="15"/>
      <c r="B555" s="15"/>
      <c r="C555" s="15"/>
      <c r="D555" s="15"/>
      <c r="E555" s="15"/>
    </row>
    <row r="556" spans="1:5" ht="14.25" customHeight="1">
      <c r="A556" s="15"/>
      <c r="B556" s="15"/>
      <c r="C556" s="15"/>
      <c r="D556" s="15"/>
      <c r="E556" s="15"/>
    </row>
    <row r="557" spans="1:5" ht="14.25" customHeight="1">
      <c r="A557" s="15"/>
      <c r="B557" s="15"/>
      <c r="C557" s="15"/>
      <c r="D557" s="15"/>
      <c r="E557" s="15"/>
    </row>
    <row r="558" spans="1:5" ht="14.25" customHeight="1">
      <c r="A558" s="15"/>
      <c r="B558" s="15"/>
      <c r="C558" s="15"/>
      <c r="D558" s="15"/>
      <c r="E558" s="15"/>
    </row>
    <row r="559" spans="1:5" ht="14.25" customHeight="1">
      <c r="A559" s="15"/>
      <c r="B559" s="15"/>
      <c r="C559" s="15"/>
      <c r="D559" s="15"/>
      <c r="E559" s="15"/>
    </row>
    <row r="560" spans="1:5" ht="14.25" customHeight="1">
      <c r="A560" s="15"/>
      <c r="B560" s="15"/>
      <c r="C560" s="15"/>
      <c r="D560" s="15"/>
      <c r="E560" s="15"/>
    </row>
    <row r="561" spans="1:5" ht="14.25" customHeight="1">
      <c r="A561" s="15"/>
      <c r="B561" s="15"/>
      <c r="C561" s="15"/>
      <c r="D561" s="15"/>
      <c r="E561" s="15"/>
    </row>
    <row r="562" spans="1:5" ht="14.25" customHeight="1">
      <c r="A562" s="15"/>
      <c r="B562" s="15"/>
      <c r="C562" s="15"/>
      <c r="D562" s="15"/>
      <c r="E562" s="15"/>
    </row>
    <row r="563" spans="1:5" ht="14.25" customHeight="1">
      <c r="A563" s="15"/>
      <c r="B563" s="15"/>
      <c r="C563" s="15"/>
      <c r="D563" s="15"/>
      <c r="E563" s="15"/>
    </row>
    <row r="564" spans="1:5" ht="14.25" customHeight="1">
      <c r="A564" s="15"/>
      <c r="B564" s="15"/>
      <c r="C564" s="15"/>
      <c r="D564" s="15"/>
      <c r="E564" s="15"/>
    </row>
    <row r="565" spans="1:5" ht="14.25" customHeight="1">
      <c r="A565" s="15"/>
      <c r="B565" s="15"/>
      <c r="C565" s="15"/>
      <c r="D565" s="15"/>
      <c r="E565" s="15"/>
    </row>
    <row r="566" spans="1:5" ht="14.25" customHeight="1">
      <c r="A566" s="15"/>
      <c r="B566" s="15"/>
      <c r="C566" s="15"/>
      <c r="D566" s="15"/>
      <c r="E566" s="15"/>
    </row>
    <row r="567" spans="1:5" ht="14.25" customHeight="1">
      <c r="A567" s="15"/>
      <c r="B567" s="15"/>
      <c r="C567" s="15"/>
      <c r="D567" s="15"/>
      <c r="E567" s="15"/>
    </row>
    <row r="568" spans="1:5" ht="14.25" customHeight="1">
      <c r="A568" s="15"/>
      <c r="B568" s="15"/>
      <c r="C568" s="15"/>
      <c r="D568" s="15"/>
      <c r="E568" s="15"/>
    </row>
    <row r="569" spans="1:5" ht="14.25" customHeight="1">
      <c r="A569" s="15"/>
      <c r="B569" s="15"/>
      <c r="C569" s="15"/>
      <c r="D569" s="15"/>
      <c r="E569" s="15"/>
    </row>
    <row r="570" spans="1:5" ht="14.25" customHeight="1">
      <c r="A570" s="15"/>
      <c r="B570" s="15"/>
      <c r="C570" s="15"/>
      <c r="D570" s="15"/>
      <c r="E570" s="15"/>
    </row>
    <row r="571" spans="1:5" ht="14.25" customHeight="1">
      <c r="A571" s="15"/>
      <c r="B571" s="15"/>
      <c r="C571" s="15"/>
      <c r="D571" s="15"/>
      <c r="E571" s="15"/>
    </row>
    <row r="572" spans="1:5" ht="14.25" customHeight="1">
      <c r="A572" s="15"/>
      <c r="B572" s="15"/>
      <c r="C572" s="15"/>
      <c r="D572" s="15"/>
      <c r="E572" s="15"/>
    </row>
    <row r="573" spans="1:5" ht="14.25" customHeight="1">
      <c r="A573" s="15"/>
      <c r="B573" s="15"/>
      <c r="C573" s="15"/>
      <c r="D573" s="15"/>
      <c r="E573" s="15"/>
    </row>
    <row r="574" spans="1:5" ht="14.25" customHeight="1">
      <c r="A574" s="15"/>
      <c r="B574" s="15"/>
      <c r="C574" s="15"/>
      <c r="D574" s="15"/>
      <c r="E574" s="15"/>
    </row>
    <row r="575" spans="1:5" ht="14.25" customHeight="1">
      <c r="A575" s="15"/>
      <c r="B575" s="15"/>
      <c r="C575" s="15"/>
      <c r="D575" s="15"/>
      <c r="E575" s="15"/>
    </row>
    <row r="576" spans="1:5" ht="14.25" customHeight="1">
      <c r="A576" s="15"/>
      <c r="B576" s="15"/>
      <c r="C576" s="15"/>
      <c r="D576" s="15"/>
      <c r="E576" s="15"/>
    </row>
    <row r="577" spans="1:5" ht="14.25" customHeight="1">
      <c r="A577" s="15"/>
      <c r="B577" s="15"/>
      <c r="C577" s="15"/>
      <c r="D577" s="15"/>
      <c r="E577" s="15"/>
    </row>
    <row r="578" spans="1:5" ht="14.25" customHeight="1">
      <c r="A578" s="15"/>
      <c r="B578" s="15"/>
      <c r="C578" s="15"/>
      <c r="D578" s="15"/>
      <c r="E578" s="15"/>
    </row>
    <row r="579" spans="1:5" ht="14.25" customHeight="1">
      <c r="A579" s="15"/>
      <c r="B579" s="15"/>
      <c r="C579" s="15"/>
      <c r="D579" s="15"/>
      <c r="E579" s="15"/>
    </row>
    <row r="580" spans="1:5" ht="14.25" customHeight="1">
      <c r="A580" s="15"/>
      <c r="B580" s="15"/>
      <c r="C580" s="15"/>
      <c r="D580" s="15"/>
      <c r="E580" s="15"/>
    </row>
    <row r="581" spans="1:5" ht="14.25" customHeight="1">
      <c r="A581" s="15"/>
      <c r="B581" s="15"/>
      <c r="C581" s="15"/>
      <c r="D581" s="15"/>
      <c r="E581" s="15"/>
    </row>
    <row r="582" spans="1:5" ht="14.25" customHeight="1">
      <c r="A582" s="15"/>
      <c r="B582" s="15"/>
      <c r="C582" s="15"/>
      <c r="D582" s="15"/>
      <c r="E582" s="15"/>
    </row>
    <row r="583" spans="1:5" ht="14.25" customHeight="1">
      <c r="A583" s="15"/>
      <c r="B583" s="15"/>
      <c r="C583" s="15"/>
      <c r="D583" s="15"/>
      <c r="E583" s="15"/>
    </row>
    <row r="584" spans="1:5" ht="14.25" customHeight="1">
      <c r="A584" s="15"/>
      <c r="B584" s="15"/>
      <c r="C584" s="15"/>
      <c r="D584" s="15"/>
      <c r="E584" s="15"/>
    </row>
    <row r="585" spans="1:5" ht="14.25" customHeight="1">
      <c r="A585" s="15"/>
      <c r="B585" s="15"/>
      <c r="C585" s="15"/>
      <c r="D585" s="15"/>
      <c r="E585" s="15"/>
    </row>
    <row r="586" spans="1:5" ht="14.25" customHeight="1">
      <c r="A586" s="15"/>
      <c r="B586" s="15"/>
      <c r="C586" s="15"/>
      <c r="D586" s="15"/>
      <c r="E586" s="15"/>
    </row>
    <row r="587" spans="1:5" ht="14.25" customHeight="1">
      <c r="A587" s="15"/>
      <c r="B587" s="15"/>
      <c r="C587" s="15"/>
      <c r="D587" s="15"/>
      <c r="E587" s="15"/>
    </row>
    <row r="588" spans="1:5" ht="14.25" customHeight="1">
      <c r="A588" s="15"/>
      <c r="B588" s="15"/>
      <c r="C588" s="15"/>
      <c r="D588" s="15"/>
      <c r="E588" s="15"/>
    </row>
    <row r="589" spans="1:5" ht="14.25" customHeight="1">
      <c r="A589" s="15"/>
      <c r="B589" s="15"/>
      <c r="C589" s="15"/>
      <c r="D589" s="15"/>
      <c r="E589" s="15"/>
    </row>
    <row r="590" spans="1:5" ht="14.25" customHeight="1">
      <c r="A590" s="15"/>
      <c r="B590" s="15"/>
      <c r="C590" s="15"/>
      <c r="D590" s="15"/>
      <c r="E590" s="15"/>
    </row>
    <row r="591" spans="1:5" ht="14.25" customHeight="1">
      <c r="A591" s="15"/>
      <c r="B591" s="15"/>
      <c r="C591" s="15"/>
      <c r="D591" s="15"/>
      <c r="E591" s="15"/>
    </row>
    <row r="592" spans="1:5" ht="14.25" customHeight="1">
      <c r="A592" s="15"/>
      <c r="B592" s="15"/>
      <c r="C592" s="15"/>
      <c r="D592" s="15"/>
      <c r="E592" s="15"/>
    </row>
    <row r="593" spans="1:5" ht="14.25" customHeight="1">
      <c r="A593" s="15"/>
      <c r="B593" s="15"/>
      <c r="C593" s="15"/>
      <c r="D593" s="15"/>
      <c r="E593" s="15"/>
    </row>
    <row r="594" spans="1:5" ht="14.25" customHeight="1">
      <c r="A594" s="15"/>
      <c r="B594" s="15"/>
      <c r="C594" s="15"/>
      <c r="D594" s="15"/>
      <c r="E594" s="15"/>
    </row>
    <row r="595" spans="1:5" ht="14.25" customHeight="1">
      <c r="A595" s="15"/>
      <c r="B595" s="15"/>
      <c r="C595" s="15"/>
      <c r="D595" s="15"/>
      <c r="E595" s="15"/>
    </row>
    <row r="596" spans="1:5" ht="14.25" customHeight="1">
      <c r="A596" s="15"/>
      <c r="B596" s="15"/>
      <c r="C596" s="15"/>
      <c r="D596" s="15"/>
      <c r="E596" s="15"/>
    </row>
    <row r="597" spans="1:5" ht="14.25" customHeight="1">
      <c r="A597" s="15"/>
      <c r="B597" s="15"/>
      <c r="C597" s="15"/>
      <c r="D597" s="15"/>
      <c r="E597" s="15"/>
    </row>
    <row r="598" spans="1:5" ht="14.25" customHeight="1">
      <c r="A598" s="15"/>
      <c r="B598" s="15"/>
      <c r="C598" s="15"/>
      <c r="D598" s="15"/>
      <c r="E598" s="15"/>
    </row>
    <row r="599" spans="1:5" ht="14.25" customHeight="1">
      <c r="A599" s="15"/>
      <c r="B599" s="15"/>
      <c r="C599" s="15"/>
      <c r="D599" s="15"/>
      <c r="E599" s="15"/>
    </row>
    <row r="600" spans="1:5" ht="14.25" customHeight="1">
      <c r="A600" s="15"/>
      <c r="B600" s="15"/>
      <c r="C600" s="15"/>
      <c r="D600" s="15"/>
      <c r="E600" s="15"/>
    </row>
    <row r="601" spans="1:5" ht="14.25" customHeight="1">
      <c r="A601" s="15"/>
      <c r="B601" s="15"/>
      <c r="C601" s="15"/>
      <c r="D601" s="15"/>
      <c r="E601" s="15"/>
    </row>
    <row r="602" spans="1:5" ht="14.25" customHeight="1">
      <c r="A602" s="15"/>
      <c r="B602" s="15"/>
      <c r="C602" s="15"/>
      <c r="D602" s="15"/>
      <c r="E602" s="15"/>
    </row>
    <row r="603" spans="1:5" ht="14.25" customHeight="1">
      <c r="A603" s="15"/>
      <c r="B603" s="15"/>
      <c r="C603" s="15"/>
      <c r="D603" s="15"/>
      <c r="E603" s="15"/>
    </row>
    <row r="604" spans="1:5" ht="14.25" customHeight="1">
      <c r="A604" s="15"/>
      <c r="B604" s="15"/>
      <c r="C604" s="15"/>
      <c r="D604" s="15"/>
      <c r="E604" s="15"/>
    </row>
    <row r="605" spans="1:5" ht="14.25" customHeight="1">
      <c r="A605" s="15"/>
      <c r="B605" s="15"/>
      <c r="C605" s="15"/>
      <c r="D605" s="15"/>
      <c r="E605" s="15"/>
    </row>
    <row r="606" spans="1:5" ht="14.25" customHeight="1">
      <c r="A606" s="15"/>
      <c r="B606" s="15"/>
      <c r="C606" s="15"/>
      <c r="D606" s="15"/>
      <c r="E606" s="15"/>
    </row>
    <row r="607" spans="1:5" ht="14.25" customHeight="1">
      <c r="A607" s="15"/>
      <c r="B607" s="15"/>
      <c r="C607" s="15"/>
      <c r="D607" s="15"/>
      <c r="E607" s="15"/>
    </row>
    <row r="608" spans="1:5" ht="14.25" customHeight="1">
      <c r="A608" s="15"/>
      <c r="B608" s="15"/>
      <c r="C608" s="15"/>
      <c r="D608" s="15"/>
      <c r="E608" s="15"/>
    </row>
    <row r="609" spans="1:5" ht="14.25" customHeight="1">
      <c r="A609" s="15"/>
      <c r="B609" s="15"/>
      <c r="C609" s="15"/>
      <c r="D609" s="15"/>
      <c r="E609" s="15"/>
    </row>
    <row r="610" spans="1:5" ht="14.25" customHeight="1">
      <c r="A610" s="15"/>
      <c r="B610" s="15"/>
      <c r="C610" s="15"/>
      <c r="D610" s="15"/>
      <c r="E610" s="15"/>
    </row>
    <row r="611" spans="1:5" ht="14.25" customHeight="1">
      <c r="A611" s="15"/>
      <c r="B611" s="15"/>
      <c r="C611" s="15"/>
      <c r="D611" s="15"/>
      <c r="E611" s="15"/>
    </row>
    <row r="612" spans="1:5" ht="14.25" customHeight="1">
      <c r="A612" s="15"/>
      <c r="B612" s="15"/>
      <c r="C612" s="15"/>
      <c r="D612" s="15"/>
      <c r="E612" s="15"/>
    </row>
    <row r="613" spans="1:5" ht="14.25" customHeight="1">
      <c r="A613" s="15"/>
      <c r="B613" s="15"/>
      <c r="C613" s="15"/>
      <c r="D613" s="15"/>
      <c r="E613" s="15"/>
    </row>
    <row r="614" spans="1:5" ht="14.25" customHeight="1">
      <c r="A614" s="15"/>
      <c r="B614" s="15"/>
      <c r="C614" s="15"/>
      <c r="D614" s="15"/>
      <c r="E614" s="15"/>
    </row>
    <row r="615" spans="1:5" ht="14.25" customHeight="1">
      <c r="A615" s="15"/>
      <c r="B615" s="15"/>
      <c r="C615" s="15"/>
      <c r="D615" s="15"/>
      <c r="E615" s="15"/>
    </row>
    <row r="616" spans="1:5" ht="14.25" customHeight="1">
      <c r="A616" s="15"/>
      <c r="B616" s="15"/>
      <c r="C616" s="15"/>
      <c r="D616" s="15"/>
      <c r="E616" s="15"/>
    </row>
    <row r="617" spans="1:5" ht="14.25" customHeight="1">
      <c r="A617" s="15"/>
      <c r="B617" s="15"/>
      <c r="C617" s="15"/>
      <c r="D617" s="15"/>
      <c r="E617" s="15"/>
    </row>
    <row r="618" spans="1:5" ht="14.25" customHeight="1">
      <c r="A618" s="15"/>
      <c r="B618" s="15"/>
      <c r="C618" s="15"/>
      <c r="D618" s="15"/>
      <c r="E618" s="15"/>
    </row>
    <row r="619" spans="1:5" ht="14.25" customHeight="1">
      <c r="A619" s="15"/>
      <c r="B619" s="15"/>
      <c r="C619" s="15"/>
      <c r="D619" s="15"/>
      <c r="E619" s="15"/>
    </row>
    <row r="620" spans="1:5" ht="14.25" customHeight="1">
      <c r="A620" s="15"/>
      <c r="B620" s="15"/>
      <c r="C620" s="15"/>
      <c r="D620" s="15"/>
      <c r="E620" s="15"/>
    </row>
    <row r="621" spans="1:5" ht="14.25" customHeight="1">
      <c r="A621" s="15"/>
      <c r="B621" s="15"/>
      <c r="C621" s="15"/>
      <c r="D621" s="15"/>
      <c r="E621" s="15"/>
    </row>
    <row r="622" spans="1:5" ht="14.25" customHeight="1">
      <c r="A622" s="15"/>
      <c r="B622" s="15"/>
      <c r="C622" s="15"/>
      <c r="D622" s="15"/>
      <c r="E622" s="15"/>
    </row>
    <row r="623" spans="1:5" ht="14.25" customHeight="1">
      <c r="A623" s="15"/>
      <c r="B623" s="15"/>
      <c r="C623" s="15"/>
      <c r="D623" s="15"/>
      <c r="E623" s="15"/>
    </row>
    <row r="624" spans="1:5" ht="14.25" customHeight="1">
      <c r="A624" s="15"/>
      <c r="B624" s="15"/>
      <c r="C624" s="15"/>
      <c r="D624" s="15"/>
      <c r="E624" s="15"/>
    </row>
    <row r="625" spans="1:5" ht="14.25" customHeight="1">
      <c r="A625" s="15"/>
      <c r="B625" s="15"/>
      <c r="C625" s="15"/>
      <c r="D625" s="15"/>
      <c r="E625" s="15"/>
    </row>
    <row r="626" spans="1:5" ht="14.25" customHeight="1">
      <c r="A626" s="15"/>
      <c r="B626" s="15"/>
      <c r="C626" s="15"/>
      <c r="D626" s="15"/>
      <c r="E626" s="15"/>
    </row>
    <row r="627" spans="1:5" ht="14.25" customHeight="1">
      <c r="A627" s="15"/>
      <c r="B627" s="15"/>
      <c r="C627" s="15"/>
      <c r="D627" s="15"/>
      <c r="E627" s="15"/>
    </row>
    <row r="628" spans="1:5" ht="14.25" customHeight="1">
      <c r="A628" s="15"/>
      <c r="B628" s="15"/>
      <c r="C628" s="15"/>
      <c r="D628" s="15"/>
      <c r="E628" s="15"/>
    </row>
    <row r="629" spans="1:5" ht="14.25" customHeight="1">
      <c r="A629" s="15"/>
      <c r="B629" s="15"/>
      <c r="C629" s="15"/>
      <c r="D629" s="15"/>
      <c r="E629" s="15"/>
    </row>
    <row r="630" spans="1:5" ht="14.25" customHeight="1">
      <c r="A630" s="15"/>
      <c r="B630" s="15"/>
      <c r="C630" s="15"/>
      <c r="D630" s="15"/>
      <c r="E630" s="15"/>
    </row>
    <row r="631" spans="1:5" ht="14.25" customHeight="1">
      <c r="A631" s="15"/>
      <c r="B631" s="15"/>
      <c r="C631" s="15"/>
      <c r="D631" s="15"/>
      <c r="E631" s="15"/>
    </row>
    <row r="632" spans="1:5" ht="14.25" customHeight="1">
      <c r="A632" s="15"/>
      <c r="B632" s="15"/>
      <c r="C632" s="15"/>
      <c r="D632" s="15"/>
      <c r="E632" s="15"/>
    </row>
    <row r="633" spans="1:5" ht="14.25" customHeight="1">
      <c r="A633" s="15"/>
      <c r="B633" s="15"/>
      <c r="C633" s="15"/>
      <c r="D633" s="15"/>
      <c r="E633" s="15"/>
    </row>
    <row r="634" spans="1:5" ht="14.25" customHeight="1">
      <c r="A634" s="15"/>
      <c r="B634" s="15"/>
      <c r="C634" s="15"/>
      <c r="D634" s="15"/>
      <c r="E634" s="15"/>
    </row>
    <row r="635" spans="1:5" ht="14.25" customHeight="1">
      <c r="A635" s="15"/>
      <c r="B635" s="15"/>
      <c r="C635" s="15"/>
      <c r="D635" s="15"/>
      <c r="E635" s="15"/>
    </row>
    <row r="636" spans="1:5" ht="14.25" customHeight="1">
      <c r="A636" s="15"/>
      <c r="B636" s="15"/>
      <c r="C636" s="15"/>
      <c r="D636" s="15"/>
      <c r="E636" s="15"/>
    </row>
    <row r="637" spans="1:5" ht="14.25" customHeight="1">
      <c r="A637" s="15"/>
      <c r="B637" s="15"/>
      <c r="C637" s="15"/>
      <c r="D637" s="15"/>
      <c r="E637" s="15"/>
    </row>
    <row r="638" spans="1:5" ht="14.25" customHeight="1">
      <c r="A638" s="15"/>
      <c r="B638" s="15"/>
      <c r="C638" s="15"/>
      <c r="D638" s="15"/>
      <c r="E638" s="15"/>
    </row>
    <row r="639" spans="1:5" ht="14.25" customHeight="1">
      <c r="A639" s="15"/>
      <c r="B639" s="15"/>
      <c r="C639" s="15"/>
      <c r="D639" s="15"/>
      <c r="E639" s="15"/>
    </row>
    <row r="640" spans="1:5" ht="14.25" customHeight="1">
      <c r="A640" s="15"/>
      <c r="B640" s="15"/>
      <c r="C640" s="15"/>
      <c r="D640" s="15"/>
      <c r="E640" s="15"/>
    </row>
    <row r="641" spans="1:5" ht="14.25" customHeight="1">
      <c r="A641" s="15"/>
      <c r="B641" s="15"/>
      <c r="C641" s="15"/>
      <c r="D641" s="15"/>
      <c r="E641" s="15"/>
    </row>
    <row r="642" spans="1:5" ht="14.25" customHeight="1">
      <c r="A642" s="15"/>
      <c r="B642" s="15"/>
      <c r="C642" s="15"/>
      <c r="D642" s="15"/>
      <c r="E642" s="15"/>
    </row>
    <row r="643" spans="1:5" ht="14.25" customHeight="1">
      <c r="A643" s="15"/>
      <c r="B643" s="15"/>
      <c r="C643" s="15"/>
      <c r="D643" s="15"/>
      <c r="E643" s="15"/>
    </row>
    <row r="644" spans="1:5" ht="14.25" customHeight="1">
      <c r="A644" s="15"/>
      <c r="B644" s="15"/>
      <c r="C644" s="15"/>
      <c r="D644" s="15"/>
      <c r="E644" s="15"/>
    </row>
    <row r="645" spans="1:5" ht="14.25" customHeight="1">
      <c r="A645" s="15"/>
      <c r="B645" s="15"/>
      <c r="C645" s="15"/>
      <c r="D645" s="15"/>
      <c r="E645" s="15"/>
    </row>
    <row r="646" spans="1:5" ht="14.25" customHeight="1">
      <c r="A646" s="15"/>
      <c r="B646" s="15"/>
      <c r="C646" s="15"/>
      <c r="D646" s="15"/>
      <c r="E646" s="15"/>
    </row>
    <row r="647" spans="1:5" ht="14.25" customHeight="1">
      <c r="A647" s="15"/>
      <c r="B647" s="15"/>
      <c r="C647" s="15"/>
      <c r="D647" s="15"/>
      <c r="E647" s="15"/>
    </row>
    <row r="648" spans="1:5" ht="14.25" customHeight="1">
      <c r="A648" s="15"/>
      <c r="B648" s="15"/>
      <c r="C648" s="15"/>
      <c r="D648" s="15"/>
      <c r="E648" s="15"/>
    </row>
    <row r="649" spans="1:5" ht="14.25" customHeight="1">
      <c r="A649" s="15"/>
      <c r="B649" s="15"/>
      <c r="C649" s="15"/>
      <c r="D649" s="15"/>
      <c r="E649" s="15"/>
    </row>
    <row r="650" spans="1:5" ht="14.25" customHeight="1">
      <c r="A650" s="15"/>
      <c r="B650" s="15"/>
      <c r="C650" s="15"/>
      <c r="D650" s="15"/>
      <c r="E650" s="15"/>
    </row>
    <row r="651" spans="1:5" ht="14.25" customHeight="1">
      <c r="A651" s="15"/>
      <c r="B651" s="15"/>
      <c r="C651" s="15"/>
      <c r="D651" s="15"/>
      <c r="E651" s="15"/>
    </row>
    <row r="652" spans="1:5" ht="14.25" customHeight="1">
      <c r="A652" s="15"/>
      <c r="B652" s="15"/>
      <c r="C652" s="15"/>
      <c r="D652" s="15"/>
      <c r="E652" s="15"/>
    </row>
    <row r="653" spans="1:5" ht="14.25" customHeight="1">
      <c r="A653" s="15"/>
      <c r="B653" s="15"/>
      <c r="C653" s="15"/>
      <c r="D653" s="15"/>
      <c r="E653" s="15"/>
    </row>
    <row r="654" spans="1:5" ht="14.25" customHeight="1">
      <c r="A654" s="15"/>
      <c r="B654" s="15"/>
      <c r="C654" s="15"/>
      <c r="D654" s="15"/>
      <c r="E654" s="15"/>
    </row>
    <row r="655" spans="1:5" ht="14.25" customHeight="1">
      <c r="A655" s="15"/>
      <c r="B655" s="15"/>
      <c r="C655" s="15"/>
      <c r="D655" s="15"/>
      <c r="E655" s="15"/>
    </row>
    <row r="656" spans="1:5" ht="14.25" customHeight="1">
      <c r="A656" s="15"/>
      <c r="B656" s="15"/>
      <c r="C656" s="15"/>
      <c r="D656" s="15"/>
      <c r="E656" s="15"/>
    </row>
    <row r="657" spans="1:5" ht="14.25" customHeight="1">
      <c r="A657" s="15"/>
      <c r="B657" s="15"/>
      <c r="C657" s="15"/>
      <c r="D657" s="15"/>
      <c r="E657" s="15"/>
    </row>
    <row r="658" spans="1:5" ht="14.25" customHeight="1">
      <c r="A658" s="15"/>
      <c r="B658" s="15"/>
      <c r="C658" s="15"/>
      <c r="D658" s="15"/>
      <c r="E658" s="15"/>
    </row>
    <row r="659" spans="1:5" ht="14.25" customHeight="1">
      <c r="A659" s="15"/>
      <c r="B659" s="15"/>
      <c r="C659" s="15"/>
      <c r="D659" s="15"/>
      <c r="E659" s="15"/>
    </row>
    <row r="660" spans="1:5" ht="14.25" customHeight="1">
      <c r="A660" s="15"/>
      <c r="B660" s="15"/>
      <c r="C660" s="15"/>
      <c r="D660" s="15"/>
      <c r="E660" s="15"/>
    </row>
    <row r="661" spans="1:5" ht="14.25" customHeight="1">
      <c r="A661" s="15"/>
      <c r="B661" s="15"/>
      <c r="C661" s="15"/>
      <c r="D661" s="15"/>
      <c r="E661" s="15"/>
    </row>
    <row r="662" spans="1:5" ht="14.25" customHeight="1">
      <c r="A662" s="15"/>
      <c r="B662" s="15"/>
      <c r="C662" s="15"/>
      <c r="D662" s="15"/>
      <c r="E662" s="15"/>
    </row>
    <row r="663" spans="1:5" ht="14.25" customHeight="1">
      <c r="A663" s="15"/>
      <c r="B663" s="15"/>
      <c r="C663" s="15"/>
      <c r="D663" s="15"/>
      <c r="E663" s="15"/>
    </row>
    <row r="664" spans="1:5" ht="14.25" customHeight="1">
      <c r="A664" s="15"/>
      <c r="B664" s="15"/>
      <c r="C664" s="15"/>
      <c r="D664" s="15"/>
      <c r="E664" s="15"/>
    </row>
    <row r="665" spans="1:5" ht="14.25" customHeight="1">
      <c r="A665" s="15"/>
      <c r="B665" s="15"/>
      <c r="C665" s="15"/>
      <c r="D665" s="15"/>
      <c r="E665" s="15"/>
    </row>
    <row r="666" spans="1:5" ht="14.25" customHeight="1">
      <c r="A666" s="15"/>
      <c r="B666" s="15"/>
      <c r="C666" s="15"/>
      <c r="D666" s="15"/>
      <c r="E666" s="15"/>
    </row>
    <row r="667" spans="1:5" ht="14.25" customHeight="1">
      <c r="A667" s="15"/>
      <c r="B667" s="15"/>
      <c r="C667" s="15"/>
      <c r="D667" s="15"/>
      <c r="E667" s="15"/>
    </row>
    <row r="668" spans="1:5" ht="14.25" customHeight="1">
      <c r="A668" s="15"/>
      <c r="B668" s="15"/>
      <c r="C668" s="15"/>
      <c r="D668" s="15"/>
      <c r="E668" s="15"/>
    </row>
    <row r="669" spans="1:5" ht="14.25" customHeight="1">
      <c r="A669" s="15"/>
      <c r="B669" s="15"/>
      <c r="C669" s="15"/>
      <c r="D669" s="15"/>
      <c r="E669" s="15"/>
    </row>
    <row r="670" spans="1:5" ht="14.25" customHeight="1">
      <c r="A670" s="15"/>
      <c r="B670" s="15"/>
      <c r="C670" s="15"/>
      <c r="D670" s="15"/>
      <c r="E670" s="15"/>
    </row>
    <row r="671" spans="1:5" ht="14.25" customHeight="1">
      <c r="A671" s="15"/>
      <c r="B671" s="15"/>
      <c r="C671" s="15"/>
      <c r="D671" s="15"/>
      <c r="E671" s="15"/>
    </row>
    <row r="672" spans="1:5" ht="14.25" customHeight="1">
      <c r="A672" s="15"/>
      <c r="B672" s="15"/>
      <c r="C672" s="15"/>
      <c r="D672" s="15"/>
      <c r="E672" s="15"/>
    </row>
    <row r="673" spans="1:5" ht="14.25" customHeight="1">
      <c r="A673" s="15"/>
      <c r="B673" s="15"/>
      <c r="C673" s="15"/>
      <c r="D673" s="15"/>
      <c r="E673" s="15"/>
    </row>
    <row r="674" spans="1:5" ht="14.25" customHeight="1">
      <c r="A674" s="15"/>
      <c r="B674" s="15"/>
      <c r="C674" s="15"/>
      <c r="D674" s="15"/>
      <c r="E674" s="15"/>
    </row>
    <row r="675" spans="1:5" ht="14.25" customHeight="1">
      <c r="A675" s="15"/>
      <c r="B675" s="15"/>
      <c r="C675" s="15"/>
      <c r="D675" s="15"/>
      <c r="E675" s="15"/>
    </row>
    <row r="676" spans="1:5" ht="14.25" customHeight="1">
      <c r="A676" s="15"/>
      <c r="B676" s="15"/>
      <c r="C676" s="15"/>
      <c r="D676" s="15"/>
      <c r="E676" s="15"/>
    </row>
    <row r="677" spans="1:5" ht="14.25" customHeight="1">
      <c r="A677" s="15"/>
      <c r="B677" s="15"/>
      <c r="C677" s="15"/>
      <c r="D677" s="15"/>
      <c r="E677" s="15"/>
    </row>
    <row r="678" spans="1:5" ht="14.25" customHeight="1">
      <c r="A678" s="15"/>
      <c r="B678" s="15"/>
      <c r="C678" s="15"/>
      <c r="D678" s="15"/>
      <c r="E678" s="15"/>
    </row>
    <row r="679" spans="1:5" ht="14.25" customHeight="1">
      <c r="A679" s="15"/>
      <c r="B679" s="15"/>
      <c r="C679" s="15"/>
      <c r="D679" s="15"/>
      <c r="E679" s="15"/>
    </row>
    <row r="680" spans="1:5" ht="14.25" customHeight="1">
      <c r="A680" s="15"/>
      <c r="B680" s="15"/>
      <c r="C680" s="15"/>
      <c r="D680" s="15"/>
      <c r="E680" s="15"/>
    </row>
    <row r="681" spans="1:5" ht="14.25" customHeight="1">
      <c r="A681" s="15"/>
      <c r="B681" s="15"/>
      <c r="C681" s="15"/>
      <c r="D681" s="15"/>
      <c r="E681" s="15"/>
    </row>
    <row r="682" spans="1:5" ht="14.25" customHeight="1">
      <c r="A682" s="15"/>
      <c r="B682" s="15"/>
      <c r="C682" s="15"/>
      <c r="D682" s="15"/>
      <c r="E682" s="15"/>
    </row>
    <row r="683" spans="1:5" ht="14.25" customHeight="1">
      <c r="A683" s="15"/>
      <c r="B683" s="15"/>
      <c r="C683" s="15"/>
      <c r="D683" s="15"/>
      <c r="E683" s="15"/>
    </row>
    <row r="684" spans="1:5" ht="14.25" customHeight="1">
      <c r="A684" s="15"/>
      <c r="B684" s="15"/>
      <c r="C684" s="15"/>
      <c r="D684" s="15"/>
      <c r="E684" s="15"/>
    </row>
    <row r="685" spans="1:5" ht="14.25" customHeight="1">
      <c r="A685" s="15"/>
      <c r="B685" s="15"/>
      <c r="C685" s="15"/>
      <c r="D685" s="15"/>
      <c r="E685" s="15"/>
    </row>
    <row r="686" spans="1:5" ht="14.25" customHeight="1">
      <c r="A686" s="15"/>
      <c r="B686" s="15"/>
      <c r="C686" s="15"/>
      <c r="D686" s="15"/>
      <c r="E686" s="15"/>
    </row>
    <row r="687" spans="1:5" ht="14.25" customHeight="1">
      <c r="A687" s="15"/>
      <c r="B687" s="15"/>
      <c r="C687" s="15"/>
      <c r="D687" s="15"/>
      <c r="E687" s="15"/>
    </row>
    <row r="688" spans="1:5" ht="14.25" customHeight="1">
      <c r="A688" s="15"/>
      <c r="B688" s="15"/>
      <c r="C688" s="15"/>
      <c r="D688" s="15"/>
      <c r="E688" s="15"/>
    </row>
    <row r="689" spans="1:5" ht="14.25" customHeight="1">
      <c r="A689" s="15"/>
      <c r="B689" s="15"/>
      <c r="C689" s="15"/>
      <c r="D689" s="15"/>
      <c r="E689" s="15"/>
    </row>
    <row r="690" spans="1:5" ht="14.25" customHeight="1">
      <c r="A690" s="15"/>
      <c r="B690" s="15"/>
      <c r="C690" s="15"/>
      <c r="D690" s="15"/>
      <c r="E690" s="15"/>
    </row>
    <row r="691" spans="1:5" ht="14.25" customHeight="1">
      <c r="A691" s="15"/>
      <c r="B691" s="15"/>
      <c r="C691" s="15"/>
      <c r="D691" s="15"/>
      <c r="E691" s="15"/>
    </row>
    <row r="692" spans="1:5" ht="14.25" customHeight="1">
      <c r="A692" s="15"/>
      <c r="B692" s="15"/>
      <c r="C692" s="15"/>
      <c r="D692" s="15"/>
      <c r="E692" s="15"/>
    </row>
    <row r="693" spans="1:5" ht="14.25" customHeight="1">
      <c r="A693" s="15"/>
      <c r="B693" s="15"/>
      <c r="C693" s="15"/>
      <c r="D693" s="15"/>
      <c r="E693" s="15"/>
    </row>
    <row r="694" spans="1:5" ht="14.25" customHeight="1">
      <c r="A694" s="15"/>
      <c r="B694" s="15"/>
      <c r="C694" s="15"/>
      <c r="D694" s="15"/>
      <c r="E694" s="15"/>
    </row>
    <row r="695" spans="1:5" ht="14.25" customHeight="1">
      <c r="A695" s="15"/>
      <c r="B695" s="15"/>
      <c r="C695" s="15"/>
      <c r="D695" s="15"/>
      <c r="E695" s="15"/>
    </row>
    <row r="696" spans="1:5" ht="14.25" customHeight="1">
      <c r="A696" s="15"/>
      <c r="B696" s="15"/>
      <c r="C696" s="15"/>
      <c r="D696" s="15"/>
      <c r="E696" s="15"/>
    </row>
    <row r="697" spans="1:5" ht="14.25" customHeight="1">
      <c r="A697" s="15"/>
      <c r="B697" s="15"/>
      <c r="C697" s="15"/>
      <c r="D697" s="15"/>
      <c r="E697" s="15"/>
    </row>
    <row r="698" spans="1:5" ht="14.25" customHeight="1">
      <c r="A698" s="15"/>
      <c r="B698" s="15"/>
      <c r="C698" s="15"/>
      <c r="D698" s="15"/>
      <c r="E698" s="15"/>
    </row>
    <row r="699" spans="1:5" ht="14.25" customHeight="1">
      <c r="A699" s="15"/>
      <c r="B699" s="15"/>
      <c r="C699" s="15"/>
      <c r="D699" s="15"/>
      <c r="E699" s="15"/>
    </row>
    <row r="700" spans="1:5" ht="14.25" customHeight="1">
      <c r="A700" s="15"/>
      <c r="B700" s="15"/>
      <c r="C700" s="15"/>
      <c r="D700" s="15"/>
      <c r="E700" s="15"/>
    </row>
    <row r="701" spans="1:5" ht="14.25" customHeight="1">
      <c r="A701" s="15"/>
      <c r="B701" s="15"/>
      <c r="C701" s="15"/>
      <c r="D701" s="15"/>
      <c r="E701" s="15"/>
    </row>
    <row r="702" spans="1:5" ht="14.25" customHeight="1">
      <c r="A702" s="15"/>
      <c r="B702" s="15"/>
      <c r="C702" s="15"/>
      <c r="D702" s="15"/>
      <c r="E702" s="15"/>
    </row>
    <row r="703" spans="1:5" ht="14.25" customHeight="1">
      <c r="A703" s="15"/>
      <c r="B703" s="15"/>
      <c r="C703" s="15"/>
      <c r="D703" s="15"/>
      <c r="E703" s="15"/>
    </row>
    <row r="704" spans="1:5" ht="14.25" customHeight="1">
      <c r="A704" s="15"/>
      <c r="B704" s="15"/>
      <c r="C704" s="15"/>
      <c r="D704" s="15"/>
      <c r="E704" s="15"/>
    </row>
    <row r="705" spans="1:5" ht="14.25" customHeight="1">
      <c r="A705" s="15"/>
      <c r="B705" s="15"/>
      <c r="C705" s="15"/>
      <c r="D705" s="15"/>
      <c r="E705" s="15"/>
    </row>
    <row r="706" spans="1:5" ht="14.25" customHeight="1">
      <c r="A706" s="15"/>
      <c r="B706" s="15"/>
      <c r="C706" s="15"/>
      <c r="D706" s="15"/>
      <c r="E706" s="15"/>
    </row>
    <row r="707" spans="1:5" ht="14.25" customHeight="1">
      <c r="A707" s="15"/>
      <c r="B707" s="15"/>
      <c r="C707" s="15"/>
      <c r="D707" s="15"/>
      <c r="E707" s="15"/>
    </row>
    <row r="708" spans="1:5" ht="14.25" customHeight="1">
      <c r="A708" s="15"/>
      <c r="B708" s="15"/>
      <c r="C708" s="15"/>
      <c r="D708" s="15"/>
      <c r="E708" s="15"/>
    </row>
    <row r="709" spans="1:5" ht="14.25" customHeight="1">
      <c r="A709" s="15"/>
      <c r="B709" s="15"/>
      <c r="C709" s="15"/>
      <c r="D709" s="15"/>
      <c r="E709" s="15"/>
    </row>
    <row r="710" spans="1:5" ht="14.25" customHeight="1">
      <c r="A710" s="15"/>
      <c r="B710" s="15"/>
      <c r="C710" s="15"/>
      <c r="D710" s="15"/>
      <c r="E710" s="15"/>
    </row>
    <row r="711" spans="1:5" ht="14.25" customHeight="1">
      <c r="A711" s="15"/>
      <c r="B711" s="15"/>
      <c r="C711" s="15"/>
      <c r="D711" s="15"/>
      <c r="E711" s="15"/>
    </row>
    <row r="712" spans="1:5" ht="14.25" customHeight="1">
      <c r="A712" s="15"/>
      <c r="B712" s="15"/>
      <c r="C712" s="15"/>
      <c r="D712" s="15"/>
      <c r="E712" s="15"/>
    </row>
    <row r="713" spans="1:5" ht="14.25" customHeight="1">
      <c r="A713" s="15"/>
      <c r="B713" s="15"/>
      <c r="C713" s="15"/>
      <c r="D713" s="15"/>
      <c r="E713" s="15"/>
    </row>
    <row r="714" spans="1:5" ht="14.25" customHeight="1">
      <c r="A714" s="15"/>
      <c r="B714" s="15"/>
      <c r="C714" s="15"/>
      <c r="D714" s="15"/>
      <c r="E714" s="15"/>
    </row>
    <row r="715" spans="1:5" ht="14.25" customHeight="1">
      <c r="A715" s="15"/>
      <c r="B715" s="15"/>
      <c r="C715" s="15"/>
      <c r="D715" s="15"/>
      <c r="E715" s="15"/>
    </row>
    <row r="716" spans="1:5" ht="14.25" customHeight="1">
      <c r="A716" s="15"/>
      <c r="B716" s="15"/>
      <c r="C716" s="15"/>
      <c r="D716" s="15"/>
      <c r="E716" s="15"/>
    </row>
    <row r="717" spans="1:5" ht="14.25" customHeight="1">
      <c r="A717" s="15"/>
      <c r="B717" s="15"/>
      <c r="C717" s="15"/>
      <c r="D717" s="15"/>
      <c r="E717" s="15"/>
    </row>
    <row r="718" spans="1:5" ht="14.25" customHeight="1">
      <c r="A718" s="15"/>
      <c r="B718" s="15"/>
      <c r="C718" s="15"/>
      <c r="D718" s="15"/>
      <c r="E718" s="15"/>
    </row>
    <row r="719" spans="1:5" ht="14.25" customHeight="1">
      <c r="A719" s="15"/>
      <c r="B719" s="15"/>
      <c r="C719" s="15"/>
      <c r="D719" s="15"/>
      <c r="E719" s="15"/>
    </row>
    <row r="720" spans="1:5" ht="14.25" customHeight="1">
      <c r="A720" s="15"/>
      <c r="B720" s="15"/>
      <c r="C720" s="15"/>
      <c r="D720" s="15"/>
      <c r="E720" s="15"/>
    </row>
    <row r="721" spans="1:5" ht="14.25" customHeight="1">
      <c r="A721" s="15"/>
      <c r="B721" s="15"/>
      <c r="C721" s="15"/>
      <c r="D721" s="15"/>
      <c r="E721" s="15"/>
    </row>
    <row r="722" spans="1:5" ht="14.25" customHeight="1">
      <c r="A722" s="15"/>
      <c r="B722" s="15"/>
      <c r="C722" s="15"/>
      <c r="D722" s="15"/>
      <c r="E722" s="15"/>
    </row>
    <row r="723" spans="1:5" ht="14.25" customHeight="1">
      <c r="A723" s="15"/>
      <c r="B723" s="15"/>
      <c r="C723" s="15"/>
      <c r="D723" s="15"/>
      <c r="E723" s="15"/>
    </row>
    <row r="724" spans="1:5" ht="14.25" customHeight="1">
      <c r="A724" s="15"/>
      <c r="B724" s="15"/>
      <c r="C724" s="15"/>
      <c r="D724" s="15"/>
      <c r="E724" s="15"/>
    </row>
    <row r="725" spans="1:5" ht="14.25" customHeight="1">
      <c r="A725" s="15"/>
      <c r="B725" s="15"/>
      <c r="C725" s="15"/>
      <c r="D725" s="15"/>
      <c r="E725" s="15"/>
    </row>
    <row r="726" spans="1:5" ht="14.25" customHeight="1">
      <c r="A726" s="15"/>
      <c r="B726" s="15"/>
      <c r="C726" s="15"/>
      <c r="D726" s="15"/>
      <c r="E726" s="15"/>
    </row>
    <row r="727" spans="1:5" ht="14.25" customHeight="1">
      <c r="A727" s="15"/>
      <c r="B727" s="15"/>
      <c r="C727" s="15"/>
      <c r="D727" s="15"/>
      <c r="E727" s="15"/>
    </row>
    <row r="728" spans="1:5" ht="14.25" customHeight="1">
      <c r="A728" s="15"/>
      <c r="B728" s="15"/>
      <c r="C728" s="15"/>
      <c r="D728" s="15"/>
      <c r="E728" s="15"/>
    </row>
    <row r="729" spans="1:5" ht="14.25" customHeight="1">
      <c r="A729" s="15"/>
      <c r="B729" s="15"/>
      <c r="C729" s="15"/>
      <c r="D729" s="15"/>
      <c r="E729" s="15"/>
    </row>
    <row r="730" spans="1:5" ht="14.25" customHeight="1">
      <c r="A730" s="15"/>
      <c r="B730" s="15"/>
      <c r="C730" s="15"/>
      <c r="D730" s="15"/>
      <c r="E730" s="15"/>
    </row>
    <row r="731" spans="1:5" ht="14.25" customHeight="1">
      <c r="A731" s="15"/>
      <c r="B731" s="15"/>
      <c r="C731" s="15"/>
      <c r="D731" s="15"/>
      <c r="E731" s="15"/>
    </row>
    <row r="732" spans="1:5" ht="14.25" customHeight="1">
      <c r="A732" s="15"/>
      <c r="B732" s="15"/>
      <c r="C732" s="15"/>
      <c r="D732" s="15"/>
      <c r="E732" s="15"/>
    </row>
    <row r="733" spans="1:5" ht="14.25" customHeight="1">
      <c r="A733" s="15"/>
      <c r="B733" s="15"/>
      <c r="C733" s="15"/>
      <c r="D733" s="15"/>
      <c r="E733" s="15"/>
    </row>
    <row r="734" spans="1:5" ht="14.25" customHeight="1">
      <c r="A734" s="15"/>
      <c r="B734" s="15"/>
      <c r="C734" s="15"/>
      <c r="D734" s="15"/>
      <c r="E734" s="15"/>
    </row>
    <row r="735" spans="1:5" ht="14.25" customHeight="1">
      <c r="A735" s="15"/>
      <c r="B735" s="15"/>
      <c r="C735" s="15"/>
      <c r="D735" s="15"/>
      <c r="E735" s="15"/>
    </row>
    <row r="736" spans="1:5" ht="14.25" customHeight="1">
      <c r="A736" s="15"/>
      <c r="B736" s="15"/>
      <c r="C736" s="15"/>
      <c r="D736" s="15"/>
      <c r="E736" s="15"/>
    </row>
    <row r="737" spans="1:5" ht="14.25" customHeight="1">
      <c r="A737" s="15"/>
      <c r="B737" s="15"/>
      <c r="C737" s="15"/>
      <c r="D737" s="15"/>
      <c r="E737" s="15"/>
    </row>
    <row r="738" spans="1:5" ht="14.25" customHeight="1">
      <c r="A738" s="15"/>
      <c r="B738" s="15"/>
      <c r="C738" s="15"/>
      <c r="D738" s="15"/>
      <c r="E738" s="15"/>
    </row>
    <row r="739" spans="1:5" ht="14.25" customHeight="1">
      <c r="A739" s="15"/>
      <c r="B739" s="15"/>
      <c r="C739" s="15"/>
      <c r="D739" s="15"/>
      <c r="E739" s="15"/>
    </row>
    <row r="740" spans="1:5" ht="14.25" customHeight="1">
      <c r="A740" s="15"/>
      <c r="B740" s="15"/>
      <c r="C740" s="15"/>
      <c r="D740" s="15"/>
      <c r="E740" s="15"/>
    </row>
    <row r="741" spans="1:5" ht="14.25" customHeight="1">
      <c r="A741" s="15"/>
      <c r="B741" s="15"/>
      <c r="C741" s="15"/>
      <c r="D741" s="15"/>
      <c r="E741" s="15"/>
    </row>
    <row r="742" spans="1:5" ht="14.25" customHeight="1">
      <c r="A742" s="15"/>
      <c r="B742" s="15"/>
      <c r="C742" s="15"/>
      <c r="D742" s="15"/>
      <c r="E742" s="15"/>
    </row>
    <row r="743" spans="1:5" ht="14.25" customHeight="1">
      <c r="A743" s="15"/>
      <c r="B743" s="15"/>
      <c r="C743" s="15"/>
      <c r="D743" s="15"/>
      <c r="E743" s="15"/>
    </row>
    <row r="744" spans="1:5" ht="14.25" customHeight="1">
      <c r="A744" s="15"/>
      <c r="B744" s="15"/>
      <c r="C744" s="15"/>
      <c r="D744" s="15"/>
      <c r="E744" s="15"/>
    </row>
    <row r="745" spans="1:5" ht="14.25" customHeight="1">
      <c r="A745" s="15"/>
      <c r="B745" s="15"/>
      <c r="C745" s="15"/>
      <c r="D745" s="15"/>
      <c r="E745" s="15"/>
    </row>
    <row r="746" spans="1:5" ht="14.25" customHeight="1">
      <c r="A746" s="15"/>
      <c r="B746" s="15"/>
      <c r="C746" s="15"/>
      <c r="D746" s="15"/>
      <c r="E746" s="15"/>
    </row>
    <row r="747" spans="1:5" ht="14.25" customHeight="1">
      <c r="A747" s="15"/>
      <c r="B747" s="15"/>
      <c r="C747" s="15"/>
      <c r="D747" s="15"/>
      <c r="E747" s="15"/>
    </row>
    <row r="748" spans="1:5" ht="14.25" customHeight="1">
      <c r="A748" s="15"/>
      <c r="B748" s="15"/>
      <c r="C748" s="15"/>
      <c r="D748" s="15"/>
      <c r="E748" s="15"/>
    </row>
    <row r="749" spans="1:5" ht="14.25" customHeight="1">
      <c r="A749" s="15"/>
      <c r="B749" s="15"/>
      <c r="C749" s="15"/>
      <c r="D749" s="15"/>
      <c r="E749" s="15"/>
    </row>
    <row r="750" spans="1:5" ht="14.25" customHeight="1">
      <c r="A750" s="15"/>
      <c r="B750" s="15"/>
      <c r="C750" s="15"/>
      <c r="D750" s="15"/>
      <c r="E750" s="15"/>
    </row>
    <row r="751" spans="1:5" ht="14.25" customHeight="1">
      <c r="A751" s="15"/>
      <c r="B751" s="15"/>
      <c r="C751" s="15"/>
      <c r="D751" s="15"/>
      <c r="E751" s="15"/>
    </row>
    <row r="752" spans="1:5" ht="14.25" customHeight="1">
      <c r="A752" s="15"/>
      <c r="B752" s="15"/>
      <c r="C752" s="15"/>
      <c r="D752" s="15"/>
      <c r="E752" s="15"/>
    </row>
    <row r="753" spans="1:5" ht="14.25" customHeight="1">
      <c r="A753" s="15"/>
      <c r="B753" s="15"/>
      <c r="C753" s="15"/>
      <c r="D753" s="15"/>
      <c r="E753" s="15"/>
    </row>
    <row r="754" spans="1:5" ht="14.25" customHeight="1">
      <c r="A754" s="15"/>
      <c r="B754" s="15"/>
      <c r="C754" s="15"/>
      <c r="D754" s="15"/>
      <c r="E754" s="15"/>
    </row>
    <row r="755" spans="1:5" ht="14.25" customHeight="1">
      <c r="A755" s="15"/>
      <c r="B755" s="15"/>
      <c r="C755" s="15"/>
      <c r="D755" s="15"/>
      <c r="E755" s="15"/>
    </row>
    <row r="756" spans="1:5" ht="14.25" customHeight="1">
      <c r="A756" s="15"/>
      <c r="B756" s="15"/>
      <c r="C756" s="15"/>
      <c r="D756" s="15"/>
      <c r="E756" s="15"/>
    </row>
    <row r="757" spans="1:5" ht="14.25" customHeight="1">
      <c r="A757" s="15"/>
      <c r="B757" s="15"/>
      <c r="C757" s="15"/>
      <c r="D757" s="15"/>
      <c r="E757" s="15"/>
    </row>
    <row r="758" spans="1:5" ht="14.25" customHeight="1">
      <c r="A758" s="15"/>
      <c r="B758" s="15"/>
      <c r="C758" s="15"/>
      <c r="D758" s="15"/>
      <c r="E758" s="15"/>
    </row>
    <row r="759" spans="1:5" ht="14.25" customHeight="1">
      <c r="A759" s="15"/>
      <c r="B759" s="15"/>
      <c r="C759" s="15"/>
      <c r="D759" s="15"/>
      <c r="E759" s="15"/>
    </row>
    <row r="760" spans="1:5" ht="14.25" customHeight="1">
      <c r="A760" s="15"/>
      <c r="B760" s="15"/>
      <c r="C760" s="15"/>
      <c r="D760" s="15"/>
      <c r="E760" s="15"/>
    </row>
    <row r="761" spans="1:5" ht="14.25" customHeight="1">
      <c r="A761" s="15"/>
      <c r="B761" s="15"/>
      <c r="C761" s="15"/>
      <c r="D761" s="15"/>
      <c r="E761" s="15"/>
    </row>
    <row r="762" spans="1:5" ht="14.25" customHeight="1">
      <c r="A762" s="15"/>
      <c r="B762" s="15"/>
      <c r="C762" s="15"/>
      <c r="D762" s="15"/>
      <c r="E762" s="15"/>
    </row>
    <row r="763" spans="1:5" ht="14.25" customHeight="1">
      <c r="A763" s="15"/>
      <c r="B763" s="15"/>
      <c r="C763" s="15"/>
      <c r="D763" s="15"/>
      <c r="E763" s="15"/>
    </row>
    <row r="764" spans="1:5" ht="14.25" customHeight="1">
      <c r="A764" s="15"/>
      <c r="B764" s="15"/>
      <c r="C764" s="15"/>
      <c r="D764" s="15"/>
      <c r="E764" s="15"/>
    </row>
    <row r="765" spans="1:5" ht="14.25" customHeight="1">
      <c r="A765" s="15"/>
      <c r="B765" s="15"/>
      <c r="C765" s="15"/>
      <c r="D765" s="15"/>
      <c r="E765" s="15"/>
    </row>
    <row r="766" spans="1:5" ht="14.25" customHeight="1">
      <c r="A766" s="15"/>
      <c r="B766" s="15"/>
      <c r="C766" s="15"/>
      <c r="D766" s="15"/>
      <c r="E766" s="15"/>
    </row>
    <row r="767" spans="1:5" ht="14.25" customHeight="1">
      <c r="A767" s="15"/>
      <c r="B767" s="15"/>
      <c r="C767" s="15"/>
      <c r="D767" s="15"/>
      <c r="E767" s="15"/>
    </row>
    <row r="768" spans="1:5" ht="14.25" customHeight="1">
      <c r="A768" s="15"/>
      <c r="B768" s="15"/>
      <c r="C768" s="15"/>
      <c r="D768" s="15"/>
      <c r="E768" s="15"/>
    </row>
    <row r="769" spans="1:5" ht="14.25" customHeight="1">
      <c r="A769" s="15"/>
      <c r="B769" s="15"/>
      <c r="C769" s="15"/>
      <c r="D769" s="15"/>
      <c r="E769" s="15"/>
    </row>
    <row r="770" spans="1:5" ht="14.25" customHeight="1">
      <c r="A770" s="15"/>
      <c r="B770" s="15"/>
      <c r="C770" s="15"/>
      <c r="D770" s="15"/>
      <c r="E770" s="15"/>
    </row>
    <row r="771" spans="1:5" ht="14.25" customHeight="1">
      <c r="A771" s="15"/>
      <c r="B771" s="15"/>
      <c r="C771" s="15"/>
      <c r="D771" s="15"/>
      <c r="E771" s="15"/>
    </row>
    <row r="772" spans="1:5" ht="14.25" customHeight="1">
      <c r="A772" s="15"/>
      <c r="B772" s="15"/>
      <c r="C772" s="15"/>
      <c r="D772" s="15"/>
      <c r="E772" s="15"/>
    </row>
    <row r="773" spans="1:5" ht="14.25" customHeight="1">
      <c r="A773" s="15"/>
      <c r="B773" s="15"/>
      <c r="C773" s="15"/>
      <c r="D773" s="15"/>
      <c r="E773" s="15"/>
    </row>
    <row r="774" spans="1:5" ht="14.25" customHeight="1">
      <c r="A774" s="15"/>
      <c r="B774" s="15"/>
      <c r="C774" s="15"/>
      <c r="D774" s="15"/>
      <c r="E774" s="15"/>
    </row>
    <row r="775" spans="1:5" ht="14.25" customHeight="1">
      <c r="A775" s="15"/>
      <c r="B775" s="15"/>
      <c r="C775" s="15"/>
      <c r="D775" s="15"/>
      <c r="E775" s="15"/>
    </row>
    <row r="776" spans="1:5" ht="14.25" customHeight="1">
      <c r="A776" s="15"/>
      <c r="B776" s="15"/>
      <c r="C776" s="15"/>
      <c r="D776" s="15"/>
      <c r="E776" s="15"/>
    </row>
    <row r="777" spans="1:5" ht="14.25" customHeight="1">
      <c r="A777" s="15"/>
      <c r="B777" s="15"/>
      <c r="C777" s="15"/>
      <c r="D777" s="15"/>
      <c r="E777" s="15"/>
    </row>
    <row r="778" spans="1:5" ht="14.25" customHeight="1">
      <c r="A778" s="15"/>
      <c r="B778" s="15"/>
      <c r="C778" s="15"/>
      <c r="D778" s="15"/>
      <c r="E778" s="15"/>
    </row>
    <row r="779" spans="1:5" ht="14.25" customHeight="1">
      <c r="A779" s="15"/>
      <c r="B779" s="15"/>
      <c r="C779" s="15"/>
      <c r="D779" s="15"/>
      <c r="E779" s="15"/>
    </row>
    <row r="780" spans="1:5" ht="14.25" customHeight="1">
      <c r="A780" s="15"/>
      <c r="B780" s="15"/>
      <c r="C780" s="15"/>
      <c r="D780" s="15"/>
      <c r="E780" s="15"/>
    </row>
    <row r="781" spans="1:5" ht="14.25" customHeight="1">
      <c r="A781" s="15"/>
      <c r="B781" s="15"/>
      <c r="C781" s="15"/>
      <c r="D781" s="15"/>
      <c r="E781" s="15"/>
    </row>
    <row r="782" spans="1:5" ht="14.25" customHeight="1">
      <c r="A782" s="15"/>
      <c r="B782" s="15"/>
      <c r="C782" s="15"/>
      <c r="D782" s="15"/>
      <c r="E782" s="15"/>
    </row>
    <row r="783" spans="1:5" ht="14.25" customHeight="1">
      <c r="A783" s="15"/>
      <c r="B783" s="15"/>
      <c r="C783" s="15"/>
      <c r="D783" s="15"/>
      <c r="E783" s="15"/>
    </row>
    <row r="784" spans="1:5" ht="14.25" customHeight="1">
      <c r="A784" s="15"/>
      <c r="B784" s="15"/>
      <c r="C784" s="15"/>
      <c r="D784" s="15"/>
      <c r="E784" s="15"/>
    </row>
    <row r="785" spans="1:5" ht="14.25" customHeight="1">
      <c r="A785" s="15"/>
      <c r="B785" s="15"/>
      <c r="C785" s="15"/>
      <c r="D785" s="15"/>
      <c r="E785" s="15"/>
    </row>
    <row r="786" spans="1:5" ht="14.25" customHeight="1">
      <c r="A786" s="15"/>
      <c r="B786" s="15"/>
      <c r="C786" s="15"/>
      <c r="D786" s="15"/>
      <c r="E786" s="15"/>
    </row>
    <row r="787" spans="1:5" ht="14.25" customHeight="1">
      <c r="A787" s="15"/>
      <c r="B787" s="15"/>
      <c r="C787" s="15"/>
      <c r="D787" s="15"/>
      <c r="E787" s="15"/>
    </row>
    <row r="788" spans="1:5" ht="14.25" customHeight="1">
      <c r="A788" s="15"/>
      <c r="B788" s="15"/>
      <c r="C788" s="15"/>
      <c r="D788" s="15"/>
      <c r="E788" s="15"/>
    </row>
    <row r="789" spans="1:5" ht="14.25" customHeight="1">
      <c r="A789" s="15"/>
      <c r="B789" s="15"/>
      <c r="C789" s="15"/>
      <c r="D789" s="15"/>
      <c r="E789" s="15"/>
    </row>
    <row r="790" spans="1:5" ht="14.25" customHeight="1">
      <c r="A790" s="15"/>
      <c r="B790" s="15"/>
      <c r="C790" s="15"/>
      <c r="D790" s="15"/>
      <c r="E790" s="15"/>
    </row>
    <row r="791" spans="1:5" ht="14.25" customHeight="1">
      <c r="A791" s="15"/>
      <c r="B791" s="15"/>
      <c r="C791" s="15"/>
      <c r="D791" s="15"/>
      <c r="E791" s="15"/>
    </row>
    <row r="792" spans="1:5" ht="14.25" customHeight="1">
      <c r="A792" s="15"/>
      <c r="B792" s="15"/>
      <c r="C792" s="15"/>
      <c r="D792" s="15"/>
      <c r="E792" s="15"/>
    </row>
    <row r="793" spans="1:5" ht="14.25" customHeight="1">
      <c r="A793" s="15"/>
      <c r="B793" s="15"/>
      <c r="C793" s="15"/>
      <c r="D793" s="15"/>
      <c r="E793" s="15"/>
    </row>
    <row r="794" spans="1:5" ht="14.25" customHeight="1">
      <c r="A794" s="15"/>
      <c r="B794" s="15"/>
      <c r="C794" s="15"/>
      <c r="D794" s="15"/>
      <c r="E794" s="15"/>
    </row>
    <row r="795" spans="1:5" ht="14.25" customHeight="1">
      <c r="A795" s="15"/>
      <c r="B795" s="15"/>
      <c r="C795" s="15"/>
      <c r="D795" s="15"/>
      <c r="E795" s="15"/>
    </row>
    <row r="796" spans="1:5" ht="14.25" customHeight="1">
      <c r="A796" s="15"/>
      <c r="B796" s="15"/>
      <c r="C796" s="15"/>
      <c r="D796" s="15"/>
      <c r="E796" s="15"/>
    </row>
    <row r="797" spans="1:5" ht="14.25" customHeight="1">
      <c r="A797" s="15"/>
      <c r="B797" s="15"/>
      <c r="C797" s="15"/>
      <c r="D797" s="15"/>
      <c r="E797" s="15"/>
    </row>
    <row r="798" spans="1:5" ht="14.25" customHeight="1">
      <c r="A798" s="15"/>
      <c r="B798" s="15"/>
      <c r="C798" s="15"/>
      <c r="D798" s="15"/>
      <c r="E798" s="15"/>
    </row>
    <row r="799" spans="1:5" ht="14.25" customHeight="1">
      <c r="A799" s="15"/>
      <c r="B799" s="15"/>
      <c r="C799" s="15"/>
      <c r="D799" s="15"/>
      <c r="E799" s="15"/>
    </row>
    <row r="800" spans="1:5" ht="14.25" customHeight="1">
      <c r="A800" s="15"/>
      <c r="B800" s="15"/>
      <c r="C800" s="15"/>
      <c r="D800" s="15"/>
      <c r="E800" s="15"/>
    </row>
    <row r="801" spans="1:5" ht="14.25" customHeight="1">
      <c r="A801" s="15"/>
      <c r="B801" s="15"/>
      <c r="C801" s="15"/>
      <c r="D801" s="15"/>
      <c r="E801" s="15"/>
    </row>
    <row r="802" spans="1:5" ht="14.25" customHeight="1">
      <c r="A802" s="15"/>
      <c r="B802" s="15"/>
      <c r="C802" s="15"/>
      <c r="D802" s="15"/>
      <c r="E802" s="15"/>
    </row>
    <row r="803" spans="1:5" ht="14.25" customHeight="1">
      <c r="A803" s="15"/>
      <c r="B803" s="15"/>
      <c r="C803" s="15"/>
      <c r="D803" s="15"/>
      <c r="E803" s="15"/>
    </row>
    <row r="804" spans="1:5" ht="14.25" customHeight="1">
      <c r="A804" s="15"/>
      <c r="B804" s="15"/>
      <c r="C804" s="15"/>
      <c r="D804" s="15"/>
      <c r="E804" s="15"/>
    </row>
    <row r="805" spans="1:5" ht="14.25" customHeight="1">
      <c r="A805" s="15"/>
      <c r="B805" s="15"/>
      <c r="C805" s="15"/>
      <c r="D805" s="15"/>
      <c r="E805" s="15"/>
    </row>
    <row r="806" spans="1:5" ht="14.25" customHeight="1">
      <c r="A806" s="15"/>
      <c r="B806" s="15"/>
      <c r="C806" s="15"/>
      <c r="D806" s="15"/>
      <c r="E806" s="15"/>
    </row>
    <row r="807" spans="1:5" ht="14.25" customHeight="1">
      <c r="A807" s="15"/>
      <c r="B807" s="15"/>
      <c r="C807" s="15"/>
      <c r="D807" s="15"/>
      <c r="E807" s="15"/>
    </row>
    <row r="808" spans="1:5" ht="14.25" customHeight="1">
      <c r="A808" s="15"/>
      <c r="B808" s="15"/>
      <c r="C808" s="15"/>
      <c r="D808" s="15"/>
      <c r="E808" s="15"/>
    </row>
    <row r="809" spans="1:5" ht="14.25" customHeight="1">
      <c r="A809" s="15"/>
      <c r="B809" s="15"/>
      <c r="C809" s="15"/>
      <c r="D809" s="15"/>
      <c r="E809" s="15"/>
    </row>
    <row r="810" spans="1:5" ht="14.25" customHeight="1">
      <c r="A810" s="15"/>
      <c r="B810" s="15"/>
      <c r="C810" s="15"/>
      <c r="D810" s="15"/>
      <c r="E810" s="15"/>
    </row>
    <row r="811" spans="1:5" ht="14.25" customHeight="1">
      <c r="A811" s="15"/>
      <c r="B811" s="15"/>
      <c r="C811" s="15"/>
      <c r="D811" s="15"/>
      <c r="E811" s="15"/>
    </row>
    <row r="812" spans="1:5" ht="14.25" customHeight="1">
      <c r="A812" s="15"/>
      <c r="B812" s="15"/>
      <c r="C812" s="15"/>
      <c r="D812" s="15"/>
      <c r="E812" s="15"/>
    </row>
    <row r="813" spans="1:5" ht="14.25" customHeight="1">
      <c r="A813" s="15"/>
      <c r="B813" s="15"/>
      <c r="C813" s="15"/>
      <c r="D813" s="15"/>
      <c r="E813" s="15"/>
    </row>
    <row r="814" spans="1:5" ht="14.25" customHeight="1">
      <c r="A814" s="15"/>
      <c r="B814" s="15"/>
      <c r="C814" s="15"/>
      <c r="D814" s="15"/>
      <c r="E814" s="15"/>
    </row>
    <row r="815" spans="1:5" ht="14.25" customHeight="1">
      <c r="A815" s="15"/>
      <c r="B815" s="15"/>
      <c r="C815" s="15"/>
      <c r="D815" s="15"/>
      <c r="E815" s="15"/>
    </row>
    <row r="816" spans="1:5" ht="14.25" customHeight="1">
      <c r="A816" s="15"/>
      <c r="B816" s="15"/>
      <c r="C816" s="15"/>
      <c r="D816" s="15"/>
      <c r="E816" s="15"/>
    </row>
    <row r="817" spans="1:5" ht="14.25" customHeight="1">
      <c r="A817" s="15"/>
      <c r="B817" s="15"/>
      <c r="C817" s="15"/>
      <c r="D817" s="15"/>
      <c r="E817" s="15"/>
    </row>
    <row r="818" spans="1:5" ht="14.25" customHeight="1">
      <c r="A818" s="15"/>
      <c r="B818" s="15"/>
      <c r="C818" s="15"/>
      <c r="D818" s="15"/>
      <c r="E818" s="15"/>
    </row>
    <row r="819" spans="1:5" ht="14.25" customHeight="1">
      <c r="A819" s="15"/>
      <c r="B819" s="15"/>
      <c r="C819" s="15"/>
      <c r="D819" s="15"/>
      <c r="E819" s="15"/>
    </row>
    <row r="820" spans="1:5" ht="14.25" customHeight="1">
      <c r="A820" s="15"/>
      <c r="B820" s="15"/>
      <c r="C820" s="15"/>
      <c r="D820" s="15"/>
      <c r="E820" s="15"/>
    </row>
    <row r="821" spans="1:5" ht="14.25" customHeight="1">
      <c r="A821" s="15"/>
      <c r="B821" s="15"/>
      <c r="C821" s="15"/>
      <c r="D821" s="15"/>
      <c r="E821" s="15"/>
    </row>
    <row r="822" spans="1:5" ht="14.25" customHeight="1">
      <c r="A822" s="15"/>
      <c r="B822" s="15"/>
      <c r="C822" s="15"/>
      <c r="D822" s="15"/>
      <c r="E822" s="15"/>
    </row>
    <row r="823" spans="1:5" ht="14.25" customHeight="1">
      <c r="A823" s="15"/>
      <c r="B823" s="15"/>
      <c r="C823" s="15"/>
      <c r="D823" s="15"/>
      <c r="E823" s="15"/>
    </row>
    <row r="824" spans="1:5" ht="14.25" customHeight="1">
      <c r="A824" s="15"/>
      <c r="B824" s="15"/>
      <c r="C824" s="15"/>
      <c r="D824" s="15"/>
      <c r="E824" s="15"/>
    </row>
    <row r="825" spans="1:5" ht="14.25" customHeight="1">
      <c r="A825" s="15"/>
      <c r="B825" s="15"/>
      <c r="C825" s="15"/>
      <c r="D825" s="15"/>
      <c r="E825" s="15"/>
    </row>
    <row r="826" spans="1:5" ht="14.25" customHeight="1">
      <c r="A826" s="15"/>
      <c r="B826" s="15"/>
      <c r="C826" s="15"/>
      <c r="D826" s="15"/>
      <c r="E826" s="15"/>
    </row>
    <row r="827" spans="1:5" ht="14.25" customHeight="1">
      <c r="A827" s="15"/>
      <c r="B827" s="15"/>
      <c r="C827" s="15"/>
      <c r="D827" s="15"/>
      <c r="E827" s="15"/>
    </row>
    <row r="828" spans="1:5" ht="14.25" customHeight="1">
      <c r="A828" s="15"/>
      <c r="B828" s="15"/>
      <c r="C828" s="15"/>
      <c r="D828" s="15"/>
      <c r="E828" s="15"/>
    </row>
    <row r="829" spans="1:5" ht="14.25" customHeight="1">
      <c r="A829" s="15"/>
      <c r="B829" s="15"/>
      <c r="C829" s="15"/>
      <c r="D829" s="15"/>
      <c r="E829" s="15"/>
    </row>
    <row r="830" spans="1:5" ht="14.25" customHeight="1">
      <c r="A830" s="15"/>
      <c r="B830" s="15"/>
      <c r="C830" s="15"/>
      <c r="D830" s="15"/>
      <c r="E830" s="15"/>
    </row>
    <row r="831" spans="1:5" ht="14.25" customHeight="1">
      <c r="A831" s="15"/>
      <c r="B831" s="15"/>
      <c r="C831" s="15"/>
      <c r="D831" s="15"/>
      <c r="E831" s="15"/>
    </row>
    <row r="832" spans="1:5" ht="14.25" customHeight="1">
      <c r="A832" s="15"/>
      <c r="B832" s="15"/>
      <c r="C832" s="15"/>
      <c r="D832" s="15"/>
      <c r="E832" s="15"/>
    </row>
    <row r="833" spans="1:5" ht="14.25" customHeight="1">
      <c r="A833" s="15"/>
      <c r="B833" s="15"/>
      <c r="C833" s="15"/>
      <c r="D833" s="15"/>
      <c r="E833" s="15"/>
    </row>
    <row r="834" spans="1:5" ht="14.25" customHeight="1">
      <c r="A834" s="15"/>
      <c r="B834" s="15"/>
      <c r="C834" s="15"/>
      <c r="D834" s="15"/>
      <c r="E834" s="15"/>
    </row>
    <row r="835" spans="1:5" ht="14.25" customHeight="1">
      <c r="A835" s="15"/>
      <c r="B835" s="15"/>
      <c r="C835" s="15"/>
      <c r="D835" s="15"/>
      <c r="E835" s="15"/>
    </row>
    <row r="836" spans="1:5" ht="14.25" customHeight="1">
      <c r="A836" s="15"/>
      <c r="B836" s="15"/>
      <c r="C836" s="15"/>
      <c r="D836" s="15"/>
      <c r="E836" s="15"/>
    </row>
    <row r="837" spans="1:5" ht="14.25" customHeight="1">
      <c r="A837" s="15"/>
      <c r="B837" s="15"/>
      <c r="C837" s="15"/>
      <c r="D837" s="15"/>
      <c r="E837" s="15"/>
    </row>
    <row r="838" spans="1:5" ht="14.25" customHeight="1">
      <c r="A838" s="15"/>
      <c r="B838" s="15"/>
      <c r="C838" s="15"/>
      <c r="D838" s="15"/>
      <c r="E838" s="15"/>
    </row>
    <row r="839" spans="1:5" ht="14.25" customHeight="1">
      <c r="A839" s="15"/>
      <c r="B839" s="15"/>
      <c r="C839" s="15"/>
      <c r="D839" s="15"/>
      <c r="E839" s="15"/>
    </row>
    <row r="840" spans="1:5" ht="14.25" customHeight="1">
      <c r="A840" s="15"/>
      <c r="B840" s="15"/>
      <c r="C840" s="15"/>
      <c r="D840" s="15"/>
      <c r="E840" s="15"/>
    </row>
    <row r="841" spans="1:5" ht="14.25" customHeight="1">
      <c r="A841" s="15"/>
      <c r="B841" s="15"/>
      <c r="C841" s="15"/>
      <c r="D841" s="15"/>
      <c r="E841" s="15"/>
    </row>
    <row r="842" spans="1:5" ht="14.25" customHeight="1">
      <c r="A842" s="15"/>
      <c r="B842" s="15"/>
      <c r="C842" s="15"/>
      <c r="D842" s="15"/>
      <c r="E842" s="15"/>
    </row>
    <row r="843" spans="1:5" ht="14.25" customHeight="1">
      <c r="A843" s="15"/>
      <c r="B843" s="15"/>
      <c r="C843" s="15"/>
      <c r="D843" s="15"/>
      <c r="E843" s="15"/>
    </row>
    <row r="844" spans="1:5" ht="14.25" customHeight="1">
      <c r="A844" s="15"/>
      <c r="B844" s="15"/>
      <c r="C844" s="15"/>
      <c r="D844" s="15"/>
      <c r="E844" s="15"/>
    </row>
    <row r="845" spans="1:5" ht="14.25" customHeight="1">
      <c r="A845" s="15"/>
      <c r="B845" s="15"/>
      <c r="C845" s="15"/>
      <c r="D845" s="15"/>
      <c r="E845" s="15"/>
    </row>
    <row r="846" spans="1:5" ht="14.25" customHeight="1">
      <c r="A846" s="15"/>
      <c r="B846" s="15"/>
      <c r="C846" s="15"/>
      <c r="D846" s="15"/>
      <c r="E846" s="15"/>
    </row>
    <row r="847" spans="1:5" ht="14.25" customHeight="1">
      <c r="A847" s="15"/>
      <c r="B847" s="15"/>
      <c r="C847" s="15"/>
      <c r="D847" s="15"/>
      <c r="E847" s="15"/>
    </row>
    <row r="848" spans="1:5" ht="14.25" customHeight="1">
      <c r="A848" s="15"/>
      <c r="B848" s="15"/>
      <c r="C848" s="15"/>
      <c r="D848" s="15"/>
      <c r="E848" s="15"/>
    </row>
    <row r="849" spans="1:5" ht="14.25" customHeight="1">
      <c r="A849" s="15"/>
      <c r="B849" s="15"/>
      <c r="C849" s="15"/>
      <c r="D849" s="15"/>
      <c r="E849" s="15"/>
    </row>
    <row r="850" spans="1:5" ht="14.25" customHeight="1">
      <c r="A850" s="15"/>
      <c r="B850" s="15"/>
      <c r="C850" s="15"/>
      <c r="D850" s="15"/>
      <c r="E850" s="15"/>
    </row>
    <row r="851" spans="1:5" ht="14.25" customHeight="1">
      <c r="A851" s="15"/>
      <c r="B851" s="15"/>
      <c r="C851" s="15"/>
      <c r="D851" s="15"/>
      <c r="E851" s="15"/>
    </row>
    <row r="852" spans="1:5" ht="14.25" customHeight="1">
      <c r="A852" s="15"/>
      <c r="B852" s="15"/>
      <c r="C852" s="15"/>
      <c r="D852" s="15"/>
      <c r="E852" s="15"/>
    </row>
    <row r="853" spans="1:5" ht="14.25" customHeight="1">
      <c r="A853" s="15"/>
      <c r="B853" s="15"/>
      <c r="C853" s="15"/>
      <c r="D853" s="15"/>
      <c r="E853" s="15"/>
    </row>
    <row r="854" spans="1:5" ht="14.25" customHeight="1">
      <c r="A854" s="15"/>
      <c r="B854" s="15"/>
      <c r="C854" s="15"/>
      <c r="D854" s="15"/>
      <c r="E854" s="15"/>
    </row>
    <row r="855" spans="1:5" ht="14.25" customHeight="1">
      <c r="A855" s="15"/>
      <c r="B855" s="15"/>
      <c r="C855" s="15"/>
      <c r="D855" s="15"/>
      <c r="E855" s="15"/>
    </row>
    <row r="856" spans="1:5" ht="14.25" customHeight="1">
      <c r="A856" s="15"/>
      <c r="B856" s="15"/>
      <c r="C856" s="15"/>
      <c r="D856" s="15"/>
      <c r="E856" s="15"/>
    </row>
    <row r="857" spans="1:5" ht="14.25" customHeight="1">
      <c r="A857" s="15"/>
      <c r="B857" s="15"/>
      <c r="C857" s="15"/>
      <c r="D857" s="15"/>
      <c r="E857" s="15"/>
    </row>
    <row r="858" spans="1:5" ht="14.25" customHeight="1">
      <c r="A858" s="15"/>
      <c r="B858" s="15"/>
      <c r="C858" s="15"/>
      <c r="D858" s="15"/>
      <c r="E858" s="15"/>
    </row>
    <row r="859" spans="1:5" ht="14.25" customHeight="1">
      <c r="A859" s="15"/>
      <c r="B859" s="15"/>
      <c r="C859" s="15"/>
      <c r="D859" s="15"/>
      <c r="E859" s="15"/>
    </row>
    <row r="860" spans="1:5" ht="14.25" customHeight="1">
      <c r="A860" s="15"/>
      <c r="B860" s="15"/>
      <c r="C860" s="15"/>
      <c r="D860" s="15"/>
      <c r="E860" s="15"/>
    </row>
    <row r="861" spans="1:5" ht="14.25" customHeight="1">
      <c r="A861" s="15"/>
      <c r="B861" s="15"/>
      <c r="C861" s="15"/>
      <c r="D861" s="15"/>
      <c r="E861" s="15"/>
    </row>
    <row r="862" spans="1:5" ht="14.25" customHeight="1">
      <c r="A862" s="15"/>
      <c r="B862" s="15"/>
      <c r="C862" s="15"/>
      <c r="D862" s="15"/>
      <c r="E862" s="15"/>
    </row>
    <row r="863" spans="1:5" ht="14.25" customHeight="1">
      <c r="A863" s="15"/>
      <c r="B863" s="15"/>
      <c r="C863" s="15"/>
      <c r="D863" s="15"/>
      <c r="E863" s="15"/>
    </row>
    <row r="864" spans="1:5" ht="14.25" customHeight="1">
      <c r="A864" s="15"/>
      <c r="B864" s="15"/>
      <c r="C864" s="15"/>
      <c r="D864" s="15"/>
      <c r="E864" s="15"/>
    </row>
    <row r="865" spans="1:5" ht="14.25" customHeight="1">
      <c r="A865" s="15"/>
      <c r="B865" s="15"/>
      <c r="C865" s="15"/>
      <c r="D865" s="15"/>
      <c r="E865" s="15"/>
    </row>
    <row r="866" spans="1:5" ht="14.25" customHeight="1">
      <c r="A866" s="15"/>
      <c r="B866" s="15"/>
      <c r="C866" s="15"/>
      <c r="D866" s="15"/>
      <c r="E866" s="15"/>
    </row>
    <row r="867" spans="1:5" ht="14.25" customHeight="1">
      <c r="A867" s="15"/>
      <c r="B867" s="15"/>
      <c r="C867" s="15"/>
      <c r="D867" s="15"/>
      <c r="E867" s="15"/>
    </row>
    <row r="868" spans="1:5" ht="14.25" customHeight="1">
      <c r="A868" s="15"/>
      <c r="B868" s="15"/>
      <c r="C868" s="15"/>
      <c r="D868" s="15"/>
      <c r="E868" s="15"/>
    </row>
    <row r="869" spans="1:5" ht="14.25" customHeight="1">
      <c r="A869" s="15"/>
      <c r="B869" s="15"/>
      <c r="C869" s="15"/>
      <c r="D869" s="15"/>
      <c r="E869" s="15"/>
    </row>
    <row r="870" spans="1:5" ht="14.25" customHeight="1">
      <c r="A870" s="15"/>
      <c r="B870" s="15"/>
      <c r="C870" s="15"/>
      <c r="D870" s="15"/>
      <c r="E870" s="15"/>
    </row>
    <row r="871" spans="1:5" ht="14.25" customHeight="1">
      <c r="A871" s="15"/>
      <c r="B871" s="15"/>
      <c r="C871" s="15"/>
      <c r="D871" s="15"/>
      <c r="E871" s="15"/>
    </row>
    <row r="872" spans="1:5" ht="14.25" customHeight="1">
      <c r="A872" s="15"/>
      <c r="B872" s="15"/>
      <c r="C872" s="15"/>
      <c r="D872" s="15"/>
      <c r="E872" s="15"/>
    </row>
    <row r="873" spans="1:5" ht="14.25" customHeight="1">
      <c r="A873" s="15"/>
      <c r="B873" s="15"/>
      <c r="C873" s="15"/>
      <c r="D873" s="15"/>
      <c r="E873" s="15"/>
    </row>
    <row r="874" spans="1:5" ht="14.25" customHeight="1">
      <c r="A874" s="15"/>
      <c r="B874" s="15"/>
      <c r="C874" s="15"/>
      <c r="D874" s="15"/>
      <c r="E874" s="15"/>
    </row>
    <row r="875" spans="1:5" ht="14.25" customHeight="1">
      <c r="A875" s="15"/>
      <c r="B875" s="15"/>
      <c r="C875" s="15"/>
      <c r="D875" s="15"/>
      <c r="E875" s="15"/>
    </row>
    <row r="876" spans="1:5" ht="14.25" customHeight="1">
      <c r="A876" s="15"/>
      <c r="B876" s="15"/>
      <c r="C876" s="15"/>
      <c r="D876" s="15"/>
      <c r="E876" s="15"/>
    </row>
    <row r="877" spans="1:5" ht="14.25" customHeight="1">
      <c r="A877" s="15"/>
      <c r="B877" s="15"/>
      <c r="C877" s="15"/>
      <c r="D877" s="15"/>
      <c r="E877" s="15"/>
    </row>
    <row r="878" spans="1:5" ht="14.25" customHeight="1">
      <c r="A878" s="15"/>
      <c r="B878" s="15"/>
      <c r="C878" s="15"/>
      <c r="D878" s="15"/>
      <c r="E878" s="15"/>
    </row>
    <row r="879" spans="1:5" ht="14.25" customHeight="1">
      <c r="A879" s="15"/>
      <c r="B879" s="15"/>
      <c r="C879" s="15"/>
      <c r="D879" s="15"/>
      <c r="E879" s="15"/>
    </row>
    <row r="880" spans="1:5" ht="14.25" customHeight="1">
      <c r="A880" s="15"/>
      <c r="B880" s="15"/>
      <c r="C880" s="15"/>
      <c r="D880" s="15"/>
      <c r="E880" s="15"/>
    </row>
    <row r="881" spans="1:5" ht="14.25" customHeight="1">
      <c r="A881" s="15"/>
      <c r="B881" s="15"/>
      <c r="C881" s="15"/>
      <c r="D881" s="15"/>
      <c r="E881" s="15"/>
    </row>
    <row r="882" spans="1:5" ht="14.25" customHeight="1">
      <c r="A882" s="15"/>
      <c r="B882" s="15"/>
      <c r="C882" s="15"/>
      <c r="D882" s="15"/>
      <c r="E882" s="15"/>
    </row>
    <row r="883" spans="1:5" ht="14.25" customHeight="1">
      <c r="A883" s="15"/>
      <c r="B883" s="15"/>
      <c r="C883" s="15"/>
      <c r="D883" s="15"/>
      <c r="E883" s="15"/>
    </row>
    <row r="884" spans="1:5" ht="14.25" customHeight="1">
      <c r="A884" s="15"/>
      <c r="B884" s="15"/>
      <c r="C884" s="15"/>
      <c r="D884" s="15"/>
      <c r="E884" s="15"/>
    </row>
    <row r="885" spans="1:5" ht="14.25" customHeight="1">
      <c r="A885" s="15"/>
      <c r="B885" s="15"/>
      <c r="C885" s="15"/>
      <c r="D885" s="15"/>
      <c r="E885" s="15"/>
    </row>
    <row r="886" spans="1:5" ht="14.25" customHeight="1">
      <c r="A886" s="15"/>
      <c r="B886" s="15"/>
      <c r="C886" s="15"/>
      <c r="D886" s="15"/>
      <c r="E886" s="15"/>
    </row>
    <row r="887" spans="1:5" ht="14.25" customHeight="1">
      <c r="A887" s="15"/>
      <c r="B887" s="15"/>
      <c r="C887" s="15"/>
      <c r="D887" s="15"/>
      <c r="E887" s="15"/>
    </row>
    <row r="888" spans="1:5" ht="14.25" customHeight="1">
      <c r="A888" s="15"/>
      <c r="B888" s="15"/>
      <c r="C888" s="15"/>
      <c r="D888" s="15"/>
      <c r="E888" s="15"/>
    </row>
    <row r="889" spans="1:5" ht="14.25" customHeight="1">
      <c r="A889" s="15"/>
      <c r="B889" s="15"/>
      <c r="C889" s="15"/>
      <c r="D889" s="15"/>
      <c r="E889" s="15"/>
    </row>
    <row r="890" spans="1:5" ht="14.25" customHeight="1">
      <c r="A890" s="15"/>
      <c r="B890" s="15"/>
      <c r="C890" s="15"/>
      <c r="D890" s="15"/>
      <c r="E890" s="15"/>
    </row>
    <row r="891" spans="1:5" ht="14.25" customHeight="1">
      <c r="A891" s="15"/>
      <c r="B891" s="15"/>
      <c r="C891" s="15"/>
      <c r="D891" s="15"/>
      <c r="E891" s="15"/>
    </row>
    <row r="892" spans="1:5" ht="14.25" customHeight="1">
      <c r="A892" s="15"/>
      <c r="B892" s="15"/>
      <c r="C892" s="15"/>
      <c r="D892" s="15"/>
      <c r="E892" s="15"/>
    </row>
    <row r="893" spans="1:5" ht="14.25" customHeight="1">
      <c r="A893" s="15"/>
      <c r="B893" s="15"/>
      <c r="C893" s="15"/>
      <c r="D893" s="15"/>
      <c r="E893" s="15"/>
    </row>
    <row r="894" spans="1:5" ht="14.25" customHeight="1">
      <c r="A894" s="15"/>
      <c r="B894" s="15"/>
      <c r="C894" s="15"/>
      <c r="D894" s="15"/>
      <c r="E894" s="15"/>
    </row>
    <row r="895" spans="1:5" ht="14.25" customHeight="1">
      <c r="A895" s="15"/>
      <c r="B895" s="15"/>
      <c r="C895" s="15"/>
      <c r="D895" s="15"/>
      <c r="E895" s="15"/>
    </row>
    <row r="896" spans="1:5" ht="14.25" customHeight="1">
      <c r="A896" s="15"/>
      <c r="B896" s="15"/>
      <c r="C896" s="15"/>
      <c r="D896" s="15"/>
      <c r="E896" s="15"/>
    </row>
    <row r="897" spans="1:5" ht="14.25" customHeight="1">
      <c r="A897" s="15"/>
      <c r="B897" s="15"/>
      <c r="C897" s="15"/>
      <c r="D897" s="15"/>
      <c r="E897" s="15"/>
    </row>
    <row r="898" spans="1:5" ht="14.25" customHeight="1">
      <c r="A898" s="15"/>
      <c r="B898" s="15"/>
      <c r="C898" s="15"/>
      <c r="D898" s="15"/>
      <c r="E898" s="15"/>
    </row>
    <row r="899" spans="1:5" ht="14.25" customHeight="1">
      <c r="A899" s="15"/>
      <c r="B899" s="15"/>
      <c r="C899" s="15"/>
      <c r="D899" s="15"/>
      <c r="E899" s="15"/>
    </row>
    <row r="900" spans="1:5" ht="14.25" customHeight="1">
      <c r="A900" s="15"/>
      <c r="B900" s="15"/>
      <c r="C900" s="15"/>
      <c r="D900" s="15"/>
      <c r="E900" s="15"/>
    </row>
    <row r="901" spans="1:5" ht="14.25" customHeight="1">
      <c r="A901" s="15"/>
      <c r="B901" s="15"/>
      <c r="C901" s="15"/>
      <c r="D901" s="15"/>
      <c r="E901" s="15"/>
    </row>
    <row r="902" spans="1:5" ht="14.25" customHeight="1">
      <c r="A902" s="15"/>
      <c r="B902" s="15"/>
      <c r="C902" s="15"/>
      <c r="D902" s="15"/>
      <c r="E902" s="15"/>
    </row>
    <row r="903" spans="1:5" ht="14.25" customHeight="1">
      <c r="A903" s="15"/>
      <c r="B903" s="15"/>
      <c r="C903" s="15"/>
      <c r="D903" s="15"/>
      <c r="E903" s="15"/>
    </row>
    <row r="904" spans="1:5" ht="14.25" customHeight="1">
      <c r="A904" s="15"/>
      <c r="B904" s="15"/>
      <c r="C904" s="15"/>
      <c r="D904" s="15"/>
      <c r="E904" s="15"/>
    </row>
    <row r="905" spans="1:5" ht="14.25" customHeight="1">
      <c r="A905" s="15"/>
      <c r="B905" s="15"/>
      <c r="C905" s="15"/>
      <c r="D905" s="15"/>
      <c r="E905" s="15"/>
    </row>
    <row r="906" spans="1:5" ht="14.25" customHeight="1">
      <c r="A906" s="15"/>
      <c r="B906" s="15"/>
      <c r="C906" s="15"/>
      <c r="D906" s="15"/>
      <c r="E906" s="15"/>
    </row>
    <row r="907" spans="1:5" ht="14.25" customHeight="1">
      <c r="A907" s="15"/>
      <c r="B907" s="15"/>
      <c r="C907" s="15"/>
      <c r="D907" s="15"/>
      <c r="E907" s="15"/>
    </row>
    <row r="908" spans="1:5" ht="14.25" customHeight="1">
      <c r="A908" s="15"/>
      <c r="B908" s="15"/>
      <c r="C908" s="15"/>
      <c r="D908" s="15"/>
      <c r="E908" s="15"/>
    </row>
    <row r="909" spans="1:5" ht="14.25" customHeight="1">
      <c r="A909" s="15"/>
      <c r="B909" s="15"/>
      <c r="C909" s="15"/>
      <c r="D909" s="15"/>
      <c r="E909" s="15"/>
    </row>
    <row r="910" spans="1:5" ht="14.25" customHeight="1">
      <c r="A910" s="15"/>
      <c r="B910" s="15"/>
      <c r="C910" s="15"/>
      <c r="D910" s="15"/>
      <c r="E910" s="15"/>
    </row>
    <row r="911" spans="1:5" ht="14.25" customHeight="1">
      <c r="A911" s="15"/>
      <c r="B911" s="15"/>
      <c r="C911" s="15"/>
      <c r="D911" s="15"/>
      <c r="E911" s="15"/>
    </row>
    <row r="912" spans="1:5" ht="14.25" customHeight="1">
      <c r="A912" s="15"/>
      <c r="B912" s="15"/>
      <c r="C912" s="15"/>
      <c r="D912" s="15"/>
      <c r="E912" s="15"/>
    </row>
    <row r="913" spans="1:5" ht="14.25" customHeight="1">
      <c r="A913" s="15"/>
      <c r="B913" s="15"/>
      <c r="C913" s="15"/>
      <c r="D913" s="15"/>
      <c r="E913" s="15"/>
    </row>
    <row r="914" spans="1:5" ht="14.25" customHeight="1">
      <c r="A914" s="15"/>
      <c r="B914" s="15"/>
      <c r="C914" s="15"/>
      <c r="D914" s="15"/>
      <c r="E914" s="15"/>
    </row>
    <row r="915" spans="1:5" ht="14.25" customHeight="1">
      <c r="A915" s="15"/>
      <c r="B915" s="15"/>
      <c r="C915" s="15"/>
      <c r="D915" s="15"/>
      <c r="E915" s="15"/>
    </row>
    <row r="916" spans="1:5" ht="14.25" customHeight="1">
      <c r="A916" s="15"/>
      <c r="B916" s="15"/>
      <c r="C916" s="15"/>
      <c r="D916" s="15"/>
      <c r="E916" s="15"/>
    </row>
    <row r="917" spans="1:5" ht="14.25" customHeight="1">
      <c r="A917" s="15"/>
      <c r="B917" s="15"/>
      <c r="C917" s="15"/>
      <c r="D917" s="15"/>
      <c r="E917" s="15"/>
    </row>
    <row r="918" spans="1:5" ht="14.25" customHeight="1">
      <c r="A918" s="15"/>
      <c r="B918" s="15"/>
      <c r="C918" s="15"/>
      <c r="D918" s="15"/>
      <c r="E918" s="15"/>
    </row>
    <row r="919" spans="1:5" ht="14.25" customHeight="1">
      <c r="A919" s="15"/>
      <c r="B919" s="15"/>
      <c r="C919" s="15"/>
      <c r="D919" s="15"/>
      <c r="E919" s="15"/>
    </row>
    <row r="920" spans="1:5" ht="14.25" customHeight="1">
      <c r="A920" s="15"/>
      <c r="B920" s="15"/>
      <c r="C920" s="15"/>
      <c r="D920" s="15"/>
      <c r="E920" s="15"/>
    </row>
    <row r="921" spans="1:5" ht="14.25" customHeight="1">
      <c r="A921" s="15"/>
      <c r="B921" s="15"/>
      <c r="C921" s="15"/>
      <c r="D921" s="15"/>
      <c r="E921" s="15"/>
    </row>
    <row r="922" spans="1:5" ht="14.25" customHeight="1">
      <c r="A922" s="15"/>
      <c r="B922" s="15"/>
      <c r="C922" s="15"/>
      <c r="D922" s="15"/>
      <c r="E922" s="15"/>
    </row>
    <row r="923" spans="1:5" ht="14.25" customHeight="1">
      <c r="A923" s="15"/>
      <c r="B923" s="15"/>
      <c r="C923" s="15"/>
      <c r="D923" s="15"/>
      <c r="E923" s="15"/>
    </row>
    <row r="924" spans="1:5" ht="14.25" customHeight="1">
      <c r="A924" s="15"/>
      <c r="B924" s="15"/>
      <c r="C924" s="15"/>
      <c r="D924" s="15"/>
      <c r="E924" s="15"/>
    </row>
    <row r="925" spans="1:5" ht="14.25" customHeight="1">
      <c r="A925" s="15"/>
      <c r="B925" s="15"/>
      <c r="C925" s="15"/>
      <c r="D925" s="15"/>
      <c r="E925" s="15"/>
    </row>
    <row r="926" spans="1:5" ht="14.25" customHeight="1">
      <c r="A926" s="15"/>
      <c r="B926" s="15"/>
      <c r="C926" s="15"/>
      <c r="D926" s="15"/>
      <c r="E926" s="15"/>
    </row>
    <row r="927" spans="1:5" ht="14.25" customHeight="1">
      <c r="A927" s="15"/>
      <c r="B927" s="15"/>
      <c r="C927" s="15"/>
      <c r="D927" s="15"/>
      <c r="E927" s="15"/>
    </row>
    <row r="928" spans="1:5" ht="14.25" customHeight="1">
      <c r="A928" s="15"/>
      <c r="B928" s="15"/>
      <c r="C928" s="15"/>
      <c r="D928" s="15"/>
      <c r="E928" s="15"/>
    </row>
    <row r="929" spans="1:5" ht="14.25" customHeight="1">
      <c r="A929" s="15"/>
      <c r="B929" s="15"/>
      <c r="C929" s="15"/>
      <c r="D929" s="15"/>
      <c r="E929" s="15"/>
    </row>
    <row r="930" spans="1:5" ht="14.25" customHeight="1">
      <c r="A930" s="15"/>
      <c r="B930" s="15"/>
      <c r="C930" s="15"/>
      <c r="D930" s="15"/>
      <c r="E930" s="15"/>
    </row>
    <row r="931" spans="1:5" ht="14.25" customHeight="1">
      <c r="A931" s="15"/>
      <c r="B931" s="15"/>
      <c r="C931" s="15"/>
      <c r="D931" s="15"/>
      <c r="E931" s="15"/>
    </row>
    <row r="932" spans="1:5" ht="14.25" customHeight="1">
      <c r="A932" s="15"/>
      <c r="B932" s="15"/>
      <c r="C932" s="15"/>
      <c r="D932" s="15"/>
      <c r="E932" s="15"/>
    </row>
    <row r="933" spans="1:5" ht="14.25" customHeight="1">
      <c r="A933" s="15"/>
      <c r="B933" s="15"/>
      <c r="C933" s="15"/>
      <c r="D933" s="15"/>
      <c r="E933" s="15"/>
    </row>
    <row r="934" spans="1:5" ht="14.25" customHeight="1">
      <c r="A934" s="15"/>
      <c r="B934" s="15"/>
      <c r="C934" s="15"/>
      <c r="D934" s="15"/>
      <c r="E934" s="15"/>
    </row>
    <row r="935" spans="1:5" ht="14.25" customHeight="1">
      <c r="A935" s="15"/>
      <c r="B935" s="15"/>
      <c r="C935" s="15"/>
      <c r="D935" s="15"/>
      <c r="E935" s="15"/>
    </row>
    <row r="936" spans="1:5" ht="14.25" customHeight="1">
      <c r="A936" s="15"/>
      <c r="B936" s="15"/>
      <c r="C936" s="15"/>
      <c r="D936" s="15"/>
      <c r="E936" s="15"/>
    </row>
    <row r="937" spans="1:5" ht="14.25" customHeight="1">
      <c r="A937" s="15"/>
      <c r="B937" s="15"/>
      <c r="C937" s="15"/>
      <c r="D937" s="15"/>
      <c r="E937" s="15"/>
    </row>
    <row r="938" spans="1:5" ht="14.25" customHeight="1">
      <c r="A938" s="15"/>
      <c r="B938" s="15"/>
      <c r="C938" s="15"/>
      <c r="D938" s="15"/>
      <c r="E938" s="15"/>
    </row>
    <row r="939" spans="1:5" ht="14.25" customHeight="1">
      <c r="A939" s="15"/>
      <c r="B939" s="15"/>
      <c r="C939" s="15"/>
      <c r="D939" s="15"/>
      <c r="E939" s="15"/>
    </row>
    <row r="940" spans="1:5" ht="14.25" customHeight="1">
      <c r="A940" s="15"/>
      <c r="B940" s="15"/>
      <c r="C940" s="15"/>
      <c r="D940" s="15"/>
      <c r="E940" s="15"/>
    </row>
    <row r="941" spans="1:5" ht="14.25" customHeight="1">
      <c r="A941" s="15"/>
      <c r="B941" s="15"/>
      <c r="C941" s="15"/>
      <c r="D941" s="15"/>
      <c r="E941" s="15"/>
    </row>
    <row r="942" spans="1:5" ht="14.25" customHeight="1">
      <c r="A942" s="15"/>
      <c r="B942" s="15"/>
      <c r="C942" s="15"/>
      <c r="D942" s="15"/>
      <c r="E942" s="15"/>
    </row>
    <row r="943" spans="1:5" ht="14.25" customHeight="1">
      <c r="A943" s="15"/>
      <c r="B943" s="15"/>
      <c r="C943" s="15"/>
      <c r="D943" s="15"/>
      <c r="E943" s="15"/>
    </row>
    <row r="944" spans="1:5" ht="14.25" customHeight="1">
      <c r="A944" s="15"/>
      <c r="B944" s="15"/>
      <c r="C944" s="15"/>
      <c r="D944" s="15"/>
      <c r="E944" s="15"/>
    </row>
    <row r="945" spans="1:5" ht="14.25" customHeight="1">
      <c r="A945" s="15"/>
      <c r="B945" s="15"/>
      <c r="C945" s="15"/>
      <c r="D945" s="15"/>
      <c r="E945" s="15"/>
    </row>
    <row r="946" spans="1:5" ht="14.25" customHeight="1">
      <c r="A946" s="15"/>
      <c r="B946" s="15"/>
      <c r="C946" s="15"/>
      <c r="D946" s="15"/>
      <c r="E946" s="15"/>
    </row>
    <row r="947" spans="1:5" ht="14.25" customHeight="1">
      <c r="A947" s="15"/>
      <c r="B947" s="15"/>
      <c r="C947" s="15"/>
      <c r="D947" s="15"/>
      <c r="E947" s="15"/>
    </row>
    <row r="948" spans="1:5" ht="14.25" customHeight="1">
      <c r="A948" s="15"/>
      <c r="B948" s="15"/>
      <c r="C948" s="15"/>
      <c r="D948" s="15"/>
      <c r="E948" s="15"/>
    </row>
    <row r="949" spans="1:5" ht="14.25" customHeight="1">
      <c r="A949" s="15"/>
      <c r="B949" s="15"/>
      <c r="C949" s="15"/>
      <c r="D949" s="15"/>
      <c r="E949" s="15"/>
    </row>
    <row r="950" spans="1:5" ht="14.25" customHeight="1">
      <c r="A950" s="15"/>
      <c r="B950" s="15"/>
      <c r="C950" s="15"/>
      <c r="D950" s="15"/>
      <c r="E950" s="15"/>
    </row>
    <row r="951" spans="1:5" ht="14.25" customHeight="1">
      <c r="A951" s="15"/>
      <c r="B951" s="15"/>
      <c r="C951" s="15"/>
      <c r="D951" s="15"/>
      <c r="E951" s="15"/>
    </row>
    <row r="952" spans="1:5" ht="14.25" customHeight="1">
      <c r="A952" s="15"/>
      <c r="B952" s="15"/>
      <c r="C952" s="15"/>
      <c r="D952" s="15"/>
      <c r="E952" s="15"/>
    </row>
    <row r="953" spans="1:5" ht="14.25" customHeight="1">
      <c r="A953" s="15"/>
      <c r="B953" s="15"/>
      <c r="C953" s="15"/>
      <c r="D953" s="15"/>
      <c r="E953" s="15"/>
    </row>
    <row r="954" spans="1:5" ht="14.25" customHeight="1">
      <c r="A954" s="15"/>
      <c r="B954" s="15"/>
      <c r="C954" s="15"/>
      <c r="D954" s="15"/>
      <c r="E954" s="15"/>
    </row>
    <row r="955" spans="1:5" ht="14.25" customHeight="1">
      <c r="A955" s="15"/>
      <c r="B955" s="15"/>
      <c r="C955" s="15"/>
      <c r="D955" s="15"/>
      <c r="E955" s="15"/>
    </row>
    <row r="956" spans="1:5" ht="14.25" customHeight="1">
      <c r="A956" s="15"/>
      <c r="B956" s="15"/>
      <c r="C956" s="15"/>
      <c r="D956" s="15"/>
      <c r="E956" s="15"/>
    </row>
    <row r="957" spans="1:5" ht="14.25" customHeight="1">
      <c r="A957" s="15"/>
      <c r="B957" s="15"/>
      <c r="C957" s="15"/>
      <c r="D957" s="15"/>
      <c r="E957" s="15"/>
    </row>
    <row r="958" spans="1:5" ht="14.25" customHeight="1">
      <c r="A958" s="15"/>
      <c r="B958" s="15"/>
      <c r="C958" s="15"/>
      <c r="D958" s="15"/>
      <c r="E958" s="15"/>
    </row>
    <row r="959" spans="1:5" ht="14.25" customHeight="1">
      <c r="A959" s="15"/>
      <c r="B959" s="15"/>
      <c r="C959" s="15"/>
      <c r="D959" s="15"/>
      <c r="E959" s="15"/>
    </row>
    <row r="960" spans="1:5" ht="14.25" customHeight="1">
      <c r="A960" s="15"/>
      <c r="B960" s="15"/>
      <c r="C960" s="15"/>
      <c r="D960" s="15"/>
      <c r="E960" s="15"/>
    </row>
    <row r="961" spans="1:5" ht="14.25" customHeight="1">
      <c r="A961" s="15"/>
      <c r="B961" s="15"/>
      <c r="C961" s="15"/>
      <c r="D961" s="15"/>
      <c r="E961" s="15"/>
    </row>
    <row r="962" spans="1:5" ht="14.25" customHeight="1">
      <c r="A962" s="15"/>
      <c r="B962" s="15"/>
      <c r="C962" s="15"/>
      <c r="D962" s="15"/>
      <c r="E962" s="15"/>
    </row>
    <row r="963" spans="1:5" ht="14.25" customHeight="1">
      <c r="A963" s="15"/>
      <c r="B963" s="15"/>
      <c r="C963" s="15"/>
      <c r="D963" s="15"/>
      <c r="E963" s="15"/>
    </row>
    <row r="964" spans="1:5" ht="14.25" customHeight="1">
      <c r="A964" s="15"/>
      <c r="B964" s="15"/>
      <c r="C964" s="15"/>
      <c r="D964" s="15"/>
      <c r="E964" s="15"/>
    </row>
    <row r="965" spans="1:5" ht="14.25" customHeight="1">
      <c r="A965" s="15"/>
      <c r="B965" s="15"/>
      <c r="C965" s="15"/>
      <c r="D965" s="15"/>
      <c r="E965" s="15"/>
    </row>
    <row r="966" spans="1:5" ht="14.25" customHeight="1">
      <c r="A966" s="15"/>
      <c r="B966" s="15"/>
      <c r="C966" s="15"/>
      <c r="D966" s="15"/>
      <c r="E966" s="15"/>
    </row>
    <row r="967" spans="1:5" ht="14.25" customHeight="1">
      <c r="A967" s="15"/>
      <c r="B967" s="15"/>
      <c r="C967" s="15"/>
      <c r="D967" s="15"/>
      <c r="E967" s="15"/>
    </row>
    <row r="968" spans="1:5" ht="14.25" customHeight="1">
      <c r="A968" s="15"/>
      <c r="B968" s="15"/>
      <c r="C968" s="15"/>
      <c r="D968" s="15"/>
      <c r="E968" s="15"/>
    </row>
    <row r="969" spans="1:5" ht="14.25" customHeight="1">
      <c r="A969" s="15"/>
      <c r="B969" s="15"/>
      <c r="C969" s="15"/>
      <c r="D969" s="15"/>
      <c r="E969" s="15"/>
    </row>
    <row r="970" spans="1:5" ht="14.25" customHeight="1">
      <c r="A970" s="15"/>
      <c r="B970" s="15"/>
      <c r="C970" s="15"/>
      <c r="D970" s="15"/>
      <c r="E970" s="15"/>
    </row>
    <row r="971" spans="1:5" ht="14.25" customHeight="1">
      <c r="A971" s="15"/>
      <c r="B971" s="15"/>
      <c r="C971" s="15"/>
      <c r="D971" s="15"/>
      <c r="E971" s="15"/>
    </row>
    <row r="972" spans="1:5" ht="14.25" customHeight="1">
      <c r="A972" s="15"/>
      <c r="B972" s="15"/>
      <c r="C972" s="15"/>
      <c r="D972" s="15"/>
      <c r="E972" s="15"/>
    </row>
    <row r="973" spans="1:5" ht="14.25" customHeight="1">
      <c r="A973" s="15"/>
      <c r="B973" s="15"/>
      <c r="C973" s="15"/>
      <c r="D973" s="15"/>
      <c r="E973" s="15"/>
    </row>
    <row r="974" spans="1:5" ht="14.25" customHeight="1">
      <c r="A974" s="15"/>
      <c r="B974" s="15"/>
      <c r="C974" s="15"/>
      <c r="D974" s="15"/>
      <c r="E974" s="15"/>
    </row>
    <row r="975" spans="1:5" ht="14.25" customHeight="1">
      <c r="A975" s="15"/>
      <c r="B975" s="15"/>
      <c r="C975" s="15"/>
      <c r="D975" s="15"/>
      <c r="E975" s="15"/>
    </row>
    <row r="976" spans="1:5" ht="14.25" customHeight="1">
      <c r="A976" s="15"/>
      <c r="B976" s="15"/>
      <c r="C976" s="15"/>
      <c r="D976" s="15"/>
      <c r="E976" s="15"/>
    </row>
    <row r="977" spans="1:5" ht="14.25" customHeight="1">
      <c r="A977" s="15"/>
      <c r="B977" s="15"/>
      <c r="C977" s="15"/>
      <c r="D977" s="15"/>
      <c r="E977" s="15"/>
    </row>
    <row r="978" spans="1:5" ht="14.25" customHeight="1">
      <c r="A978" s="15"/>
      <c r="B978" s="15"/>
      <c r="C978" s="15"/>
      <c r="D978" s="15"/>
      <c r="E978" s="15"/>
    </row>
    <row r="979" spans="1:5" ht="14.25" customHeight="1">
      <c r="A979" s="15"/>
      <c r="B979" s="15"/>
      <c r="C979" s="15"/>
      <c r="D979" s="15"/>
      <c r="E979" s="15"/>
    </row>
    <row r="980" spans="1:5" ht="14.25" customHeight="1">
      <c r="A980" s="15"/>
      <c r="B980" s="15"/>
      <c r="C980" s="15"/>
      <c r="D980" s="15"/>
      <c r="E980" s="15"/>
    </row>
    <row r="981" spans="1:5" ht="14.25" customHeight="1">
      <c r="A981" s="15"/>
      <c r="B981" s="15"/>
      <c r="C981" s="15"/>
      <c r="D981" s="15"/>
      <c r="E981" s="15"/>
    </row>
    <row r="982" spans="1:5" ht="14.25" customHeight="1">
      <c r="A982" s="15"/>
      <c r="B982" s="15"/>
      <c r="C982" s="15"/>
      <c r="D982" s="15"/>
      <c r="E982" s="15"/>
    </row>
    <row r="983" spans="1:5" ht="14.25" customHeight="1">
      <c r="A983" s="15"/>
      <c r="B983" s="15"/>
      <c r="C983" s="15"/>
      <c r="D983" s="15"/>
      <c r="E983" s="15"/>
    </row>
    <row r="984" spans="1:5" ht="14.25" customHeight="1">
      <c r="A984" s="15"/>
      <c r="B984" s="15"/>
      <c r="C984" s="15"/>
      <c r="D984" s="15"/>
      <c r="E984" s="15"/>
    </row>
    <row r="985" spans="1:5" ht="14.25" customHeight="1">
      <c r="A985" s="15"/>
      <c r="B985" s="15"/>
      <c r="C985" s="15"/>
      <c r="D985" s="15"/>
      <c r="E985" s="15"/>
    </row>
    <row r="986" spans="1:5" ht="14.25" customHeight="1">
      <c r="A986" s="15"/>
      <c r="B986" s="15"/>
      <c r="C986" s="15"/>
      <c r="D986" s="15"/>
      <c r="E986" s="15"/>
    </row>
    <row r="987" spans="1:5" ht="14.25" customHeight="1">
      <c r="A987" s="15"/>
      <c r="B987" s="15"/>
      <c r="C987" s="15"/>
      <c r="D987" s="15"/>
      <c r="E987" s="15"/>
    </row>
    <row r="988" spans="1:5" ht="14.25" customHeight="1">
      <c r="A988" s="15"/>
      <c r="B988" s="15"/>
      <c r="C988" s="15"/>
      <c r="D988" s="15"/>
      <c r="E988" s="15"/>
    </row>
    <row r="989" spans="1:5" ht="14.25" customHeight="1">
      <c r="A989" s="15"/>
      <c r="B989" s="15"/>
      <c r="C989" s="15"/>
      <c r="D989" s="15"/>
      <c r="E989" s="15"/>
    </row>
    <row r="990" spans="1:5" ht="14.25" customHeight="1">
      <c r="A990" s="15"/>
      <c r="B990" s="15"/>
      <c r="C990" s="15"/>
      <c r="D990" s="15"/>
      <c r="E990" s="15"/>
    </row>
    <row r="991" spans="1:5" ht="14.25" customHeight="1">
      <c r="A991" s="15"/>
      <c r="B991" s="15"/>
      <c r="C991" s="15"/>
      <c r="D991" s="15"/>
      <c r="E991" s="15"/>
    </row>
    <row r="992" spans="1:5" ht="14.25" customHeight="1">
      <c r="A992" s="15"/>
      <c r="B992" s="15"/>
      <c r="C992" s="15"/>
      <c r="D992" s="15"/>
      <c r="E992" s="15"/>
    </row>
    <row r="993" spans="1:5" ht="14.25" customHeight="1">
      <c r="A993" s="15"/>
      <c r="B993" s="15"/>
      <c r="C993" s="15"/>
      <c r="D993" s="15"/>
      <c r="E993" s="15"/>
    </row>
    <row r="994" spans="1:5" ht="14.25" customHeight="1">
      <c r="A994" s="15"/>
      <c r="B994" s="15"/>
      <c r="C994" s="15"/>
      <c r="D994" s="15"/>
      <c r="E994" s="15"/>
    </row>
    <row r="995" spans="1:5" ht="14.25" customHeight="1">
      <c r="A995" s="15"/>
      <c r="B995" s="15"/>
      <c r="C995" s="15"/>
      <c r="D995" s="15"/>
      <c r="E995" s="15"/>
    </row>
    <row r="996" spans="1:5" ht="14.25" customHeight="1">
      <c r="A996" s="15"/>
      <c r="B996" s="15"/>
      <c r="C996" s="15"/>
      <c r="D996" s="15"/>
      <c r="E996" s="15"/>
    </row>
    <row r="997" spans="1:5" ht="14.25" customHeight="1">
      <c r="A997" s="15"/>
      <c r="B997" s="15"/>
      <c r="C997" s="15"/>
      <c r="D997" s="15"/>
      <c r="E997" s="15"/>
    </row>
    <row r="998" spans="1:5" ht="14.25" customHeight="1">
      <c r="A998" s="15"/>
      <c r="B998" s="15"/>
      <c r="C998" s="15"/>
      <c r="D998" s="15"/>
      <c r="E998" s="15"/>
    </row>
    <row r="999" spans="1:5" ht="14.25" customHeight="1">
      <c r="A999" s="15"/>
      <c r="B999" s="15"/>
      <c r="C999" s="15"/>
      <c r="D999" s="15"/>
      <c r="E999" s="15"/>
    </row>
    <row r="1000" spans="1:5" ht="14.25" customHeight="1">
      <c r="A1000" s="15"/>
      <c r="B1000" s="15"/>
      <c r="C1000" s="15"/>
      <c r="D1000" s="15"/>
      <c r="E1000" s="15"/>
    </row>
    <row r="1001" spans="1:5" ht="14.25" customHeight="1">
      <c r="A1001" s="15"/>
      <c r="B1001" s="15"/>
      <c r="C1001" s="15"/>
      <c r="D1001" s="15"/>
      <c r="E1001" s="15"/>
    </row>
    <row r="1002" spans="1:5" ht="14.25" customHeight="1">
      <c r="C1002" s="15"/>
    </row>
    <row r="1003" spans="1:5" ht="14.25" customHeight="1">
      <c r="C1003" s="15"/>
    </row>
    <row r="1004" spans="1:5" ht="14.25" customHeight="1">
      <c r="C1004" s="15"/>
    </row>
    <row r="1005" spans="1:5" ht="14.25" customHeight="1">
      <c r="C1005" s="15"/>
    </row>
  </sheetData>
  <mergeCells count="17">
    <mergeCell ref="B32:B33"/>
    <mergeCell ref="B35:B37"/>
    <mergeCell ref="B40:B41"/>
    <mergeCell ref="B50:B52"/>
    <mergeCell ref="B60:B62"/>
    <mergeCell ref="B29:B31"/>
    <mergeCell ref="A1:A4"/>
    <mergeCell ref="B1:B4"/>
    <mergeCell ref="C1:C4"/>
    <mergeCell ref="D1:E3"/>
    <mergeCell ref="B5:B6"/>
    <mergeCell ref="B7:B9"/>
    <mergeCell ref="B10:B12"/>
    <mergeCell ref="B16:B18"/>
    <mergeCell ref="B20:B21"/>
    <mergeCell ref="B23:B26"/>
    <mergeCell ref="B27:B28"/>
  </mergeCells>
  <conditionalFormatting sqref="I6:I7">
    <cfRule type="duplicateValues" dxfId="6" priority="1"/>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S1004"/>
  <sheetViews>
    <sheetView zoomScale="70" zoomScaleNormal="70" workbookViewId="0">
      <selection activeCell="L1" sqref="L1:M1048576"/>
    </sheetView>
  </sheetViews>
  <sheetFormatPr defaultRowHeight="21.75" customHeight="1"/>
  <cols>
    <col min="1" max="1" width="6.42578125" style="16" customWidth="1"/>
    <col min="2" max="2" width="18.85546875" style="16" hidden="1" customWidth="1"/>
    <col min="3" max="3" width="80.7109375" style="16" customWidth="1"/>
    <col min="4" max="4" width="22.7109375" style="16" customWidth="1"/>
    <col min="5" max="5" width="16.42578125" style="16" customWidth="1"/>
    <col min="6" max="6" width="11.7109375" customWidth="1"/>
    <col min="7" max="7" width="12.5703125" customWidth="1"/>
    <col min="10" max="10" width="10.140625" customWidth="1"/>
    <col min="12" max="12" width="41.140625" bestFit="1" customWidth="1"/>
    <col min="13" max="13" width="15.5703125" customWidth="1"/>
  </cols>
  <sheetData>
    <row r="1" spans="1:13" ht="21.75" customHeight="1">
      <c r="A1" s="432" t="s">
        <v>0</v>
      </c>
      <c r="B1" s="432" t="s">
        <v>1</v>
      </c>
      <c r="C1" s="432" t="s">
        <v>2</v>
      </c>
      <c r="D1" s="497"/>
      <c r="E1" s="407"/>
    </row>
    <row r="2" spans="1:13" ht="21.75" customHeight="1">
      <c r="A2" s="433"/>
      <c r="B2" s="433"/>
      <c r="C2" s="494"/>
      <c r="D2" s="497"/>
      <c r="E2" s="407"/>
    </row>
    <row r="3" spans="1:13" ht="21.75" customHeight="1">
      <c r="A3" s="433"/>
      <c r="B3" s="433"/>
      <c r="C3" s="494"/>
      <c r="D3" s="498"/>
      <c r="E3" s="499"/>
      <c r="F3" s="133">
        <f>SUM(D5:D69)</f>
        <v>5936079</v>
      </c>
      <c r="L3" s="27" t="s">
        <v>165</v>
      </c>
      <c r="M3" t="s">
        <v>534</v>
      </c>
    </row>
    <row r="4" spans="1:13" ht="21.75" customHeight="1">
      <c r="A4" s="434"/>
      <c r="B4" s="434"/>
      <c r="C4" s="433"/>
      <c r="D4" s="294" t="s">
        <v>361</v>
      </c>
      <c r="E4" s="294" t="s">
        <v>240</v>
      </c>
      <c r="F4" s="168" t="s">
        <v>668</v>
      </c>
      <c r="G4" s="168" t="s">
        <v>667</v>
      </c>
      <c r="L4" s="28" t="s">
        <v>612</v>
      </c>
      <c r="M4" s="29">
        <v>113820</v>
      </c>
    </row>
    <row r="5" spans="1:13" ht="21.75" customHeight="1">
      <c r="A5" s="6">
        <v>1</v>
      </c>
      <c r="B5" s="493" t="s">
        <v>6</v>
      </c>
      <c r="C5" s="43" t="s">
        <v>178</v>
      </c>
      <c r="D5" s="14" t="str">
        <f>IFERROR(VLOOKUP(C5,$L$4:$M$19,2,FALSE),"")</f>
        <v/>
      </c>
      <c r="E5" s="14" t="str">
        <f t="shared" ref="E5:E36" si="0">IFERROR(VLOOKUP(C5,$L$4:$M$65,3,FALSE),"")</f>
        <v/>
      </c>
      <c r="G5" s="102"/>
      <c r="L5" s="28" t="s">
        <v>196</v>
      </c>
      <c r="M5" s="29">
        <v>394500</v>
      </c>
    </row>
    <row r="6" spans="1:13" ht="21.75" customHeight="1">
      <c r="A6" s="6">
        <f t="shared" ref="A6:A67" si="1">A5+1</f>
        <v>2</v>
      </c>
      <c r="B6" s="460"/>
      <c r="C6" s="22" t="s">
        <v>101</v>
      </c>
      <c r="D6" s="14" t="str">
        <f t="shared" ref="D6:D69" si="2">IFERROR(VLOOKUP(C6,$L$4:$M$19,2,FALSE),"")</f>
        <v/>
      </c>
      <c r="E6" s="14" t="str">
        <f t="shared" si="0"/>
        <v/>
      </c>
      <c r="L6" s="28" t="s">
        <v>144</v>
      </c>
      <c r="M6" s="29">
        <v>876120</v>
      </c>
    </row>
    <row r="7" spans="1:13" ht="21.75" customHeight="1">
      <c r="A7" s="6">
        <f t="shared" si="1"/>
        <v>3</v>
      </c>
      <c r="B7" s="493" t="s">
        <v>9</v>
      </c>
      <c r="C7" s="44" t="s">
        <v>102</v>
      </c>
      <c r="D7" s="14">
        <f t="shared" si="2"/>
        <v>786240</v>
      </c>
      <c r="E7" s="14" t="str">
        <f t="shared" si="0"/>
        <v/>
      </c>
      <c r="F7" s="153"/>
      <c r="G7" s="102"/>
      <c r="L7" s="28" t="s">
        <v>328</v>
      </c>
      <c r="M7" s="29">
        <v>149100</v>
      </c>
    </row>
    <row r="8" spans="1:13" ht="21.75" customHeight="1">
      <c r="A8" s="6">
        <f t="shared" si="1"/>
        <v>4</v>
      </c>
      <c r="B8" s="494"/>
      <c r="C8" s="45" t="s">
        <v>181</v>
      </c>
      <c r="D8" s="14" t="str">
        <f t="shared" si="2"/>
        <v/>
      </c>
      <c r="E8" s="14" t="str">
        <f t="shared" si="0"/>
        <v/>
      </c>
      <c r="L8" s="28" t="s">
        <v>354</v>
      </c>
      <c r="M8" s="29">
        <v>24360</v>
      </c>
    </row>
    <row r="9" spans="1:13" ht="21.75" customHeight="1">
      <c r="A9" s="6">
        <f t="shared" si="1"/>
        <v>5</v>
      </c>
      <c r="B9" s="460"/>
      <c r="C9" s="45" t="s">
        <v>183</v>
      </c>
      <c r="D9" s="14" t="str">
        <f t="shared" si="2"/>
        <v/>
      </c>
      <c r="E9" s="14" t="str">
        <f t="shared" si="0"/>
        <v/>
      </c>
      <c r="L9" s="28" t="s">
        <v>190</v>
      </c>
      <c r="M9" s="29">
        <v>81060</v>
      </c>
    </row>
    <row r="10" spans="1:13" ht="21.75" customHeight="1">
      <c r="A10" s="6">
        <f t="shared" si="1"/>
        <v>6</v>
      </c>
      <c r="B10" s="493" t="s">
        <v>13</v>
      </c>
      <c r="C10" s="45" t="s">
        <v>184</v>
      </c>
      <c r="D10" s="14" t="str">
        <f t="shared" si="2"/>
        <v/>
      </c>
      <c r="E10" s="14" t="str">
        <f t="shared" si="0"/>
        <v/>
      </c>
      <c r="L10" s="28" t="s">
        <v>192</v>
      </c>
      <c r="M10" s="29">
        <v>21000</v>
      </c>
    </row>
    <row r="11" spans="1:13" ht="21.75" customHeight="1">
      <c r="A11" s="6">
        <f t="shared" si="1"/>
        <v>7</v>
      </c>
      <c r="B11" s="494"/>
      <c r="C11" s="45" t="s">
        <v>186</v>
      </c>
      <c r="D11" s="14" t="str">
        <f t="shared" si="2"/>
        <v/>
      </c>
      <c r="E11" s="14" t="str">
        <f t="shared" si="0"/>
        <v/>
      </c>
      <c r="L11" s="28" t="s">
        <v>610</v>
      </c>
      <c r="M11" s="29">
        <v>529067</v>
      </c>
    </row>
    <row r="12" spans="1:13" ht="21.75" customHeight="1">
      <c r="A12" s="6">
        <f t="shared" si="1"/>
        <v>8</v>
      </c>
      <c r="B12" s="460"/>
      <c r="C12" s="45" t="s">
        <v>185</v>
      </c>
      <c r="D12" s="14" t="str">
        <f t="shared" si="2"/>
        <v/>
      </c>
      <c r="E12" s="14" t="str">
        <f t="shared" si="0"/>
        <v/>
      </c>
      <c r="L12" s="28" t="s">
        <v>609</v>
      </c>
      <c r="M12" s="29">
        <v>375312</v>
      </c>
    </row>
    <row r="13" spans="1:13" ht="21.75" customHeight="1">
      <c r="A13" s="6">
        <f t="shared" si="1"/>
        <v>9</v>
      </c>
      <c r="B13" s="46" t="s">
        <v>17</v>
      </c>
      <c r="C13" s="47" t="s">
        <v>108</v>
      </c>
      <c r="D13" s="14" t="str">
        <f t="shared" si="2"/>
        <v/>
      </c>
      <c r="E13" s="14" t="str">
        <f t="shared" si="0"/>
        <v/>
      </c>
      <c r="L13" s="28" t="s">
        <v>194</v>
      </c>
      <c r="M13" s="29">
        <v>589500</v>
      </c>
    </row>
    <row r="14" spans="1:13" ht="21.75" customHeight="1">
      <c r="A14" s="6">
        <f t="shared" si="1"/>
        <v>10</v>
      </c>
      <c r="B14" s="46" t="s">
        <v>19</v>
      </c>
      <c r="C14" s="28" t="s">
        <v>612</v>
      </c>
      <c r="D14" s="14">
        <f t="shared" si="2"/>
        <v>113820</v>
      </c>
      <c r="E14" s="14" t="str">
        <f t="shared" si="0"/>
        <v/>
      </c>
      <c r="F14" s="153"/>
      <c r="G14" s="102"/>
      <c r="L14" s="28" t="s">
        <v>195</v>
      </c>
      <c r="M14" s="29">
        <v>990000</v>
      </c>
    </row>
    <row r="15" spans="1:13" ht="21.75" customHeight="1">
      <c r="A15" s="6">
        <f t="shared" si="1"/>
        <v>11</v>
      </c>
      <c r="B15" s="46" t="s">
        <v>21</v>
      </c>
      <c r="C15" s="44" t="s">
        <v>190</v>
      </c>
      <c r="D15" s="14">
        <f t="shared" si="2"/>
        <v>81060</v>
      </c>
      <c r="E15" s="14" t="str">
        <f t="shared" si="0"/>
        <v/>
      </c>
      <c r="F15" s="153"/>
      <c r="G15" s="102"/>
      <c r="L15" s="28" t="s">
        <v>193</v>
      </c>
      <c r="M15" s="29">
        <v>1006000</v>
      </c>
    </row>
    <row r="16" spans="1:13" ht="21.75" customHeight="1">
      <c r="A16" s="6">
        <f t="shared" si="1"/>
        <v>12</v>
      </c>
      <c r="B16" s="493" t="s">
        <v>23</v>
      </c>
      <c r="C16" s="43" t="s">
        <v>188</v>
      </c>
      <c r="D16" s="14" t="str">
        <f t="shared" si="2"/>
        <v/>
      </c>
      <c r="E16" s="14" t="str">
        <f t="shared" si="0"/>
        <v/>
      </c>
      <c r="L16" s="28" t="s">
        <v>102</v>
      </c>
      <c r="M16" s="29">
        <v>786240</v>
      </c>
    </row>
    <row r="17" spans="1:19" ht="21.75" customHeight="1">
      <c r="A17" s="6">
        <f t="shared" si="1"/>
        <v>13</v>
      </c>
      <c r="B17" s="494"/>
      <c r="C17" s="47" t="s">
        <v>112</v>
      </c>
      <c r="D17" s="14" t="str">
        <f t="shared" si="2"/>
        <v/>
      </c>
      <c r="E17" s="14" t="str">
        <f t="shared" si="0"/>
        <v/>
      </c>
      <c r="L17" s="28" t="s">
        <v>168</v>
      </c>
      <c r="M17" s="29"/>
    </row>
    <row r="18" spans="1:19" ht="21.75" customHeight="1">
      <c r="A18" s="6">
        <f t="shared" si="1"/>
        <v>14</v>
      </c>
      <c r="B18" s="460"/>
      <c r="C18" s="47" t="s">
        <v>113</v>
      </c>
      <c r="D18" s="14" t="str">
        <f t="shared" si="2"/>
        <v/>
      </c>
      <c r="E18" s="14" t="str">
        <f t="shared" si="0"/>
        <v/>
      </c>
      <c r="L18" s="28" t="s">
        <v>169</v>
      </c>
      <c r="M18" s="29">
        <v>5936079</v>
      </c>
      <c r="N18" s="329"/>
      <c r="O18" s="321"/>
      <c r="P18" s="331"/>
      <c r="Q18" s="327"/>
      <c r="R18" s="327"/>
      <c r="S18" s="322"/>
    </row>
    <row r="19" spans="1:19" ht="21.75" customHeight="1">
      <c r="A19" s="6">
        <f t="shared" si="1"/>
        <v>15</v>
      </c>
      <c r="B19" s="46" t="s">
        <v>27</v>
      </c>
      <c r="C19" s="44" t="s">
        <v>191</v>
      </c>
      <c r="D19" s="14" t="str">
        <f t="shared" si="2"/>
        <v/>
      </c>
      <c r="E19" s="14" t="str">
        <f t="shared" si="0"/>
        <v/>
      </c>
      <c r="N19" s="329"/>
      <c r="O19" s="321"/>
      <c r="P19" s="331"/>
      <c r="Q19" s="327"/>
      <c r="R19" s="327"/>
      <c r="S19" s="322"/>
    </row>
    <row r="20" spans="1:19" ht="21.75" customHeight="1">
      <c r="A20" s="6">
        <f t="shared" si="1"/>
        <v>16</v>
      </c>
      <c r="B20" s="493" t="s">
        <v>29</v>
      </c>
      <c r="C20" s="43" t="s">
        <v>180</v>
      </c>
      <c r="D20" s="14" t="str">
        <f t="shared" si="2"/>
        <v/>
      </c>
      <c r="E20" s="14" t="str">
        <f t="shared" si="0"/>
        <v/>
      </c>
      <c r="N20" s="329"/>
      <c r="O20" s="321"/>
      <c r="P20" s="331"/>
      <c r="Q20" s="327"/>
      <c r="R20" s="327"/>
      <c r="S20" s="322"/>
    </row>
    <row r="21" spans="1:19" ht="21.75" customHeight="1">
      <c r="A21" s="6">
        <f t="shared" si="1"/>
        <v>17</v>
      </c>
      <c r="B21" s="496"/>
      <c r="C21" s="43" t="s">
        <v>187</v>
      </c>
      <c r="D21" s="14" t="str">
        <f t="shared" si="2"/>
        <v/>
      </c>
      <c r="E21" s="14" t="str">
        <f t="shared" si="0"/>
        <v/>
      </c>
      <c r="N21" s="329"/>
      <c r="O21" s="321"/>
      <c r="P21" s="331"/>
      <c r="Q21" s="327"/>
      <c r="R21" s="327"/>
      <c r="S21" s="322"/>
    </row>
    <row r="22" spans="1:19" ht="21.75" customHeight="1">
      <c r="A22" s="6">
        <f t="shared" si="1"/>
        <v>18</v>
      </c>
      <c r="B22" s="46" t="s">
        <v>31</v>
      </c>
      <c r="C22" s="47" t="s">
        <v>117</v>
      </c>
      <c r="D22" s="14" t="str">
        <f t="shared" si="2"/>
        <v/>
      </c>
      <c r="E22" s="14" t="str">
        <f t="shared" si="0"/>
        <v/>
      </c>
      <c r="N22" s="329"/>
      <c r="O22" s="321"/>
      <c r="P22" s="331"/>
      <c r="Q22" s="327"/>
      <c r="R22" s="327"/>
      <c r="S22" s="322"/>
    </row>
    <row r="23" spans="1:19" ht="21.75" customHeight="1">
      <c r="A23" s="6">
        <f>A22+1</f>
        <v>19</v>
      </c>
      <c r="B23" s="493" t="s">
        <v>33</v>
      </c>
      <c r="C23" s="44" t="s">
        <v>192</v>
      </c>
      <c r="D23" s="14">
        <f t="shared" si="2"/>
        <v>21000</v>
      </c>
      <c r="E23" s="14" t="str">
        <f t="shared" si="0"/>
        <v/>
      </c>
      <c r="F23" s="153"/>
      <c r="G23" s="102"/>
      <c r="N23" s="330"/>
      <c r="O23" s="322"/>
      <c r="P23" s="322"/>
      <c r="Q23" s="322"/>
      <c r="R23" s="322"/>
      <c r="S23" s="322"/>
    </row>
    <row r="24" spans="1:19" ht="21.75" customHeight="1">
      <c r="A24" s="6">
        <f t="shared" si="1"/>
        <v>20</v>
      </c>
      <c r="B24" s="495"/>
      <c r="C24" s="43"/>
      <c r="D24" s="14" t="str">
        <f t="shared" si="2"/>
        <v/>
      </c>
      <c r="E24" s="14" t="str">
        <f t="shared" si="0"/>
        <v/>
      </c>
      <c r="N24" s="330"/>
    </row>
    <row r="25" spans="1:19" ht="21.75" customHeight="1">
      <c r="A25" s="6">
        <f t="shared" si="1"/>
        <v>21</v>
      </c>
      <c r="B25" s="495"/>
      <c r="C25" s="48" t="s">
        <v>120</v>
      </c>
      <c r="D25" s="14" t="str">
        <f t="shared" si="2"/>
        <v/>
      </c>
      <c r="E25" s="14" t="str">
        <f t="shared" si="0"/>
        <v/>
      </c>
      <c r="N25" s="330"/>
    </row>
    <row r="26" spans="1:19" ht="21.75" customHeight="1">
      <c r="A26" s="6">
        <f t="shared" si="1"/>
        <v>22</v>
      </c>
      <c r="B26" s="496"/>
      <c r="C26" s="43" t="s">
        <v>182</v>
      </c>
      <c r="D26" s="14" t="str">
        <f t="shared" si="2"/>
        <v/>
      </c>
      <c r="E26" s="14" t="str">
        <f t="shared" si="0"/>
        <v/>
      </c>
      <c r="N26" s="330"/>
    </row>
    <row r="27" spans="1:19" ht="21.75" customHeight="1">
      <c r="A27" s="6">
        <f t="shared" si="1"/>
        <v>23</v>
      </c>
      <c r="B27" s="493" t="s">
        <v>37</v>
      </c>
      <c r="C27" s="47" t="s">
        <v>122</v>
      </c>
      <c r="D27" s="14" t="str">
        <f t="shared" si="2"/>
        <v/>
      </c>
      <c r="E27" s="14" t="str">
        <f t="shared" si="0"/>
        <v/>
      </c>
    </row>
    <row r="28" spans="1:19" ht="21.75" customHeight="1">
      <c r="A28" s="6">
        <f t="shared" si="1"/>
        <v>24</v>
      </c>
      <c r="B28" s="460"/>
      <c r="C28" s="47" t="s">
        <v>123</v>
      </c>
      <c r="D28" s="14" t="str">
        <f t="shared" si="2"/>
        <v/>
      </c>
      <c r="E28" s="14" t="str">
        <f t="shared" si="0"/>
        <v/>
      </c>
    </row>
    <row r="29" spans="1:19" ht="21.75" customHeight="1">
      <c r="A29" s="6">
        <f t="shared" si="1"/>
        <v>25</v>
      </c>
      <c r="B29" s="493" t="s">
        <v>40</v>
      </c>
      <c r="C29" s="47" t="s">
        <v>124</v>
      </c>
      <c r="D29" s="14" t="str">
        <f t="shared" si="2"/>
        <v/>
      </c>
      <c r="E29" s="14" t="str">
        <f t="shared" si="0"/>
        <v/>
      </c>
    </row>
    <row r="30" spans="1:19" ht="21.75" customHeight="1">
      <c r="A30" s="6">
        <f t="shared" si="1"/>
        <v>26</v>
      </c>
      <c r="B30" s="494"/>
      <c r="C30" s="47" t="s">
        <v>125</v>
      </c>
      <c r="D30" s="14" t="str">
        <f t="shared" si="2"/>
        <v/>
      </c>
      <c r="E30" s="14" t="str">
        <f t="shared" si="0"/>
        <v/>
      </c>
    </row>
    <row r="31" spans="1:19" ht="21.75" customHeight="1">
      <c r="A31" s="6">
        <f t="shared" si="1"/>
        <v>27</v>
      </c>
      <c r="B31" s="460"/>
      <c r="C31" s="22" t="s">
        <v>126</v>
      </c>
      <c r="D31" s="14" t="str">
        <f t="shared" si="2"/>
        <v/>
      </c>
      <c r="E31" s="14" t="str">
        <f t="shared" si="0"/>
        <v/>
      </c>
    </row>
    <row r="32" spans="1:19" ht="21.75" customHeight="1">
      <c r="A32" s="6">
        <f t="shared" si="1"/>
        <v>28</v>
      </c>
      <c r="B32" s="491" t="s">
        <v>44</v>
      </c>
      <c r="C32" s="22" t="s">
        <v>127</v>
      </c>
      <c r="D32" s="14" t="str">
        <f t="shared" si="2"/>
        <v/>
      </c>
      <c r="E32" s="14" t="str">
        <f t="shared" si="0"/>
        <v/>
      </c>
    </row>
    <row r="33" spans="1:16" ht="21.75" customHeight="1">
      <c r="A33" s="6">
        <f t="shared" si="1"/>
        <v>29</v>
      </c>
      <c r="B33" s="461"/>
      <c r="C33" s="22" t="s">
        <v>128</v>
      </c>
      <c r="D33" s="14" t="str">
        <f t="shared" si="2"/>
        <v/>
      </c>
      <c r="E33" s="14" t="str">
        <f t="shared" si="0"/>
        <v/>
      </c>
    </row>
    <row r="34" spans="1:16" ht="21.75" customHeight="1">
      <c r="A34" s="6">
        <f t="shared" si="1"/>
        <v>30</v>
      </c>
      <c r="B34" s="49" t="s">
        <v>47</v>
      </c>
      <c r="C34" s="22" t="s">
        <v>129</v>
      </c>
      <c r="D34" s="14" t="str">
        <f t="shared" si="2"/>
        <v/>
      </c>
      <c r="E34" s="14" t="str">
        <f t="shared" si="0"/>
        <v/>
      </c>
    </row>
    <row r="35" spans="1:16" ht="21.75" customHeight="1">
      <c r="A35" s="6">
        <f t="shared" si="1"/>
        <v>31</v>
      </c>
      <c r="B35" s="493" t="s">
        <v>49</v>
      </c>
      <c r="C35" s="22" t="s">
        <v>130</v>
      </c>
      <c r="D35" s="14" t="str">
        <f t="shared" si="2"/>
        <v/>
      </c>
      <c r="E35" s="14" t="str">
        <f t="shared" si="0"/>
        <v/>
      </c>
    </row>
    <row r="36" spans="1:16" ht="21.75" customHeight="1">
      <c r="A36" s="6">
        <f t="shared" si="1"/>
        <v>32</v>
      </c>
      <c r="B36" s="494"/>
      <c r="C36" s="22" t="s">
        <v>131</v>
      </c>
      <c r="D36" s="14" t="str">
        <f t="shared" si="2"/>
        <v/>
      </c>
      <c r="E36" s="14" t="str">
        <f t="shared" si="0"/>
        <v/>
      </c>
    </row>
    <row r="37" spans="1:16" ht="21.75" customHeight="1">
      <c r="A37" s="6">
        <f t="shared" si="1"/>
        <v>33</v>
      </c>
      <c r="B37" s="460"/>
      <c r="C37" s="22" t="s">
        <v>132</v>
      </c>
      <c r="D37" s="14" t="str">
        <f t="shared" si="2"/>
        <v/>
      </c>
      <c r="E37" s="14" t="str">
        <f t="shared" ref="E37:E67" si="3">IFERROR(VLOOKUP(C37,$L$4:$M$65,3,FALSE),"")</f>
        <v/>
      </c>
    </row>
    <row r="38" spans="1:16" ht="21.75" customHeight="1">
      <c r="A38" s="6">
        <f t="shared" si="1"/>
        <v>34</v>
      </c>
      <c r="B38" s="46" t="s">
        <v>53</v>
      </c>
      <c r="C38" s="22" t="s">
        <v>133</v>
      </c>
      <c r="D38" s="14" t="str">
        <f t="shared" si="2"/>
        <v/>
      </c>
      <c r="E38" s="14" t="str">
        <f t="shared" si="3"/>
        <v/>
      </c>
    </row>
    <row r="39" spans="1:16" ht="21.75" customHeight="1">
      <c r="A39" s="6">
        <f t="shared" si="1"/>
        <v>35</v>
      </c>
      <c r="B39" s="46" t="s">
        <v>55</v>
      </c>
      <c r="C39" s="22" t="s">
        <v>134</v>
      </c>
      <c r="D39" s="14" t="str">
        <f t="shared" si="2"/>
        <v/>
      </c>
      <c r="E39" s="14" t="str">
        <f t="shared" si="3"/>
        <v/>
      </c>
    </row>
    <row r="40" spans="1:16" ht="21.75" customHeight="1">
      <c r="A40" s="6">
        <f t="shared" si="1"/>
        <v>36</v>
      </c>
      <c r="B40" s="493" t="s">
        <v>57</v>
      </c>
      <c r="C40" s="22" t="s">
        <v>135</v>
      </c>
      <c r="D40" s="14" t="str">
        <f t="shared" si="2"/>
        <v/>
      </c>
      <c r="E40" s="14" t="str">
        <f t="shared" si="3"/>
        <v/>
      </c>
    </row>
    <row r="41" spans="1:16" ht="21.75" customHeight="1">
      <c r="A41" s="6">
        <f t="shared" si="1"/>
        <v>37</v>
      </c>
      <c r="B41" s="460"/>
      <c r="C41" s="22" t="s">
        <v>136</v>
      </c>
      <c r="D41" s="14" t="str">
        <f t="shared" si="2"/>
        <v/>
      </c>
      <c r="E41" s="14" t="str">
        <f t="shared" si="3"/>
        <v/>
      </c>
    </row>
    <row r="42" spans="1:16" ht="21.75" customHeight="1">
      <c r="A42" s="6">
        <f t="shared" si="1"/>
        <v>38</v>
      </c>
      <c r="B42" s="46" t="s">
        <v>60</v>
      </c>
      <c r="C42" s="22" t="s">
        <v>137</v>
      </c>
      <c r="D42" s="14" t="str">
        <f t="shared" si="2"/>
        <v/>
      </c>
      <c r="E42" s="14" t="str">
        <f t="shared" si="3"/>
        <v/>
      </c>
    </row>
    <row r="43" spans="1:16" ht="21.75" customHeight="1">
      <c r="A43" s="6">
        <f t="shared" si="1"/>
        <v>39</v>
      </c>
      <c r="B43" s="46" t="s">
        <v>62</v>
      </c>
      <c r="C43" s="26" t="s">
        <v>138</v>
      </c>
      <c r="D43" s="14" t="str">
        <f t="shared" si="2"/>
        <v/>
      </c>
      <c r="E43" s="14" t="str">
        <f t="shared" si="3"/>
        <v/>
      </c>
    </row>
    <row r="44" spans="1:16" ht="21.75" customHeight="1">
      <c r="A44" s="6">
        <f t="shared" si="1"/>
        <v>40</v>
      </c>
      <c r="B44" s="46" t="s">
        <v>64</v>
      </c>
      <c r="C44" s="22" t="s">
        <v>139</v>
      </c>
      <c r="D44" s="14" t="str">
        <f t="shared" si="2"/>
        <v/>
      </c>
      <c r="E44" s="14" t="str">
        <f t="shared" si="3"/>
        <v/>
      </c>
    </row>
    <row r="45" spans="1:16" ht="21.75" customHeight="1">
      <c r="A45" s="6">
        <f t="shared" si="1"/>
        <v>41</v>
      </c>
      <c r="B45" s="46" t="s">
        <v>66</v>
      </c>
      <c r="C45" s="44" t="s">
        <v>193</v>
      </c>
      <c r="D45" s="14">
        <f t="shared" si="2"/>
        <v>1006000</v>
      </c>
      <c r="E45" s="14" t="str">
        <f t="shared" si="3"/>
        <v/>
      </c>
      <c r="F45" s="153"/>
      <c r="G45" s="102"/>
      <c r="J45" s="153"/>
      <c r="K45" s="326"/>
      <c r="N45" s="500"/>
      <c r="O45" s="501"/>
      <c r="P45" s="501"/>
    </row>
    <row r="46" spans="1:16" ht="21.75" customHeight="1">
      <c r="A46" s="6">
        <f t="shared" si="1"/>
        <v>42</v>
      </c>
      <c r="B46" s="46" t="s">
        <v>68</v>
      </c>
      <c r="C46" s="44" t="s">
        <v>194</v>
      </c>
      <c r="D46" s="14">
        <f t="shared" si="2"/>
        <v>589500</v>
      </c>
      <c r="E46" s="14" t="str">
        <f t="shared" si="3"/>
        <v/>
      </c>
      <c r="F46" s="153"/>
      <c r="G46" s="102"/>
      <c r="J46" s="153"/>
      <c r="K46" s="326"/>
      <c r="N46" s="500"/>
      <c r="O46" s="501"/>
      <c r="P46" s="501"/>
    </row>
    <row r="47" spans="1:16" ht="21.75" customHeight="1">
      <c r="A47" s="6">
        <f t="shared" si="1"/>
        <v>43</v>
      </c>
      <c r="B47" s="46" t="s">
        <v>70</v>
      </c>
      <c r="C47" s="28" t="s">
        <v>195</v>
      </c>
      <c r="D47" s="14">
        <f t="shared" si="2"/>
        <v>990000</v>
      </c>
      <c r="E47" s="14" t="str">
        <f t="shared" si="3"/>
        <v/>
      </c>
      <c r="F47" s="153"/>
      <c r="G47" s="102"/>
      <c r="J47" s="153"/>
      <c r="K47" s="326"/>
      <c r="N47" s="500"/>
      <c r="O47" s="501"/>
      <c r="P47" s="501"/>
    </row>
    <row r="48" spans="1:16" ht="21.75" customHeight="1">
      <c r="A48" s="6">
        <f t="shared" si="1"/>
        <v>44</v>
      </c>
      <c r="B48" s="46" t="s">
        <v>72</v>
      </c>
      <c r="C48" s="44" t="s">
        <v>196</v>
      </c>
      <c r="D48" s="14">
        <f t="shared" si="2"/>
        <v>394500</v>
      </c>
      <c r="E48" s="14" t="str">
        <f t="shared" si="3"/>
        <v/>
      </c>
      <c r="F48" s="153"/>
      <c r="G48" s="102"/>
      <c r="J48" s="153"/>
      <c r="K48" s="326"/>
      <c r="N48" s="500"/>
      <c r="O48" s="501"/>
      <c r="P48" s="501"/>
    </row>
    <row r="49" spans="1:16" ht="21.75" customHeight="1">
      <c r="A49" s="6">
        <f t="shared" si="1"/>
        <v>45</v>
      </c>
      <c r="B49" s="50" t="s">
        <v>74</v>
      </c>
      <c r="C49" s="44" t="s">
        <v>144</v>
      </c>
      <c r="D49" s="14">
        <f t="shared" si="2"/>
        <v>876120</v>
      </c>
      <c r="E49" s="14" t="str">
        <f t="shared" si="3"/>
        <v/>
      </c>
      <c r="F49" s="153"/>
      <c r="G49" s="102"/>
      <c r="J49" s="153"/>
      <c r="K49" s="326"/>
      <c r="N49" s="500"/>
      <c r="O49" s="501"/>
      <c r="P49" s="501"/>
    </row>
    <row r="50" spans="1:16" ht="21.75" customHeight="1">
      <c r="A50" s="6">
        <f t="shared" si="1"/>
        <v>46</v>
      </c>
      <c r="B50" s="491" t="s">
        <v>76</v>
      </c>
      <c r="C50" s="28" t="s">
        <v>352</v>
      </c>
      <c r="D50" s="14" t="str">
        <f t="shared" si="2"/>
        <v/>
      </c>
      <c r="E50" s="14" t="str">
        <f t="shared" si="3"/>
        <v/>
      </c>
      <c r="F50" s="153"/>
      <c r="G50" s="102"/>
    </row>
    <row r="51" spans="1:16" ht="21.75" customHeight="1">
      <c r="A51" s="6">
        <f t="shared" si="1"/>
        <v>47</v>
      </c>
      <c r="B51" s="492"/>
      <c r="C51" s="28" t="s">
        <v>328</v>
      </c>
      <c r="D51" s="14">
        <f t="shared" si="2"/>
        <v>149100</v>
      </c>
      <c r="E51" s="14" t="str">
        <f t="shared" si="3"/>
        <v/>
      </c>
      <c r="F51" s="153"/>
      <c r="G51" s="102"/>
    </row>
    <row r="52" spans="1:16" ht="21.75" customHeight="1">
      <c r="A52" s="6">
        <f t="shared" si="1"/>
        <v>48</v>
      </c>
      <c r="B52" s="461"/>
      <c r="C52" s="22" t="s">
        <v>147</v>
      </c>
      <c r="D52" s="14" t="str">
        <f t="shared" si="2"/>
        <v/>
      </c>
      <c r="E52" s="14" t="str">
        <f t="shared" si="3"/>
        <v/>
      </c>
    </row>
    <row r="53" spans="1:16" ht="21.75" customHeight="1">
      <c r="A53" s="6">
        <f t="shared" si="1"/>
        <v>49</v>
      </c>
      <c r="B53" s="46" t="s">
        <v>80</v>
      </c>
      <c r="C53" s="26"/>
      <c r="D53" s="14" t="str">
        <f t="shared" si="2"/>
        <v/>
      </c>
      <c r="E53" s="14" t="str">
        <f t="shared" si="3"/>
        <v/>
      </c>
      <c r="F53" s="316"/>
      <c r="G53" s="102"/>
    </row>
    <row r="54" spans="1:16" ht="21.75" customHeight="1">
      <c r="A54" s="6">
        <f t="shared" si="1"/>
        <v>50</v>
      </c>
      <c r="B54" s="50" t="s">
        <v>82</v>
      </c>
      <c r="C54" s="26" t="s">
        <v>148</v>
      </c>
      <c r="D54" s="14">
        <f t="shared" si="2"/>
        <v>24360</v>
      </c>
      <c r="E54" s="14" t="str">
        <f t="shared" si="3"/>
        <v/>
      </c>
      <c r="F54" s="153"/>
      <c r="G54" s="102"/>
    </row>
    <row r="55" spans="1:16" ht="21.75" customHeight="1">
      <c r="A55" s="6">
        <f t="shared" si="1"/>
        <v>51</v>
      </c>
      <c r="B55" s="50" t="s">
        <v>84</v>
      </c>
      <c r="C55" s="22" t="s">
        <v>150</v>
      </c>
      <c r="D55" s="14" t="str">
        <f t="shared" si="2"/>
        <v/>
      </c>
      <c r="E55" s="14" t="str">
        <f t="shared" si="3"/>
        <v/>
      </c>
      <c r="F55" s="153"/>
      <c r="G55" s="102"/>
    </row>
    <row r="56" spans="1:16" ht="21.75" customHeight="1">
      <c r="A56" s="6">
        <f t="shared" si="1"/>
        <v>52</v>
      </c>
      <c r="B56" s="46" t="s">
        <v>86</v>
      </c>
      <c r="C56" s="28" t="s">
        <v>355</v>
      </c>
      <c r="D56" s="14" t="str">
        <f t="shared" si="2"/>
        <v/>
      </c>
      <c r="E56" s="14" t="str">
        <f t="shared" si="3"/>
        <v/>
      </c>
      <c r="F56" s="153"/>
      <c r="G56" s="102"/>
    </row>
    <row r="57" spans="1:16" ht="21.75" customHeight="1">
      <c r="A57" s="6">
        <f t="shared" si="1"/>
        <v>53</v>
      </c>
      <c r="B57" s="46" t="s">
        <v>88</v>
      </c>
      <c r="C57" s="22" t="s">
        <v>152</v>
      </c>
      <c r="D57" s="14" t="str">
        <f t="shared" si="2"/>
        <v/>
      </c>
      <c r="E57" s="14" t="str">
        <f t="shared" si="3"/>
        <v/>
      </c>
    </row>
    <row r="58" spans="1:16" ht="21.75" customHeight="1">
      <c r="A58" s="6">
        <f t="shared" si="1"/>
        <v>54</v>
      </c>
      <c r="B58" s="46" t="s">
        <v>90</v>
      </c>
      <c r="C58" s="22" t="s">
        <v>153</v>
      </c>
      <c r="D58" s="14" t="str">
        <f t="shared" si="2"/>
        <v/>
      </c>
      <c r="E58" s="14" t="str">
        <f t="shared" si="3"/>
        <v/>
      </c>
    </row>
    <row r="59" spans="1:16" ht="21.75" customHeight="1">
      <c r="A59" s="6">
        <f t="shared" si="1"/>
        <v>55</v>
      </c>
      <c r="B59" s="50" t="s">
        <v>92</v>
      </c>
      <c r="C59" s="22" t="s">
        <v>154</v>
      </c>
      <c r="D59" s="14" t="str">
        <f t="shared" si="2"/>
        <v/>
      </c>
      <c r="E59" s="14" t="str">
        <f t="shared" si="3"/>
        <v/>
      </c>
    </row>
    <row r="60" spans="1:16" ht="21.75" customHeight="1">
      <c r="A60" s="6">
        <f t="shared" si="1"/>
        <v>56</v>
      </c>
      <c r="B60" s="491" t="s">
        <v>94</v>
      </c>
      <c r="C60" s="26" t="s">
        <v>155</v>
      </c>
      <c r="D60" s="14" t="str">
        <f t="shared" si="2"/>
        <v/>
      </c>
      <c r="E60" s="14" t="str">
        <f t="shared" si="3"/>
        <v/>
      </c>
    </row>
    <row r="61" spans="1:16" ht="21.75" customHeight="1">
      <c r="A61" s="6">
        <f t="shared" si="1"/>
        <v>57</v>
      </c>
      <c r="B61" s="492"/>
      <c r="C61" s="22" t="s">
        <v>156</v>
      </c>
      <c r="D61" s="14" t="str">
        <f t="shared" si="2"/>
        <v/>
      </c>
      <c r="E61" s="14" t="str">
        <f t="shared" si="3"/>
        <v/>
      </c>
    </row>
    <row r="62" spans="1:16" ht="21.75" customHeight="1">
      <c r="A62" s="6">
        <f t="shared" si="1"/>
        <v>58</v>
      </c>
      <c r="B62" s="461"/>
      <c r="C62" s="22" t="s">
        <v>157</v>
      </c>
      <c r="D62" s="14" t="str">
        <f t="shared" si="2"/>
        <v/>
      </c>
      <c r="E62" s="14" t="str">
        <f t="shared" si="3"/>
        <v/>
      </c>
    </row>
    <row r="63" spans="1:16" ht="21.75" customHeight="1">
      <c r="A63" s="6">
        <f t="shared" si="1"/>
        <v>59</v>
      </c>
      <c r="B63" s="50" t="s">
        <v>98</v>
      </c>
      <c r="C63" s="22" t="s">
        <v>158</v>
      </c>
      <c r="D63" s="14" t="str">
        <f t="shared" si="2"/>
        <v/>
      </c>
      <c r="E63" s="14" t="str">
        <f t="shared" si="3"/>
        <v/>
      </c>
    </row>
    <row r="64" spans="1:16" ht="21.75" customHeight="1">
      <c r="A64" s="6">
        <f t="shared" si="1"/>
        <v>60</v>
      </c>
      <c r="B64" s="295"/>
      <c r="C64" s="22" t="s">
        <v>159</v>
      </c>
      <c r="D64" s="14" t="str">
        <f t="shared" si="2"/>
        <v/>
      </c>
      <c r="E64" s="14" t="str">
        <f t="shared" si="3"/>
        <v/>
      </c>
    </row>
    <row r="65" spans="1:5" ht="21.75" customHeight="1">
      <c r="A65" s="6">
        <f t="shared" si="1"/>
        <v>61</v>
      </c>
      <c r="B65" s="11"/>
      <c r="C65" s="22" t="s">
        <v>160</v>
      </c>
      <c r="D65" s="14" t="str">
        <f t="shared" si="2"/>
        <v/>
      </c>
      <c r="E65" s="14" t="str">
        <f t="shared" si="3"/>
        <v/>
      </c>
    </row>
    <row r="66" spans="1:5" ht="21.75" customHeight="1">
      <c r="A66" s="12">
        <f t="shared" si="1"/>
        <v>62</v>
      </c>
      <c r="B66" s="11"/>
      <c r="C66" s="22" t="s">
        <v>161</v>
      </c>
      <c r="D66" s="14" t="str">
        <f t="shared" si="2"/>
        <v/>
      </c>
      <c r="E66" s="14" t="str">
        <f t="shared" si="3"/>
        <v/>
      </c>
    </row>
    <row r="67" spans="1:5" ht="21.75" customHeight="1">
      <c r="A67" s="13">
        <f t="shared" si="1"/>
        <v>63</v>
      </c>
      <c r="B67" s="51"/>
      <c r="C67" s="26" t="s">
        <v>162</v>
      </c>
      <c r="D67" s="14" t="str">
        <f t="shared" si="2"/>
        <v/>
      </c>
      <c r="E67" s="14" t="str">
        <f t="shared" si="3"/>
        <v/>
      </c>
    </row>
    <row r="68" spans="1:5" ht="21.75" customHeight="1">
      <c r="A68" s="11"/>
      <c r="B68" s="11"/>
      <c r="C68" s="28" t="s">
        <v>609</v>
      </c>
      <c r="D68" s="14">
        <f t="shared" si="2"/>
        <v>375312</v>
      </c>
      <c r="E68" s="11"/>
    </row>
    <row r="69" spans="1:5" ht="21.75" customHeight="1">
      <c r="A69" s="11"/>
      <c r="B69" s="11"/>
      <c r="C69" s="28" t="s">
        <v>610</v>
      </c>
      <c r="D69" s="14">
        <f t="shared" si="2"/>
        <v>529067</v>
      </c>
      <c r="E69" s="11"/>
    </row>
    <row r="70" spans="1:5" ht="21.75" customHeight="1">
      <c r="A70" s="11"/>
      <c r="B70" s="11"/>
      <c r="C70" s="11"/>
      <c r="D70" s="11"/>
      <c r="E70" s="11"/>
    </row>
    <row r="71" spans="1:5" ht="21.75" customHeight="1">
      <c r="A71" s="11"/>
      <c r="B71" s="11"/>
      <c r="C71" s="11"/>
      <c r="D71" s="11"/>
      <c r="E71" s="11"/>
    </row>
    <row r="72" spans="1:5" ht="21.75" customHeight="1">
      <c r="A72" s="11"/>
      <c r="B72" s="11"/>
      <c r="C72" s="11"/>
      <c r="D72" s="11"/>
      <c r="E72" s="11"/>
    </row>
    <row r="73" spans="1:5" ht="21.75" customHeight="1">
      <c r="A73" s="11"/>
      <c r="B73" s="11"/>
      <c r="C73" s="11"/>
      <c r="D73" s="11"/>
      <c r="E73" s="11"/>
    </row>
    <row r="74" spans="1:5" ht="21.75" customHeight="1">
      <c r="A74" s="11"/>
      <c r="B74" s="11"/>
      <c r="C74" s="11"/>
      <c r="D74" s="11"/>
      <c r="E74" s="11"/>
    </row>
    <row r="75" spans="1:5" ht="21.75" customHeight="1">
      <c r="A75" s="11"/>
      <c r="B75" s="11"/>
      <c r="C75" s="11"/>
      <c r="D75" s="11"/>
      <c r="E75" s="11"/>
    </row>
    <row r="76" spans="1:5" ht="21.75" customHeight="1">
      <c r="A76" s="11"/>
      <c r="B76" s="11"/>
      <c r="C76" s="11"/>
      <c r="D76" s="11"/>
      <c r="E76" s="11"/>
    </row>
    <row r="77" spans="1:5" ht="21.75" customHeight="1">
      <c r="A77" s="11"/>
      <c r="B77" s="11"/>
      <c r="C77" s="11"/>
      <c r="D77" s="11"/>
      <c r="E77" s="11"/>
    </row>
    <row r="78" spans="1:5" ht="21.75" customHeight="1">
      <c r="A78" s="11"/>
      <c r="B78" s="11"/>
      <c r="C78" s="11"/>
      <c r="D78" s="11"/>
      <c r="E78" s="11"/>
    </row>
    <row r="79" spans="1:5" ht="21.75" customHeight="1">
      <c r="A79" s="11"/>
      <c r="B79" s="11"/>
      <c r="C79" s="11"/>
      <c r="D79" s="11"/>
      <c r="E79" s="11"/>
    </row>
    <row r="80" spans="1:5" ht="21.75" customHeight="1">
      <c r="A80" s="11"/>
      <c r="B80" s="11"/>
      <c r="C80" s="11"/>
      <c r="D80" s="11"/>
      <c r="E80" s="11"/>
    </row>
    <row r="81" spans="1:5" ht="21.75" customHeight="1">
      <c r="A81" s="11"/>
      <c r="B81" s="11"/>
      <c r="C81" s="11"/>
      <c r="D81" s="11"/>
      <c r="E81" s="11"/>
    </row>
    <row r="82" spans="1:5" ht="21.75" customHeight="1">
      <c r="A82" s="11"/>
      <c r="B82" s="11"/>
      <c r="C82" s="11"/>
      <c r="D82" s="11"/>
      <c r="E82" s="11"/>
    </row>
    <row r="83" spans="1:5" ht="21.75" customHeight="1">
      <c r="A83" s="11"/>
      <c r="B83" s="11"/>
      <c r="C83" s="11"/>
      <c r="D83" s="11"/>
      <c r="E83" s="11"/>
    </row>
    <row r="84" spans="1:5" ht="21.75" customHeight="1">
      <c r="A84" s="11"/>
      <c r="B84" s="11"/>
      <c r="C84" s="11"/>
      <c r="D84" s="11"/>
      <c r="E84" s="11"/>
    </row>
    <row r="85" spans="1:5" ht="21.75" customHeight="1">
      <c r="A85" s="11"/>
      <c r="B85" s="11"/>
      <c r="C85" s="11"/>
      <c r="D85" s="11"/>
      <c r="E85" s="11"/>
    </row>
    <row r="86" spans="1:5" ht="21.75" customHeight="1">
      <c r="A86" s="11"/>
      <c r="B86" s="11"/>
      <c r="C86" s="11"/>
      <c r="D86" s="11"/>
      <c r="E86" s="11"/>
    </row>
    <row r="87" spans="1:5" ht="21.75" customHeight="1">
      <c r="A87" s="11"/>
      <c r="B87" s="11"/>
      <c r="C87" s="11"/>
      <c r="D87" s="11"/>
      <c r="E87" s="11"/>
    </row>
    <row r="88" spans="1:5" ht="21.75" customHeight="1">
      <c r="A88" s="11"/>
      <c r="B88" s="11"/>
      <c r="C88" s="11"/>
      <c r="D88" s="11"/>
      <c r="E88" s="11"/>
    </row>
    <row r="89" spans="1:5" ht="21.75" customHeight="1">
      <c r="A89" s="11"/>
      <c r="B89" s="11"/>
      <c r="C89" s="11"/>
      <c r="D89" s="11"/>
      <c r="E89" s="11"/>
    </row>
    <row r="90" spans="1:5" ht="21.75" customHeight="1">
      <c r="A90" s="11"/>
      <c r="B90" s="11"/>
      <c r="C90" s="11"/>
      <c r="D90" s="11"/>
      <c r="E90" s="11"/>
    </row>
    <row r="91" spans="1:5" ht="21.75" customHeight="1">
      <c r="A91" s="11"/>
      <c r="B91" s="11"/>
      <c r="C91" s="11"/>
      <c r="D91" s="11"/>
      <c r="E91" s="11"/>
    </row>
    <row r="92" spans="1:5" ht="21.75" customHeight="1">
      <c r="A92" s="11"/>
      <c r="B92" s="11"/>
      <c r="C92" s="11"/>
      <c r="D92" s="11"/>
      <c r="E92" s="11"/>
    </row>
    <row r="93" spans="1:5" ht="21.75" customHeight="1">
      <c r="A93" s="11"/>
      <c r="B93" s="11"/>
      <c r="C93" s="11"/>
      <c r="D93" s="11"/>
      <c r="E93" s="11"/>
    </row>
    <row r="94" spans="1:5" ht="21.75" customHeight="1">
      <c r="A94" s="11"/>
      <c r="B94" s="11"/>
      <c r="C94" s="11"/>
      <c r="D94" s="11"/>
      <c r="E94" s="11"/>
    </row>
    <row r="95" spans="1:5" ht="21.75" customHeight="1">
      <c r="A95" s="11"/>
      <c r="B95" s="11"/>
      <c r="C95" s="11"/>
      <c r="D95" s="11"/>
      <c r="E95" s="11"/>
    </row>
    <row r="96" spans="1:5" ht="21.75" customHeight="1">
      <c r="A96" s="11"/>
      <c r="B96" s="11"/>
      <c r="C96" s="11"/>
      <c r="D96" s="11"/>
      <c r="E96" s="11"/>
    </row>
    <row r="97" spans="1:5" ht="21.75" customHeight="1">
      <c r="A97" s="11"/>
      <c r="B97" s="11"/>
      <c r="C97" s="11"/>
      <c r="D97" s="11"/>
      <c r="E97" s="11"/>
    </row>
    <row r="98" spans="1:5" ht="21.75" customHeight="1">
      <c r="A98" s="11"/>
      <c r="B98" s="11"/>
      <c r="C98" s="11"/>
      <c r="D98" s="11"/>
      <c r="E98" s="11"/>
    </row>
    <row r="99" spans="1:5" ht="21.75" customHeight="1">
      <c r="A99" s="11"/>
      <c r="B99" s="11"/>
      <c r="C99" s="11"/>
      <c r="D99" s="11"/>
      <c r="E99" s="11"/>
    </row>
    <row r="100" spans="1:5" ht="21.75" customHeight="1">
      <c r="A100" s="11"/>
      <c r="B100" s="11"/>
      <c r="C100" s="11"/>
      <c r="D100" s="11"/>
      <c r="E100" s="11"/>
    </row>
    <row r="101" spans="1:5" ht="21.75" customHeight="1">
      <c r="A101" s="11"/>
      <c r="B101" s="11"/>
      <c r="C101" s="11"/>
      <c r="D101" s="11"/>
      <c r="E101" s="11"/>
    </row>
    <row r="102" spans="1:5" ht="21.75" customHeight="1">
      <c r="A102" s="11"/>
      <c r="B102" s="11"/>
      <c r="C102" s="11"/>
      <c r="D102" s="11"/>
      <c r="E102" s="11"/>
    </row>
    <row r="103" spans="1:5" ht="21.75" customHeight="1">
      <c r="A103" s="11"/>
      <c r="B103" s="11"/>
      <c r="C103" s="11"/>
      <c r="D103" s="11"/>
      <c r="E103" s="11"/>
    </row>
    <row r="104" spans="1:5" ht="21.75" customHeight="1">
      <c r="A104" s="11"/>
      <c r="B104" s="11"/>
      <c r="C104" s="11"/>
      <c r="D104" s="11"/>
      <c r="E104" s="11"/>
    </row>
    <row r="105" spans="1:5" ht="21.75" customHeight="1">
      <c r="A105" s="11"/>
      <c r="B105" s="11"/>
      <c r="C105" s="11"/>
      <c r="D105" s="11"/>
      <c r="E105" s="11"/>
    </row>
    <row r="106" spans="1:5" ht="21.75" customHeight="1">
      <c r="A106" s="11"/>
      <c r="B106" s="11"/>
      <c r="C106" s="11"/>
      <c r="D106" s="11"/>
      <c r="E106" s="11"/>
    </row>
    <row r="107" spans="1:5" ht="21.75" customHeight="1">
      <c r="A107" s="11"/>
      <c r="B107" s="11"/>
      <c r="C107" s="11"/>
      <c r="D107" s="11"/>
      <c r="E107" s="11"/>
    </row>
    <row r="108" spans="1:5" ht="21.75" customHeight="1">
      <c r="A108" s="11"/>
      <c r="B108" s="11"/>
      <c r="C108" s="11"/>
      <c r="D108" s="11"/>
      <c r="E108" s="11"/>
    </row>
    <row r="109" spans="1:5" ht="21.75" customHeight="1">
      <c r="A109" s="11"/>
      <c r="B109" s="11"/>
      <c r="C109" s="11"/>
      <c r="D109" s="11"/>
      <c r="E109" s="11"/>
    </row>
    <row r="110" spans="1:5" ht="21.75" customHeight="1">
      <c r="A110" s="11"/>
      <c r="B110" s="11"/>
      <c r="C110" s="11"/>
      <c r="D110" s="11"/>
      <c r="E110" s="11"/>
    </row>
    <row r="111" spans="1:5" ht="21.75" customHeight="1">
      <c r="A111" s="11"/>
      <c r="B111" s="11"/>
      <c r="C111" s="11"/>
      <c r="D111" s="11"/>
      <c r="E111" s="11"/>
    </row>
    <row r="112" spans="1:5" ht="21.75" customHeight="1">
      <c r="A112" s="11"/>
      <c r="B112" s="11"/>
      <c r="C112" s="11"/>
      <c r="D112" s="11"/>
      <c r="E112" s="11"/>
    </row>
    <row r="113" spans="1:5" ht="21.75" customHeight="1">
      <c r="A113" s="11"/>
      <c r="B113" s="11"/>
      <c r="C113" s="11"/>
      <c r="D113" s="11"/>
      <c r="E113" s="11"/>
    </row>
    <row r="114" spans="1:5" ht="21.75" customHeight="1">
      <c r="A114" s="11"/>
      <c r="B114" s="11"/>
      <c r="C114" s="11"/>
      <c r="D114" s="11"/>
      <c r="E114" s="11"/>
    </row>
    <row r="115" spans="1:5" ht="21.75" customHeight="1">
      <c r="A115" s="11"/>
      <c r="B115" s="11"/>
      <c r="C115" s="11"/>
      <c r="D115" s="11"/>
      <c r="E115" s="11"/>
    </row>
    <row r="116" spans="1:5" ht="21.75" customHeight="1">
      <c r="A116" s="11"/>
      <c r="B116" s="11"/>
      <c r="C116" s="11"/>
      <c r="D116" s="11"/>
      <c r="E116" s="11"/>
    </row>
    <row r="117" spans="1:5" ht="21.75" customHeight="1">
      <c r="A117" s="11"/>
      <c r="B117" s="11"/>
      <c r="C117" s="11"/>
      <c r="D117" s="11"/>
      <c r="E117" s="11"/>
    </row>
    <row r="118" spans="1:5" ht="21.75" customHeight="1">
      <c r="A118" s="11"/>
      <c r="B118" s="11"/>
      <c r="C118" s="11"/>
      <c r="D118" s="11"/>
      <c r="E118" s="11"/>
    </row>
    <row r="119" spans="1:5" ht="21.75" customHeight="1">
      <c r="A119" s="11"/>
      <c r="B119" s="11"/>
      <c r="C119" s="11"/>
      <c r="D119" s="11"/>
      <c r="E119" s="11"/>
    </row>
    <row r="120" spans="1:5" ht="21.75" customHeight="1">
      <c r="A120" s="11"/>
      <c r="B120" s="11"/>
      <c r="C120" s="11"/>
      <c r="D120" s="11"/>
      <c r="E120" s="11"/>
    </row>
    <row r="121" spans="1:5" ht="21.75" customHeight="1">
      <c r="A121" s="11"/>
      <c r="B121" s="11"/>
      <c r="C121" s="11"/>
      <c r="D121" s="11"/>
      <c r="E121" s="11"/>
    </row>
    <row r="122" spans="1:5" ht="21.75" customHeight="1">
      <c r="A122" s="11"/>
      <c r="B122" s="11"/>
      <c r="C122" s="11"/>
      <c r="D122" s="11"/>
      <c r="E122" s="11"/>
    </row>
    <row r="123" spans="1:5" ht="21.75" customHeight="1">
      <c r="A123" s="11"/>
      <c r="B123" s="11"/>
      <c r="C123" s="11"/>
      <c r="D123" s="11"/>
      <c r="E123" s="11"/>
    </row>
    <row r="124" spans="1:5" ht="21.75" customHeight="1">
      <c r="A124" s="11"/>
      <c r="B124" s="11"/>
      <c r="C124" s="11"/>
      <c r="D124" s="11"/>
      <c r="E124" s="11"/>
    </row>
    <row r="125" spans="1:5" ht="21.75" customHeight="1">
      <c r="A125" s="11"/>
      <c r="B125" s="11"/>
      <c r="C125" s="11"/>
      <c r="D125" s="11"/>
      <c r="E125" s="11"/>
    </row>
    <row r="126" spans="1:5" ht="21.75" customHeight="1">
      <c r="A126" s="11"/>
      <c r="B126" s="11"/>
      <c r="C126" s="11"/>
      <c r="D126" s="11"/>
      <c r="E126" s="11"/>
    </row>
    <row r="127" spans="1:5" ht="21.75" customHeight="1">
      <c r="A127" s="11"/>
      <c r="B127" s="11"/>
      <c r="C127" s="11"/>
      <c r="D127" s="11"/>
      <c r="E127" s="11"/>
    </row>
    <row r="128" spans="1:5" ht="21.75" customHeight="1">
      <c r="A128" s="11"/>
      <c r="B128" s="11"/>
      <c r="C128" s="11"/>
      <c r="D128" s="11"/>
      <c r="E128" s="11"/>
    </row>
    <row r="129" spans="1:5" ht="21.75" customHeight="1">
      <c r="A129" s="11"/>
      <c r="B129" s="11"/>
      <c r="C129" s="11"/>
      <c r="D129" s="11"/>
      <c r="E129" s="11"/>
    </row>
    <row r="130" spans="1:5" ht="21.75" customHeight="1">
      <c r="A130" s="11"/>
      <c r="B130" s="11"/>
      <c r="C130" s="11"/>
      <c r="D130" s="11"/>
      <c r="E130" s="11"/>
    </row>
    <row r="131" spans="1:5" ht="21.75" customHeight="1">
      <c r="A131" s="11"/>
      <c r="B131" s="11"/>
      <c r="C131" s="11"/>
      <c r="D131" s="11"/>
      <c r="E131" s="11"/>
    </row>
    <row r="132" spans="1:5" ht="21.75" customHeight="1">
      <c r="A132" s="11"/>
      <c r="B132" s="11"/>
      <c r="C132" s="11"/>
      <c r="D132" s="11"/>
      <c r="E132" s="11"/>
    </row>
    <row r="133" spans="1:5" ht="21.75" customHeight="1">
      <c r="A133" s="11"/>
      <c r="B133" s="11"/>
      <c r="C133" s="11"/>
      <c r="D133" s="11"/>
      <c r="E133" s="11"/>
    </row>
    <row r="134" spans="1:5" ht="21.75" customHeight="1">
      <c r="A134" s="11"/>
      <c r="B134" s="11"/>
      <c r="C134" s="11"/>
      <c r="D134" s="11"/>
      <c r="E134" s="11"/>
    </row>
    <row r="135" spans="1:5" ht="21.75" customHeight="1">
      <c r="A135" s="11"/>
      <c r="B135" s="11"/>
      <c r="C135" s="11"/>
      <c r="D135" s="11"/>
      <c r="E135" s="11"/>
    </row>
    <row r="136" spans="1:5" ht="21.75" customHeight="1">
      <c r="A136" s="11"/>
      <c r="B136" s="11"/>
      <c r="C136" s="11"/>
      <c r="D136" s="11"/>
      <c r="E136" s="11"/>
    </row>
    <row r="137" spans="1:5" ht="21.75" customHeight="1">
      <c r="A137" s="11"/>
      <c r="B137" s="11"/>
      <c r="C137" s="11"/>
      <c r="D137" s="11"/>
      <c r="E137" s="11"/>
    </row>
    <row r="138" spans="1:5" ht="21.75" customHeight="1">
      <c r="A138" s="11"/>
      <c r="B138" s="11"/>
      <c r="C138" s="11"/>
      <c r="D138" s="11"/>
      <c r="E138" s="11"/>
    </row>
    <row r="139" spans="1:5" ht="21.75" customHeight="1">
      <c r="A139" s="11"/>
      <c r="B139" s="11"/>
      <c r="C139" s="11"/>
      <c r="D139" s="11"/>
      <c r="E139" s="11"/>
    </row>
    <row r="140" spans="1:5" ht="21.75" customHeight="1">
      <c r="A140" s="11"/>
      <c r="B140" s="11"/>
      <c r="C140" s="11"/>
      <c r="D140" s="11"/>
      <c r="E140" s="11"/>
    </row>
    <row r="141" spans="1:5" ht="21.75" customHeight="1">
      <c r="A141" s="11"/>
      <c r="B141" s="11"/>
      <c r="C141" s="11"/>
      <c r="D141" s="11"/>
      <c r="E141" s="11"/>
    </row>
    <row r="142" spans="1:5" ht="21.75" customHeight="1">
      <c r="A142" s="11"/>
      <c r="B142" s="11"/>
      <c r="C142" s="11"/>
      <c r="D142" s="11"/>
      <c r="E142" s="11"/>
    </row>
    <row r="143" spans="1:5" ht="21.75" customHeight="1">
      <c r="A143" s="11"/>
      <c r="B143" s="11"/>
      <c r="C143" s="11"/>
      <c r="D143" s="11"/>
      <c r="E143" s="11"/>
    </row>
    <row r="144" spans="1:5" ht="21.75" customHeight="1">
      <c r="A144" s="11"/>
      <c r="B144" s="11"/>
      <c r="C144" s="11"/>
      <c r="D144" s="11"/>
      <c r="E144" s="11"/>
    </row>
    <row r="145" spans="1:5" ht="21.75" customHeight="1">
      <c r="A145" s="11"/>
      <c r="B145" s="11"/>
      <c r="C145" s="11"/>
      <c r="D145" s="11"/>
      <c r="E145" s="11"/>
    </row>
    <row r="146" spans="1:5" ht="21.75" customHeight="1">
      <c r="A146" s="11"/>
      <c r="B146" s="11"/>
      <c r="C146" s="11"/>
      <c r="D146" s="11"/>
      <c r="E146" s="11"/>
    </row>
    <row r="147" spans="1:5" ht="21.75" customHeight="1">
      <c r="A147" s="11"/>
      <c r="B147" s="11"/>
      <c r="C147" s="11"/>
      <c r="D147" s="11"/>
      <c r="E147" s="11"/>
    </row>
    <row r="148" spans="1:5" ht="21.75" customHeight="1">
      <c r="A148" s="11"/>
      <c r="B148" s="11"/>
      <c r="C148" s="11"/>
      <c r="D148" s="11"/>
      <c r="E148" s="11"/>
    </row>
    <row r="149" spans="1:5" ht="21.75" customHeight="1">
      <c r="A149" s="11"/>
      <c r="B149" s="11"/>
      <c r="C149" s="11"/>
      <c r="D149" s="11"/>
      <c r="E149" s="11"/>
    </row>
    <row r="150" spans="1:5" ht="21.75" customHeight="1">
      <c r="A150" s="11"/>
      <c r="B150" s="11"/>
      <c r="C150" s="11"/>
      <c r="D150" s="11"/>
      <c r="E150" s="11"/>
    </row>
    <row r="151" spans="1:5" ht="21.75" customHeight="1">
      <c r="A151" s="11"/>
      <c r="B151" s="11"/>
      <c r="C151" s="11"/>
      <c r="D151" s="11"/>
      <c r="E151" s="11"/>
    </row>
    <row r="152" spans="1:5" ht="21.75" customHeight="1">
      <c r="A152" s="11"/>
      <c r="B152" s="11"/>
      <c r="C152" s="11"/>
      <c r="D152" s="11"/>
      <c r="E152" s="11"/>
    </row>
    <row r="153" spans="1:5" ht="21.75" customHeight="1">
      <c r="A153" s="11"/>
      <c r="B153" s="11"/>
      <c r="C153" s="11"/>
      <c r="D153" s="11"/>
      <c r="E153" s="11"/>
    </row>
    <row r="154" spans="1:5" ht="21.75" customHeight="1">
      <c r="A154" s="11"/>
      <c r="B154" s="11"/>
      <c r="C154" s="11"/>
      <c r="D154" s="11"/>
      <c r="E154" s="11"/>
    </row>
    <row r="155" spans="1:5" ht="21.75" customHeight="1">
      <c r="A155" s="11"/>
      <c r="B155" s="11"/>
      <c r="C155" s="11"/>
      <c r="D155" s="11"/>
      <c r="E155" s="11"/>
    </row>
    <row r="156" spans="1:5" ht="21.75" customHeight="1">
      <c r="A156" s="11"/>
      <c r="B156" s="11"/>
      <c r="C156" s="11"/>
      <c r="D156" s="11"/>
      <c r="E156" s="11"/>
    </row>
    <row r="157" spans="1:5" ht="21.75" customHeight="1">
      <c r="A157" s="11"/>
      <c r="B157" s="11"/>
      <c r="C157" s="11"/>
      <c r="D157" s="11"/>
      <c r="E157" s="11"/>
    </row>
    <row r="158" spans="1:5" ht="21.75" customHeight="1">
      <c r="A158" s="11"/>
      <c r="B158" s="11"/>
      <c r="C158" s="11"/>
      <c r="D158" s="11"/>
      <c r="E158" s="11"/>
    </row>
    <row r="159" spans="1:5" ht="21.75" customHeight="1">
      <c r="A159" s="11"/>
      <c r="B159" s="11"/>
      <c r="C159" s="11"/>
      <c r="D159" s="11"/>
      <c r="E159" s="11"/>
    </row>
    <row r="160" spans="1:5" ht="21.75" customHeight="1">
      <c r="A160" s="11"/>
      <c r="B160" s="11"/>
      <c r="C160" s="11"/>
      <c r="D160" s="11"/>
      <c r="E160" s="11"/>
    </row>
    <row r="161" spans="1:5" ht="21.75" customHeight="1">
      <c r="A161" s="11"/>
      <c r="B161" s="11"/>
      <c r="C161" s="11"/>
      <c r="D161" s="11"/>
      <c r="E161" s="11"/>
    </row>
    <row r="162" spans="1:5" ht="21.75" customHeight="1">
      <c r="A162" s="11"/>
      <c r="B162" s="11"/>
      <c r="C162" s="11"/>
      <c r="D162" s="11"/>
      <c r="E162" s="11"/>
    </row>
    <row r="163" spans="1:5" ht="21.75" customHeight="1">
      <c r="A163" s="11"/>
      <c r="B163" s="11"/>
      <c r="C163" s="11"/>
      <c r="D163" s="11"/>
      <c r="E163" s="11"/>
    </row>
    <row r="164" spans="1:5" ht="21.75" customHeight="1">
      <c r="A164" s="11"/>
      <c r="B164" s="11"/>
      <c r="C164" s="11"/>
      <c r="D164" s="11"/>
      <c r="E164" s="11"/>
    </row>
    <row r="165" spans="1:5" ht="21.75" customHeight="1">
      <c r="A165" s="11"/>
      <c r="B165" s="11"/>
      <c r="C165" s="11"/>
      <c r="D165" s="11"/>
      <c r="E165" s="11"/>
    </row>
    <row r="166" spans="1:5" ht="21.75" customHeight="1">
      <c r="A166" s="11"/>
      <c r="B166" s="11"/>
      <c r="C166" s="11"/>
      <c r="D166" s="11"/>
      <c r="E166" s="11"/>
    </row>
    <row r="167" spans="1:5" ht="21.75" customHeight="1">
      <c r="A167" s="11"/>
      <c r="B167" s="11"/>
      <c r="C167" s="11"/>
      <c r="D167" s="11"/>
      <c r="E167" s="11"/>
    </row>
    <row r="168" spans="1:5" ht="21.75" customHeight="1">
      <c r="A168" s="11"/>
      <c r="B168" s="11"/>
      <c r="C168" s="11"/>
      <c r="D168" s="11"/>
      <c r="E168" s="11"/>
    </row>
    <row r="169" spans="1:5" ht="21.75" customHeight="1">
      <c r="A169" s="11"/>
      <c r="B169" s="11"/>
      <c r="C169" s="11"/>
      <c r="D169" s="11"/>
      <c r="E169" s="11"/>
    </row>
    <row r="170" spans="1:5" ht="21.75" customHeight="1">
      <c r="A170" s="11"/>
      <c r="B170" s="11"/>
      <c r="C170" s="11"/>
      <c r="D170" s="11"/>
      <c r="E170" s="11"/>
    </row>
    <row r="171" spans="1:5" ht="21.75" customHeight="1">
      <c r="A171" s="11"/>
      <c r="B171" s="11"/>
      <c r="C171" s="11"/>
      <c r="D171" s="11"/>
      <c r="E171" s="11"/>
    </row>
    <row r="172" spans="1:5" ht="21.75" customHeight="1">
      <c r="A172" s="11"/>
      <c r="B172" s="11"/>
      <c r="C172" s="11"/>
      <c r="D172" s="11"/>
      <c r="E172" s="11"/>
    </row>
    <row r="173" spans="1:5" ht="21.75" customHeight="1">
      <c r="A173" s="11"/>
      <c r="B173" s="11"/>
      <c r="C173" s="11"/>
      <c r="D173" s="11"/>
      <c r="E173" s="11"/>
    </row>
    <row r="174" spans="1:5" ht="21.75" customHeight="1">
      <c r="A174" s="11"/>
      <c r="B174" s="11"/>
      <c r="C174" s="11"/>
      <c r="D174" s="11"/>
      <c r="E174" s="11"/>
    </row>
    <row r="175" spans="1:5" ht="21.75" customHeight="1">
      <c r="A175" s="11"/>
      <c r="B175" s="11"/>
      <c r="C175" s="11"/>
      <c r="D175" s="11"/>
      <c r="E175" s="11"/>
    </row>
    <row r="176" spans="1:5" ht="21.75" customHeight="1">
      <c r="A176" s="11"/>
      <c r="B176" s="11"/>
      <c r="C176" s="11"/>
      <c r="D176" s="11"/>
      <c r="E176" s="11"/>
    </row>
    <row r="177" spans="1:5" ht="21.75" customHeight="1">
      <c r="A177" s="11"/>
      <c r="B177" s="11"/>
      <c r="C177" s="11"/>
      <c r="D177" s="11"/>
      <c r="E177" s="11"/>
    </row>
    <row r="178" spans="1:5" ht="21.75" customHeight="1">
      <c r="A178" s="11"/>
      <c r="B178" s="11"/>
      <c r="C178" s="11"/>
      <c r="D178" s="11"/>
      <c r="E178" s="11"/>
    </row>
    <row r="179" spans="1:5" ht="21.75" customHeight="1">
      <c r="A179" s="11"/>
      <c r="B179" s="11"/>
      <c r="C179" s="11"/>
      <c r="D179" s="11"/>
      <c r="E179" s="11"/>
    </row>
    <row r="180" spans="1:5" ht="21.75" customHeight="1">
      <c r="A180" s="11"/>
      <c r="B180" s="11"/>
      <c r="C180" s="11"/>
      <c r="D180" s="11"/>
      <c r="E180" s="11"/>
    </row>
    <row r="181" spans="1:5" ht="21.75" customHeight="1">
      <c r="A181" s="11"/>
      <c r="B181" s="11"/>
      <c r="C181" s="11"/>
      <c r="D181" s="11"/>
      <c r="E181" s="11"/>
    </row>
    <row r="182" spans="1:5" ht="21.75" customHeight="1">
      <c r="A182" s="11"/>
      <c r="B182" s="11"/>
      <c r="C182" s="11"/>
      <c r="D182" s="11"/>
      <c r="E182" s="11"/>
    </row>
    <row r="183" spans="1:5" ht="21.75" customHeight="1">
      <c r="A183" s="11"/>
      <c r="B183" s="11"/>
      <c r="C183" s="11"/>
      <c r="D183" s="11"/>
      <c r="E183" s="11"/>
    </row>
    <row r="184" spans="1:5" ht="21.75" customHeight="1">
      <c r="A184" s="11"/>
      <c r="B184" s="11"/>
      <c r="C184" s="11"/>
      <c r="D184" s="11"/>
      <c r="E184" s="11"/>
    </row>
    <row r="185" spans="1:5" ht="21.75" customHeight="1">
      <c r="A185" s="11"/>
      <c r="B185" s="11"/>
      <c r="C185" s="11"/>
      <c r="D185" s="11"/>
      <c r="E185" s="11"/>
    </row>
    <row r="186" spans="1:5" ht="21.75" customHeight="1">
      <c r="A186" s="11"/>
      <c r="B186" s="11"/>
      <c r="C186" s="11"/>
      <c r="D186" s="11"/>
      <c r="E186" s="11"/>
    </row>
    <row r="187" spans="1:5" ht="21.75" customHeight="1">
      <c r="A187" s="11"/>
      <c r="B187" s="11"/>
      <c r="C187" s="11"/>
      <c r="D187" s="11"/>
      <c r="E187" s="11"/>
    </row>
    <row r="188" spans="1:5" ht="21.75" customHeight="1">
      <c r="A188" s="11"/>
      <c r="B188" s="11"/>
      <c r="C188" s="11"/>
      <c r="D188" s="11"/>
      <c r="E188" s="11"/>
    </row>
    <row r="189" spans="1:5" ht="21.75" customHeight="1">
      <c r="A189" s="11"/>
      <c r="B189" s="11"/>
      <c r="C189" s="11"/>
      <c r="D189" s="11"/>
      <c r="E189" s="11"/>
    </row>
    <row r="190" spans="1:5" ht="21.75" customHeight="1">
      <c r="A190" s="11"/>
      <c r="B190" s="11"/>
      <c r="C190" s="11"/>
      <c r="D190" s="11"/>
      <c r="E190" s="11"/>
    </row>
    <row r="191" spans="1:5" ht="21.75" customHeight="1">
      <c r="A191" s="11"/>
      <c r="B191" s="11"/>
      <c r="C191" s="11"/>
      <c r="D191" s="11"/>
      <c r="E191" s="11"/>
    </row>
    <row r="192" spans="1:5" ht="21.75" customHeight="1">
      <c r="A192" s="11"/>
      <c r="B192" s="11"/>
      <c r="C192" s="11"/>
      <c r="D192" s="11"/>
      <c r="E192" s="11"/>
    </row>
    <row r="193" spans="1:5" ht="21.75" customHeight="1">
      <c r="A193" s="11"/>
      <c r="B193" s="11"/>
      <c r="C193" s="11"/>
      <c r="D193" s="11"/>
      <c r="E193" s="11"/>
    </row>
    <row r="194" spans="1:5" ht="21.75" customHeight="1">
      <c r="A194" s="11"/>
      <c r="B194" s="11"/>
      <c r="C194" s="11"/>
      <c r="D194" s="11"/>
      <c r="E194" s="11"/>
    </row>
    <row r="195" spans="1:5" ht="21.75" customHeight="1">
      <c r="A195" s="11"/>
      <c r="B195" s="11"/>
      <c r="C195" s="11"/>
      <c r="D195" s="11"/>
      <c r="E195" s="11"/>
    </row>
    <row r="196" spans="1:5" ht="21.75" customHeight="1">
      <c r="A196" s="11"/>
      <c r="B196" s="11"/>
      <c r="C196" s="11"/>
      <c r="D196" s="11"/>
      <c r="E196" s="11"/>
    </row>
    <row r="197" spans="1:5" ht="21.75" customHeight="1">
      <c r="A197" s="11"/>
      <c r="B197" s="11"/>
      <c r="C197" s="11"/>
      <c r="D197" s="11"/>
      <c r="E197" s="11"/>
    </row>
    <row r="198" spans="1:5" ht="21.75" customHeight="1">
      <c r="A198" s="11"/>
      <c r="B198" s="11"/>
      <c r="C198" s="11"/>
      <c r="D198" s="11"/>
      <c r="E198" s="11"/>
    </row>
    <row r="199" spans="1:5" ht="21.75" customHeight="1">
      <c r="A199" s="11"/>
      <c r="B199" s="11"/>
      <c r="C199" s="11"/>
      <c r="D199" s="11"/>
      <c r="E199" s="11"/>
    </row>
    <row r="200" spans="1:5" ht="21.75" customHeight="1">
      <c r="A200" s="11"/>
      <c r="B200" s="11"/>
      <c r="C200" s="11"/>
      <c r="D200" s="11"/>
      <c r="E200" s="11"/>
    </row>
    <row r="201" spans="1:5" ht="21.75" customHeight="1">
      <c r="A201" s="11"/>
      <c r="B201" s="11"/>
      <c r="C201" s="11"/>
      <c r="D201" s="11"/>
      <c r="E201" s="11"/>
    </row>
    <row r="202" spans="1:5" ht="21.75" customHeight="1">
      <c r="A202" s="11"/>
      <c r="B202" s="11"/>
      <c r="C202" s="11"/>
      <c r="D202" s="11"/>
      <c r="E202" s="11"/>
    </row>
    <row r="203" spans="1:5" ht="21.75" customHeight="1">
      <c r="A203" s="11"/>
      <c r="B203" s="11"/>
      <c r="C203" s="11"/>
      <c r="D203" s="11"/>
      <c r="E203" s="11"/>
    </row>
    <row r="204" spans="1:5" ht="21.75" customHeight="1">
      <c r="A204" s="11"/>
      <c r="B204" s="11"/>
      <c r="C204" s="11"/>
      <c r="D204" s="11"/>
      <c r="E204" s="11"/>
    </row>
    <row r="205" spans="1:5" ht="21.75" customHeight="1">
      <c r="A205" s="11"/>
      <c r="B205" s="11"/>
      <c r="C205" s="11"/>
      <c r="D205" s="11"/>
      <c r="E205" s="11"/>
    </row>
    <row r="206" spans="1:5" ht="21.75" customHeight="1">
      <c r="A206" s="11"/>
      <c r="B206" s="11"/>
      <c r="C206" s="11"/>
      <c r="D206" s="11"/>
      <c r="E206" s="11"/>
    </row>
    <row r="207" spans="1:5" ht="21.75" customHeight="1">
      <c r="A207" s="11"/>
      <c r="B207" s="11"/>
      <c r="C207" s="11"/>
      <c r="D207" s="11"/>
      <c r="E207" s="11"/>
    </row>
    <row r="208" spans="1:5" ht="21.75" customHeight="1">
      <c r="A208" s="11"/>
      <c r="B208" s="11"/>
      <c r="C208" s="11"/>
      <c r="D208" s="11"/>
      <c r="E208" s="11"/>
    </row>
    <row r="209" spans="1:5" ht="21.75" customHeight="1">
      <c r="A209" s="11"/>
      <c r="B209" s="11"/>
      <c r="C209" s="11"/>
      <c r="D209" s="11"/>
      <c r="E209" s="11"/>
    </row>
    <row r="210" spans="1:5" ht="21.75" customHeight="1">
      <c r="A210" s="11"/>
      <c r="B210" s="11"/>
      <c r="C210" s="11"/>
      <c r="D210" s="11"/>
      <c r="E210" s="11"/>
    </row>
    <row r="211" spans="1:5" ht="21.75" customHeight="1">
      <c r="A211" s="11"/>
      <c r="B211" s="11"/>
      <c r="C211" s="11"/>
      <c r="D211" s="11"/>
      <c r="E211" s="11"/>
    </row>
    <row r="212" spans="1:5" ht="21.75" customHeight="1">
      <c r="A212" s="11"/>
      <c r="B212" s="11"/>
      <c r="C212" s="11"/>
      <c r="D212" s="11"/>
      <c r="E212" s="11"/>
    </row>
    <row r="213" spans="1:5" ht="21.75" customHeight="1">
      <c r="A213" s="11"/>
      <c r="B213" s="11"/>
      <c r="C213" s="11"/>
      <c r="D213" s="11"/>
      <c r="E213" s="11"/>
    </row>
    <row r="214" spans="1:5" ht="21.75" customHeight="1">
      <c r="A214" s="11"/>
      <c r="B214" s="11"/>
      <c r="C214" s="11"/>
      <c r="D214" s="11"/>
      <c r="E214" s="11"/>
    </row>
    <row r="215" spans="1:5" ht="21.75" customHeight="1">
      <c r="A215" s="11"/>
      <c r="B215" s="11"/>
      <c r="C215" s="11"/>
      <c r="D215" s="11"/>
      <c r="E215" s="11"/>
    </row>
    <row r="216" spans="1:5" ht="21.75" customHeight="1">
      <c r="A216" s="11"/>
      <c r="B216" s="11"/>
      <c r="C216" s="11"/>
      <c r="D216" s="11"/>
      <c r="E216" s="11"/>
    </row>
    <row r="217" spans="1:5" ht="21.75" customHeight="1">
      <c r="A217" s="11"/>
      <c r="B217" s="11"/>
      <c r="C217" s="11"/>
      <c r="D217" s="11"/>
      <c r="E217" s="11"/>
    </row>
    <row r="218" spans="1:5" ht="21.75" customHeight="1">
      <c r="A218" s="11"/>
      <c r="B218" s="11"/>
      <c r="C218" s="11"/>
      <c r="D218" s="11"/>
      <c r="E218" s="11"/>
    </row>
    <row r="219" spans="1:5" ht="21.75" customHeight="1">
      <c r="A219" s="11"/>
      <c r="B219" s="11"/>
      <c r="C219" s="11"/>
      <c r="D219" s="11"/>
      <c r="E219" s="11"/>
    </row>
    <row r="220" spans="1:5" ht="21.75" customHeight="1">
      <c r="A220" s="11"/>
      <c r="B220" s="11"/>
      <c r="C220" s="11"/>
      <c r="D220" s="11"/>
      <c r="E220" s="11"/>
    </row>
    <row r="221" spans="1:5" ht="21.75" customHeight="1">
      <c r="A221" s="11"/>
      <c r="B221" s="11"/>
      <c r="C221" s="11"/>
      <c r="D221" s="11"/>
      <c r="E221" s="11"/>
    </row>
    <row r="222" spans="1:5" ht="21.75" customHeight="1">
      <c r="A222" s="11"/>
      <c r="B222" s="11"/>
      <c r="C222" s="11"/>
      <c r="D222" s="11"/>
      <c r="E222" s="11"/>
    </row>
    <row r="223" spans="1:5" ht="21.75" customHeight="1">
      <c r="A223" s="11"/>
      <c r="B223" s="11"/>
      <c r="C223" s="11"/>
      <c r="D223" s="11"/>
      <c r="E223" s="11"/>
    </row>
    <row r="224" spans="1:5" ht="21.75" customHeight="1">
      <c r="A224" s="11"/>
      <c r="B224" s="11"/>
      <c r="C224" s="11"/>
      <c r="D224" s="11"/>
      <c r="E224" s="11"/>
    </row>
    <row r="225" spans="1:5" ht="21.75" customHeight="1">
      <c r="A225" s="11"/>
      <c r="B225" s="11"/>
      <c r="C225" s="11"/>
      <c r="D225" s="11"/>
      <c r="E225" s="11"/>
    </row>
    <row r="226" spans="1:5" ht="21.75" customHeight="1">
      <c r="A226" s="11"/>
      <c r="B226" s="11"/>
      <c r="C226" s="11"/>
      <c r="D226" s="11"/>
      <c r="E226" s="11"/>
    </row>
    <row r="227" spans="1:5" ht="21.75" customHeight="1">
      <c r="A227" s="11"/>
      <c r="B227" s="11"/>
      <c r="C227" s="11"/>
      <c r="D227" s="11"/>
      <c r="E227" s="11"/>
    </row>
    <row r="228" spans="1:5" ht="21.75" customHeight="1">
      <c r="A228" s="11"/>
      <c r="B228" s="11"/>
      <c r="C228" s="11"/>
      <c r="D228" s="11"/>
      <c r="E228" s="11"/>
    </row>
    <row r="229" spans="1:5" ht="21.75" customHeight="1">
      <c r="A229" s="11"/>
      <c r="B229" s="11"/>
      <c r="C229" s="11"/>
      <c r="D229" s="11"/>
      <c r="E229" s="11"/>
    </row>
    <row r="230" spans="1:5" ht="21.75" customHeight="1">
      <c r="A230" s="11"/>
      <c r="B230" s="11"/>
      <c r="C230" s="11"/>
      <c r="D230" s="11"/>
      <c r="E230" s="11"/>
    </row>
    <row r="231" spans="1:5" ht="21.75" customHeight="1">
      <c r="A231" s="11"/>
      <c r="B231" s="11"/>
      <c r="C231" s="11"/>
      <c r="D231" s="11"/>
      <c r="E231" s="11"/>
    </row>
    <row r="232" spans="1:5" ht="21.75" customHeight="1">
      <c r="A232" s="11"/>
      <c r="B232" s="11"/>
      <c r="C232" s="11"/>
      <c r="D232" s="11"/>
      <c r="E232" s="11"/>
    </row>
    <row r="233" spans="1:5" ht="21.75" customHeight="1">
      <c r="A233" s="11"/>
      <c r="B233" s="11"/>
      <c r="C233" s="11"/>
      <c r="D233" s="11"/>
      <c r="E233" s="11"/>
    </row>
    <row r="234" spans="1:5" ht="21.75" customHeight="1">
      <c r="A234" s="11"/>
      <c r="B234" s="11"/>
      <c r="C234" s="11"/>
      <c r="D234" s="11"/>
      <c r="E234" s="11"/>
    </row>
    <row r="235" spans="1:5" ht="21.75" customHeight="1">
      <c r="A235" s="11"/>
      <c r="B235" s="11"/>
      <c r="C235" s="11"/>
      <c r="D235" s="11"/>
      <c r="E235" s="11"/>
    </row>
    <row r="236" spans="1:5" ht="21.75" customHeight="1">
      <c r="A236" s="11"/>
      <c r="B236" s="11"/>
      <c r="C236" s="11"/>
      <c r="D236" s="11"/>
      <c r="E236" s="11"/>
    </row>
    <row r="237" spans="1:5" ht="21.75" customHeight="1">
      <c r="A237" s="11"/>
      <c r="B237" s="11"/>
      <c r="C237" s="11"/>
      <c r="D237" s="11"/>
      <c r="E237" s="11"/>
    </row>
    <row r="238" spans="1:5" ht="21.75" customHeight="1">
      <c r="A238" s="11"/>
      <c r="B238" s="11"/>
      <c r="C238" s="11"/>
      <c r="D238" s="11"/>
      <c r="E238" s="11"/>
    </row>
    <row r="239" spans="1:5" ht="21.75" customHeight="1">
      <c r="A239" s="11"/>
      <c r="B239" s="11"/>
      <c r="C239" s="11"/>
      <c r="D239" s="11"/>
      <c r="E239" s="11"/>
    </row>
    <row r="240" spans="1:5" ht="21.75" customHeight="1">
      <c r="A240" s="11"/>
      <c r="B240" s="11"/>
      <c r="C240" s="11"/>
      <c r="D240" s="11"/>
      <c r="E240" s="11"/>
    </row>
    <row r="241" spans="1:5" ht="21.75" customHeight="1">
      <c r="A241" s="11"/>
      <c r="B241" s="11"/>
      <c r="C241" s="11"/>
      <c r="D241" s="11"/>
      <c r="E241" s="11"/>
    </row>
    <row r="242" spans="1:5" ht="21.75" customHeight="1">
      <c r="A242" s="11"/>
      <c r="B242" s="11"/>
      <c r="C242" s="11"/>
      <c r="D242" s="11"/>
      <c r="E242" s="11"/>
    </row>
    <row r="243" spans="1:5" ht="21.75" customHeight="1">
      <c r="A243" s="11"/>
      <c r="B243" s="11"/>
      <c r="C243" s="11"/>
      <c r="D243" s="11"/>
      <c r="E243" s="11"/>
    </row>
    <row r="244" spans="1:5" ht="21.75" customHeight="1">
      <c r="A244" s="11"/>
      <c r="B244" s="11"/>
      <c r="C244" s="11"/>
      <c r="D244" s="11"/>
      <c r="E244" s="11"/>
    </row>
    <row r="245" spans="1:5" ht="21.75" customHeight="1">
      <c r="A245" s="11"/>
      <c r="B245" s="11"/>
      <c r="C245" s="11"/>
      <c r="D245" s="11"/>
      <c r="E245" s="11"/>
    </row>
    <row r="246" spans="1:5" ht="21.75" customHeight="1">
      <c r="A246" s="11"/>
      <c r="B246" s="11"/>
      <c r="C246" s="11"/>
      <c r="D246" s="11"/>
      <c r="E246" s="11"/>
    </row>
    <row r="247" spans="1:5" ht="21.75" customHeight="1">
      <c r="A247" s="11"/>
      <c r="B247" s="11"/>
      <c r="C247" s="11"/>
      <c r="D247" s="11"/>
      <c r="E247" s="11"/>
    </row>
    <row r="248" spans="1:5" ht="21.75" customHeight="1">
      <c r="A248" s="11"/>
      <c r="B248" s="11"/>
      <c r="C248" s="11"/>
      <c r="D248" s="11"/>
      <c r="E248" s="11"/>
    </row>
    <row r="249" spans="1:5" ht="21.75" customHeight="1">
      <c r="A249" s="11"/>
      <c r="B249" s="11"/>
      <c r="C249" s="11"/>
      <c r="D249" s="11"/>
      <c r="E249" s="11"/>
    </row>
    <row r="250" spans="1:5" ht="21.75" customHeight="1">
      <c r="A250" s="11"/>
      <c r="B250" s="11"/>
      <c r="C250" s="11"/>
      <c r="D250" s="11"/>
      <c r="E250" s="11"/>
    </row>
    <row r="251" spans="1:5" ht="21.75" customHeight="1">
      <c r="A251" s="11"/>
      <c r="B251" s="11"/>
      <c r="C251" s="11"/>
      <c r="D251" s="11"/>
      <c r="E251" s="11"/>
    </row>
    <row r="252" spans="1:5" ht="21.75" customHeight="1">
      <c r="A252" s="11"/>
      <c r="B252" s="11"/>
      <c r="C252" s="11"/>
      <c r="D252" s="11"/>
      <c r="E252" s="11"/>
    </row>
    <row r="253" spans="1:5" ht="21.75" customHeight="1">
      <c r="A253" s="11"/>
      <c r="B253" s="11"/>
      <c r="C253" s="11"/>
      <c r="D253" s="11"/>
      <c r="E253" s="11"/>
    </row>
    <row r="254" spans="1:5" ht="21.75" customHeight="1">
      <c r="A254" s="11"/>
      <c r="B254" s="11"/>
      <c r="C254" s="11"/>
      <c r="D254" s="11"/>
      <c r="E254" s="11"/>
    </row>
    <row r="255" spans="1:5" ht="21.75" customHeight="1">
      <c r="A255" s="11"/>
      <c r="B255" s="11"/>
      <c r="C255" s="11"/>
      <c r="D255" s="11"/>
      <c r="E255" s="11"/>
    </row>
    <row r="256" spans="1:5" ht="21.75" customHeight="1">
      <c r="A256" s="11"/>
      <c r="B256" s="11"/>
      <c r="C256" s="11"/>
      <c r="D256" s="11"/>
      <c r="E256" s="11"/>
    </row>
    <row r="257" spans="1:5" ht="21.75" customHeight="1">
      <c r="A257" s="15"/>
      <c r="B257" s="15"/>
      <c r="C257" s="11"/>
      <c r="D257" s="15"/>
      <c r="E257" s="15"/>
    </row>
    <row r="258" spans="1:5" ht="21.75" customHeight="1">
      <c r="A258" s="15"/>
      <c r="B258" s="15"/>
      <c r="C258" s="11"/>
      <c r="D258" s="15"/>
      <c r="E258" s="15"/>
    </row>
    <row r="259" spans="1:5" ht="21.75" customHeight="1">
      <c r="A259" s="15"/>
      <c r="B259" s="15"/>
      <c r="C259" s="11"/>
      <c r="D259" s="15"/>
      <c r="E259" s="15"/>
    </row>
    <row r="260" spans="1:5" ht="21.75" customHeight="1">
      <c r="A260" s="15"/>
      <c r="B260" s="15"/>
      <c r="C260" s="11"/>
      <c r="D260" s="15"/>
      <c r="E260" s="15"/>
    </row>
    <row r="261" spans="1:5" ht="21.75" customHeight="1">
      <c r="A261" s="15"/>
      <c r="B261" s="15"/>
      <c r="C261" s="15"/>
      <c r="D261" s="15"/>
      <c r="E261" s="15"/>
    </row>
    <row r="262" spans="1:5" ht="21.75" customHeight="1">
      <c r="A262" s="15"/>
      <c r="B262" s="15"/>
      <c r="C262" s="15"/>
      <c r="D262" s="15"/>
      <c r="E262" s="15"/>
    </row>
    <row r="263" spans="1:5" ht="21.75" customHeight="1">
      <c r="A263" s="15"/>
      <c r="B263" s="15"/>
      <c r="C263" s="15"/>
      <c r="D263" s="15"/>
      <c r="E263" s="15"/>
    </row>
    <row r="264" spans="1:5" ht="21.75" customHeight="1">
      <c r="A264" s="15"/>
      <c r="B264" s="15"/>
      <c r="C264" s="15"/>
      <c r="D264" s="15"/>
      <c r="E264" s="15"/>
    </row>
    <row r="265" spans="1:5" ht="21.75" customHeight="1">
      <c r="A265" s="15"/>
      <c r="B265" s="15"/>
      <c r="C265" s="15"/>
      <c r="D265" s="15"/>
      <c r="E265" s="15"/>
    </row>
    <row r="266" spans="1:5" ht="21.75" customHeight="1">
      <c r="A266" s="15"/>
      <c r="B266" s="15"/>
      <c r="C266" s="15"/>
      <c r="D266" s="15"/>
      <c r="E266" s="15"/>
    </row>
    <row r="267" spans="1:5" ht="21.75" customHeight="1">
      <c r="A267" s="15"/>
      <c r="B267" s="15"/>
      <c r="C267" s="15"/>
      <c r="D267" s="15"/>
      <c r="E267" s="15"/>
    </row>
    <row r="268" spans="1:5" ht="21.75" customHeight="1">
      <c r="A268" s="15"/>
      <c r="B268" s="15"/>
      <c r="C268" s="15"/>
      <c r="D268" s="15"/>
      <c r="E268" s="15"/>
    </row>
    <row r="269" spans="1:5" ht="21.75" customHeight="1">
      <c r="A269" s="15"/>
      <c r="B269" s="15"/>
      <c r="C269" s="15"/>
      <c r="D269" s="15"/>
      <c r="E269" s="15"/>
    </row>
    <row r="270" spans="1:5" ht="21.75" customHeight="1">
      <c r="A270" s="15"/>
      <c r="B270" s="15"/>
      <c r="C270" s="15"/>
      <c r="D270" s="15"/>
      <c r="E270" s="15"/>
    </row>
    <row r="271" spans="1:5" ht="21.75" customHeight="1">
      <c r="A271" s="15"/>
      <c r="B271" s="15"/>
      <c r="C271" s="15"/>
      <c r="D271" s="15"/>
      <c r="E271" s="15"/>
    </row>
    <row r="272" spans="1:5" ht="21.75" customHeight="1">
      <c r="A272" s="15"/>
      <c r="B272" s="15"/>
      <c r="C272" s="15"/>
      <c r="D272" s="15"/>
      <c r="E272" s="15"/>
    </row>
    <row r="273" spans="1:5" ht="21.75" customHeight="1">
      <c r="A273" s="15"/>
      <c r="B273" s="15"/>
      <c r="C273" s="15"/>
      <c r="D273" s="15"/>
      <c r="E273" s="15"/>
    </row>
    <row r="274" spans="1:5" ht="21.75" customHeight="1">
      <c r="A274" s="15"/>
      <c r="B274" s="15"/>
      <c r="C274" s="15"/>
      <c r="D274" s="15"/>
      <c r="E274" s="15"/>
    </row>
    <row r="275" spans="1:5" ht="21.75" customHeight="1">
      <c r="A275" s="15"/>
      <c r="B275" s="15"/>
      <c r="C275" s="15"/>
      <c r="D275" s="15"/>
      <c r="E275" s="15"/>
    </row>
    <row r="276" spans="1:5" ht="21.75" customHeight="1">
      <c r="A276" s="15"/>
      <c r="B276" s="15"/>
      <c r="C276" s="15"/>
      <c r="D276" s="15"/>
      <c r="E276" s="15"/>
    </row>
    <row r="277" spans="1:5" ht="21.75" customHeight="1">
      <c r="A277" s="15"/>
      <c r="B277" s="15"/>
      <c r="C277" s="15"/>
      <c r="D277" s="15"/>
      <c r="E277" s="15"/>
    </row>
    <row r="278" spans="1:5" ht="21.75" customHeight="1">
      <c r="A278" s="15"/>
      <c r="B278" s="15"/>
      <c r="C278" s="15"/>
      <c r="D278" s="15"/>
      <c r="E278" s="15"/>
    </row>
    <row r="279" spans="1:5" ht="21.75" customHeight="1">
      <c r="A279" s="15"/>
      <c r="B279" s="15"/>
      <c r="C279" s="15"/>
      <c r="D279" s="15"/>
      <c r="E279" s="15"/>
    </row>
    <row r="280" spans="1:5" ht="21.75" customHeight="1">
      <c r="A280" s="15"/>
      <c r="B280" s="15"/>
      <c r="C280" s="15"/>
      <c r="D280" s="15"/>
      <c r="E280" s="15"/>
    </row>
    <row r="281" spans="1:5" ht="21.75" customHeight="1">
      <c r="A281" s="15"/>
      <c r="B281" s="15"/>
      <c r="C281" s="15"/>
      <c r="D281" s="15"/>
      <c r="E281" s="15"/>
    </row>
    <row r="282" spans="1:5" ht="21.75" customHeight="1">
      <c r="A282" s="15"/>
      <c r="B282" s="15"/>
      <c r="C282" s="15"/>
      <c r="D282" s="15"/>
      <c r="E282" s="15"/>
    </row>
    <row r="283" spans="1:5" ht="21.75" customHeight="1">
      <c r="A283" s="15"/>
      <c r="B283" s="15"/>
      <c r="C283" s="15"/>
      <c r="D283" s="15"/>
      <c r="E283" s="15"/>
    </row>
    <row r="284" spans="1:5" ht="21.75" customHeight="1">
      <c r="A284" s="15"/>
      <c r="B284" s="15"/>
      <c r="C284" s="15"/>
      <c r="D284" s="15"/>
      <c r="E284" s="15"/>
    </row>
    <row r="285" spans="1:5" ht="21.75" customHeight="1">
      <c r="A285" s="15"/>
      <c r="B285" s="15"/>
      <c r="C285" s="15"/>
      <c r="D285" s="15"/>
      <c r="E285" s="15"/>
    </row>
    <row r="286" spans="1:5" ht="21.75" customHeight="1">
      <c r="A286" s="15"/>
      <c r="B286" s="15"/>
      <c r="C286" s="15"/>
      <c r="D286" s="15"/>
      <c r="E286" s="15"/>
    </row>
    <row r="287" spans="1:5" ht="21.75" customHeight="1">
      <c r="A287" s="15"/>
      <c r="B287" s="15"/>
      <c r="C287" s="15"/>
      <c r="D287" s="15"/>
      <c r="E287" s="15"/>
    </row>
    <row r="288" spans="1:5" ht="21.75" customHeight="1">
      <c r="A288" s="15"/>
      <c r="B288" s="15"/>
      <c r="C288" s="15"/>
      <c r="D288" s="15"/>
      <c r="E288" s="15"/>
    </row>
    <row r="289" spans="1:5" ht="21.75" customHeight="1">
      <c r="A289" s="15"/>
      <c r="B289" s="15"/>
      <c r="C289" s="15"/>
      <c r="D289" s="15"/>
      <c r="E289" s="15"/>
    </row>
    <row r="290" spans="1:5" ht="21.75" customHeight="1">
      <c r="A290" s="15"/>
      <c r="B290" s="15"/>
      <c r="C290" s="15"/>
      <c r="D290" s="15"/>
      <c r="E290" s="15"/>
    </row>
    <row r="291" spans="1:5" ht="21.75" customHeight="1">
      <c r="A291" s="15"/>
      <c r="B291" s="15"/>
      <c r="C291" s="15"/>
      <c r="D291" s="15"/>
      <c r="E291" s="15"/>
    </row>
    <row r="292" spans="1:5" ht="21.75" customHeight="1">
      <c r="A292" s="15"/>
      <c r="B292" s="15"/>
      <c r="C292" s="15"/>
      <c r="D292" s="15"/>
      <c r="E292" s="15"/>
    </row>
    <row r="293" spans="1:5" ht="21.75" customHeight="1">
      <c r="A293" s="15"/>
      <c r="B293" s="15"/>
      <c r="C293" s="15"/>
      <c r="D293" s="15"/>
      <c r="E293" s="15"/>
    </row>
    <row r="294" spans="1:5" ht="21.75" customHeight="1">
      <c r="A294" s="15"/>
      <c r="B294" s="15"/>
      <c r="C294" s="15"/>
      <c r="D294" s="15"/>
      <c r="E294" s="15"/>
    </row>
    <row r="295" spans="1:5" ht="21.75" customHeight="1">
      <c r="A295" s="15"/>
      <c r="B295" s="15"/>
      <c r="C295" s="15"/>
      <c r="D295" s="15"/>
      <c r="E295" s="15"/>
    </row>
    <row r="296" spans="1:5" ht="21.75" customHeight="1">
      <c r="A296" s="15"/>
      <c r="B296" s="15"/>
      <c r="C296" s="15"/>
      <c r="D296" s="15"/>
      <c r="E296" s="15"/>
    </row>
    <row r="297" spans="1:5" ht="21.75" customHeight="1">
      <c r="A297" s="15"/>
      <c r="B297" s="15"/>
      <c r="C297" s="15"/>
      <c r="D297" s="15"/>
      <c r="E297" s="15"/>
    </row>
    <row r="298" spans="1:5" ht="21.75" customHeight="1">
      <c r="A298" s="15"/>
      <c r="B298" s="15"/>
      <c r="C298" s="15"/>
      <c r="D298" s="15"/>
      <c r="E298" s="15"/>
    </row>
    <row r="299" spans="1:5" ht="21.75" customHeight="1">
      <c r="A299" s="15"/>
      <c r="B299" s="15"/>
      <c r="C299" s="15"/>
      <c r="D299" s="15"/>
      <c r="E299" s="15"/>
    </row>
    <row r="300" spans="1:5" ht="21.75" customHeight="1">
      <c r="A300" s="15"/>
      <c r="B300" s="15"/>
      <c r="C300" s="15"/>
      <c r="D300" s="15"/>
      <c r="E300" s="15"/>
    </row>
    <row r="301" spans="1:5" ht="21.75" customHeight="1">
      <c r="A301" s="15"/>
      <c r="B301" s="15"/>
      <c r="C301" s="15"/>
      <c r="D301" s="15"/>
      <c r="E301" s="15"/>
    </row>
    <row r="302" spans="1:5" ht="21.75" customHeight="1">
      <c r="A302" s="15"/>
      <c r="B302" s="15"/>
      <c r="C302" s="15"/>
      <c r="D302" s="15"/>
      <c r="E302" s="15"/>
    </row>
    <row r="303" spans="1:5" ht="21.75" customHeight="1">
      <c r="A303" s="15"/>
      <c r="B303" s="15"/>
      <c r="C303" s="15"/>
      <c r="D303" s="15"/>
      <c r="E303" s="15"/>
    </row>
    <row r="304" spans="1:5" ht="21.75" customHeight="1">
      <c r="A304" s="15"/>
      <c r="B304" s="15"/>
      <c r="C304" s="15"/>
      <c r="D304" s="15"/>
      <c r="E304" s="15"/>
    </row>
    <row r="305" spans="1:5" ht="21.75" customHeight="1">
      <c r="A305" s="15"/>
      <c r="B305" s="15"/>
      <c r="C305" s="15"/>
      <c r="D305" s="15"/>
      <c r="E305" s="15"/>
    </row>
    <row r="306" spans="1:5" ht="21.75" customHeight="1">
      <c r="A306" s="15"/>
      <c r="B306" s="15"/>
      <c r="C306" s="15"/>
      <c r="D306" s="15"/>
      <c r="E306" s="15"/>
    </row>
    <row r="307" spans="1:5" ht="21.75" customHeight="1">
      <c r="A307" s="15"/>
      <c r="B307" s="15"/>
      <c r="C307" s="15"/>
      <c r="D307" s="15"/>
      <c r="E307" s="15"/>
    </row>
    <row r="308" spans="1:5" ht="21.75" customHeight="1">
      <c r="A308" s="15"/>
      <c r="B308" s="15"/>
      <c r="C308" s="15"/>
      <c r="D308" s="15"/>
      <c r="E308" s="15"/>
    </row>
    <row r="309" spans="1:5" ht="21.75" customHeight="1">
      <c r="A309" s="15"/>
      <c r="B309" s="15"/>
      <c r="C309" s="15"/>
      <c r="D309" s="15"/>
      <c r="E309" s="15"/>
    </row>
    <row r="310" spans="1:5" ht="21.75" customHeight="1">
      <c r="A310" s="15"/>
      <c r="B310" s="15"/>
      <c r="C310" s="15"/>
      <c r="D310" s="15"/>
      <c r="E310" s="15"/>
    </row>
    <row r="311" spans="1:5" ht="21.75" customHeight="1">
      <c r="A311" s="15"/>
      <c r="B311" s="15"/>
      <c r="C311" s="15"/>
      <c r="D311" s="15"/>
      <c r="E311" s="15"/>
    </row>
    <row r="312" spans="1:5" ht="21.75" customHeight="1">
      <c r="A312" s="15"/>
      <c r="B312" s="15"/>
      <c r="C312" s="15"/>
      <c r="D312" s="15"/>
      <c r="E312" s="15"/>
    </row>
    <row r="313" spans="1:5" ht="21.75" customHeight="1">
      <c r="A313" s="15"/>
      <c r="B313" s="15"/>
      <c r="C313" s="15"/>
      <c r="D313" s="15"/>
      <c r="E313" s="15"/>
    </row>
    <row r="314" spans="1:5" ht="21.75" customHeight="1">
      <c r="A314" s="15"/>
      <c r="B314" s="15"/>
      <c r="C314" s="15"/>
      <c r="D314" s="15"/>
      <c r="E314" s="15"/>
    </row>
    <row r="315" spans="1:5" ht="21.75" customHeight="1">
      <c r="A315" s="15"/>
      <c r="B315" s="15"/>
      <c r="C315" s="15"/>
      <c r="D315" s="15"/>
      <c r="E315" s="15"/>
    </row>
    <row r="316" spans="1:5" ht="21.75" customHeight="1">
      <c r="A316" s="15"/>
      <c r="B316" s="15"/>
      <c r="C316" s="15"/>
      <c r="D316" s="15"/>
      <c r="E316" s="15"/>
    </row>
    <row r="317" spans="1:5" ht="21.75" customHeight="1">
      <c r="A317" s="15"/>
      <c r="B317" s="15"/>
      <c r="C317" s="15"/>
      <c r="D317" s="15"/>
      <c r="E317" s="15"/>
    </row>
    <row r="318" spans="1:5" ht="21.75" customHeight="1">
      <c r="A318" s="15"/>
      <c r="B318" s="15"/>
      <c r="C318" s="15"/>
      <c r="D318" s="15"/>
      <c r="E318" s="15"/>
    </row>
    <row r="319" spans="1:5" ht="21.75" customHeight="1">
      <c r="A319" s="15"/>
      <c r="B319" s="15"/>
      <c r="C319" s="15"/>
      <c r="D319" s="15"/>
      <c r="E319" s="15"/>
    </row>
    <row r="320" spans="1:5" ht="21.75" customHeight="1">
      <c r="A320" s="15"/>
      <c r="B320" s="15"/>
      <c r="C320" s="15"/>
      <c r="D320" s="15"/>
      <c r="E320" s="15"/>
    </row>
    <row r="321" spans="1:5" ht="21.75" customHeight="1">
      <c r="A321" s="15"/>
      <c r="B321" s="15"/>
      <c r="C321" s="15"/>
      <c r="D321" s="15"/>
      <c r="E321" s="15"/>
    </row>
    <row r="322" spans="1:5" ht="21.75" customHeight="1">
      <c r="A322" s="15"/>
      <c r="B322" s="15"/>
      <c r="C322" s="15"/>
      <c r="D322" s="15"/>
      <c r="E322" s="15"/>
    </row>
    <row r="323" spans="1:5" ht="21.75" customHeight="1">
      <c r="A323" s="15"/>
      <c r="B323" s="15"/>
      <c r="C323" s="15"/>
      <c r="D323" s="15"/>
      <c r="E323" s="15"/>
    </row>
    <row r="324" spans="1:5" ht="21.75" customHeight="1">
      <c r="A324" s="15"/>
      <c r="B324" s="15"/>
      <c r="C324" s="15"/>
      <c r="D324" s="15"/>
      <c r="E324" s="15"/>
    </row>
    <row r="325" spans="1:5" ht="21.75" customHeight="1">
      <c r="A325" s="15"/>
      <c r="B325" s="15"/>
      <c r="C325" s="15"/>
      <c r="D325" s="15"/>
      <c r="E325" s="15"/>
    </row>
    <row r="326" spans="1:5" ht="21.75" customHeight="1">
      <c r="A326" s="15"/>
      <c r="B326" s="15"/>
      <c r="C326" s="15"/>
      <c r="D326" s="15"/>
      <c r="E326" s="15"/>
    </row>
    <row r="327" spans="1:5" ht="21.75" customHeight="1">
      <c r="A327" s="15"/>
      <c r="B327" s="15"/>
      <c r="C327" s="15"/>
      <c r="D327" s="15"/>
      <c r="E327" s="15"/>
    </row>
    <row r="328" spans="1:5" ht="21.75" customHeight="1">
      <c r="A328" s="15"/>
      <c r="B328" s="15"/>
      <c r="C328" s="15"/>
      <c r="D328" s="15"/>
      <c r="E328" s="15"/>
    </row>
    <row r="329" spans="1:5" ht="21.75" customHeight="1">
      <c r="A329" s="15"/>
      <c r="B329" s="15"/>
      <c r="C329" s="15"/>
      <c r="D329" s="15"/>
      <c r="E329" s="15"/>
    </row>
    <row r="330" spans="1:5" ht="21.75" customHeight="1">
      <c r="A330" s="15"/>
      <c r="B330" s="15"/>
      <c r="C330" s="15"/>
      <c r="D330" s="15"/>
      <c r="E330" s="15"/>
    </row>
    <row r="331" spans="1:5" ht="21.75" customHeight="1">
      <c r="A331" s="15"/>
      <c r="B331" s="15"/>
      <c r="C331" s="15"/>
      <c r="D331" s="15"/>
      <c r="E331" s="15"/>
    </row>
    <row r="332" spans="1:5" ht="21.75" customHeight="1">
      <c r="A332" s="15"/>
      <c r="B332" s="15"/>
      <c r="C332" s="15"/>
      <c r="D332" s="15"/>
      <c r="E332" s="15"/>
    </row>
    <row r="333" spans="1:5" ht="21.75" customHeight="1">
      <c r="A333" s="15"/>
      <c r="B333" s="15"/>
      <c r="C333" s="15"/>
      <c r="D333" s="15"/>
      <c r="E333" s="15"/>
    </row>
    <row r="334" spans="1:5" ht="21.75" customHeight="1">
      <c r="A334" s="15"/>
      <c r="B334" s="15"/>
      <c r="C334" s="15"/>
      <c r="D334" s="15"/>
      <c r="E334" s="15"/>
    </row>
    <row r="335" spans="1:5" ht="21.75" customHeight="1">
      <c r="A335" s="15"/>
      <c r="B335" s="15"/>
      <c r="C335" s="15"/>
      <c r="D335" s="15"/>
      <c r="E335" s="15"/>
    </row>
    <row r="336" spans="1:5" ht="21.75" customHeight="1">
      <c r="A336" s="15"/>
      <c r="B336" s="15"/>
      <c r="C336" s="15"/>
      <c r="D336" s="15"/>
      <c r="E336" s="15"/>
    </row>
    <row r="337" spans="1:5" ht="21.75" customHeight="1">
      <c r="A337" s="15"/>
      <c r="B337" s="15"/>
      <c r="C337" s="15"/>
      <c r="D337" s="15"/>
      <c r="E337" s="15"/>
    </row>
    <row r="338" spans="1:5" ht="21.75" customHeight="1">
      <c r="A338" s="15"/>
      <c r="B338" s="15"/>
      <c r="C338" s="15"/>
      <c r="D338" s="15"/>
      <c r="E338" s="15"/>
    </row>
    <row r="339" spans="1:5" ht="21.75" customHeight="1">
      <c r="A339" s="15"/>
      <c r="B339" s="15"/>
      <c r="C339" s="15"/>
      <c r="D339" s="15"/>
      <c r="E339" s="15"/>
    </row>
    <row r="340" spans="1:5" ht="21.75" customHeight="1">
      <c r="A340" s="15"/>
      <c r="B340" s="15"/>
      <c r="C340" s="15"/>
      <c r="D340" s="15"/>
      <c r="E340" s="15"/>
    </row>
    <row r="341" spans="1:5" ht="21.75" customHeight="1">
      <c r="A341" s="15"/>
      <c r="B341" s="15"/>
      <c r="C341" s="15"/>
      <c r="D341" s="15"/>
      <c r="E341" s="15"/>
    </row>
    <row r="342" spans="1:5" ht="21.75" customHeight="1">
      <c r="A342" s="15"/>
      <c r="B342" s="15"/>
      <c r="C342" s="15"/>
      <c r="D342" s="15"/>
      <c r="E342" s="15"/>
    </row>
    <row r="343" spans="1:5" ht="21.75" customHeight="1">
      <c r="A343" s="15"/>
      <c r="B343" s="15"/>
      <c r="C343" s="15"/>
      <c r="D343" s="15"/>
      <c r="E343" s="15"/>
    </row>
    <row r="344" spans="1:5" ht="21.75" customHeight="1">
      <c r="A344" s="15"/>
      <c r="B344" s="15"/>
      <c r="C344" s="15"/>
      <c r="D344" s="15"/>
      <c r="E344" s="15"/>
    </row>
    <row r="345" spans="1:5" ht="21.75" customHeight="1">
      <c r="A345" s="15"/>
      <c r="B345" s="15"/>
      <c r="C345" s="15"/>
      <c r="D345" s="15"/>
      <c r="E345" s="15"/>
    </row>
    <row r="346" spans="1:5" ht="21.75" customHeight="1">
      <c r="A346" s="15"/>
      <c r="B346" s="15"/>
      <c r="C346" s="15"/>
      <c r="D346" s="15"/>
      <c r="E346" s="15"/>
    </row>
    <row r="347" spans="1:5" ht="21.75" customHeight="1">
      <c r="A347" s="15"/>
      <c r="B347" s="15"/>
      <c r="C347" s="15"/>
      <c r="D347" s="15"/>
      <c r="E347" s="15"/>
    </row>
    <row r="348" spans="1:5" ht="21.75" customHeight="1">
      <c r="A348" s="15"/>
      <c r="B348" s="15"/>
      <c r="C348" s="15"/>
      <c r="D348" s="15"/>
      <c r="E348" s="15"/>
    </row>
    <row r="349" spans="1:5" ht="21.75" customHeight="1">
      <c r="A349" s="15"/>
      <c r="B349" s="15"/>
      <c r="C349" s="15"/>
      <c r="D349" s="15"/>
      <c r="E349" s="15"/>
    </row>
    <row r="350" spans="1:5" ht="21.75" customHeight="1">
      <c r="A350" s="15"/>
      <c r="B350" s="15"/>
      <c r="C350" s="15"/>
      <c r="D350" s="15"/>
      <c r="E350" s="15"/>
    </row>
    <row r="351" spans="1:5" ht="21.75" customHeight="1">
      <c r="A351" s="15"/>
      <c r="B351" s="15"/>
      <c r="C351" s="15"/>
      <c r="D351" s="15"/>
      <c r="E351" s="15"/>
    </row>
    <row r="352" spans="1:5" ht="21.75" customHeight="1">
      <c r="A352" s="15"/>
      <c r="B352" s="15"/>
      <c r="C352" s="15"/>
      <c r="D352" s="15"/>
      <c r="E352" s="15"/>
    </row>
    <row r="353" spans="1:5" ht="21.75" customHeight="1">
      <c r="A353" s="15"/>
      <c r="B353" s="15"/>
      <c r="C353" s="15"/>
      <c r="D353" s="15"/>
      <c r="E353" s="15"/>
    </row>
    <row r="354" spans="1:5" ht="21.75" customHeight="1">
      <c r="A354" s="15"/>
      <c r="B354" s="15"/>
      <c r="C354" s="15"/>
      <c r="D354" s="15"/>
      <c r="E354" s="15"/>
    </row>
    <row r="355" spans="1:5" ht="21.75" customHeight="1">
      <c r="A355" s="15"/>
      <c r="B355" s="15"/>
      <c r="C355" s="15"/>
      <c r="D355" s="15"/>
      <c r="E355" s="15"/>
    </row>
    <row r="356" spans="1:5" ht="21.75" customHeight="1">
      <c r="A356" s="15"/>
      <c r="B356" s="15"/>
      <c r="C356" s="15"/>
      <c r="D356" s="15"/>
      <c r="E356" s="15"/>
    </row>
    <row r="357" spans="1:5" ht="21.75" customHeight="1">
      <c r="A357" s="15"/>
      <c r="B357" s="15"/>
      <c r="C357" s="15"/>
      <c r="D357" s="15"/>
      <c r="E357" s="15"/>
    </row>
    <row r="358" spans="1:5" ht="21.75" customHeight="1">
      <c r="A358" s="15"/>
      <c r="B358" s="15"/>
      <c r="C358" s="15"/>
      <c r="D358" s="15"/>
      <c r="E358" s="15"/>
    </row>
    <row r="359" spans="1:5" ht="21.75" customHeight="1">
      <c r="A359" s="15"/>
      <c r="B359" s="15"/>
      <c r="C359" s="15"/>
      <c r="D359" s="15"/>
      <c r="E359" s="15"/>
    </row>
    <row r="360" spans="1:5" ht="21.75" customHeight="1">
      <c r="A360" s="15"/>
      <c r="B360" s="15"/>
      <c r="C360" s="15"/>
      <c r="D360" s="15"/>
      <c r="E360" s="15"/>
    </row>
    <row r="361" spans="1:5" ht="21.75" customHeight="1">
      <c r="A361" s="15"/>
      <c r="B361" s="15"/>
      <c r="C361" s="15"/>
      <c r="D361" s="15"/>
      <c r="E361" s="15"/>
    </row>
    <row r="362" spans="1:5" ht="21.75" customHeight="1">
      <c r="A362" s="15"/>
      <c r="B362" s="15"/>
      <c r="C362" s="15"/>
      <c r="D362" s="15"/>
      <c r="E362" s="15"/>
    </row>
    <row r="363" spans="1:5" ht="21.75" customHeight="1">
      <c r="A363" s="15"/>
      <c r="B363" s="15"/>
      <c r="C363" s="15"/>
      <c r="D363" s="15"/>
      <c r="E363" s="15"/>
    </row>
    <row r="364" spans="1:5" ht="21.75" customHeight="1">
      <c r="A364" s="15"/>
      <c r="B364" s="15"/>
      <c r="C364" s="15"/>
      <c r="D364" s="15"/>
      <c r="E364" s="15"/>
    </row>
    <row r="365" spans="1:5" ht="21.75" customHeight="1">
      <c r="A365" s="15"/>
      <c r="B365" s="15"/>
      <c r="C365" s="15"/>
      <c r="D365" s="15"/>
      <c r="E365" s="15"/>
    </row>
    <row r="366" spans="1:5" ht="21.75" customHeight="1">
      <c r="A366" s="15"/>
      <c r="B366" s="15"/>
      <c r="C366" s="15"/>
      <c r="D366" s="15"/>
      <c r="E366" s="15"/>
    </row>
    <row r="367" spans="1:5" ht="21.75" customHeight="1">
      <c r="A367" s="15"/>
      <c r="B367" s="15"/>
      <c r="C367" s="15"/>
      <c r="D367" s="15"/>
      <c r="E367" s="15"/>
    </row>
    <row r="368" spans="1:5" ht="21.75" customHeight="1">
      <c r="A368" s="15"/>
      <c r="B368" s="15"/>
      <c r="C368" s="15"/>
      <c r="D368" s="15"/>
      <c r="E368" s="15"/>
    </row>
    <row r="369" spans="1:5" ht="21.75" customHeight="1">
      <c r="A369" s="15"/>
      <c r="B369" s="15"/>
      <c r="C369" s="15"/>
      <c r="D369" s="15"/>
      <c r="E369" s="15"/>
    </row>
    <row r="370" spans="1:5" ht="21.75" customHeight="1">
      <c r="A370" s="15"/>
      <c r="B370" s="15"/>
      <c r="C370" s="15"/>
      <c r="D370" s="15"/>
      <c r="E370" s="15"/>
    </row>
    <row r="371" spans="1:5" ht="21.75" customHeight="1">
      <c r="A371" s="15"/>
      <c r="B371" s="15"/>
      <c r="C371" s="15"/>
      <c r="D371" s="15"/>
      <c r="E371" s="15"/>
    </row>
    <row r="372" spans="1:5" ht="21.75" customHeight="1">
      <c r="A372" s="15"/>
      <c r="B372" s="15"/>
      <c r="C372" s="15"/>
      <c r="D372" s="15"/>
      <c r="E372" s="15"/>
    </row>
    <row r="373" spans="1:5" ht="21.75" customHeight="1">
      <c r="A373" s="15"/>
      <c r="B373" s="15"/>
      <c r="C373" s="15"/>
      <c r="D373" s="15"/>
      <c r="E373" s="15"/>
    </row>
    <row r="374" spans="1:5" ht="21.75" customHeight="1">
      <c r="A374" s="15"/>
      <c r="B374" s="15"/>
      <c r="C374" s="15"/>
      <c r="D374" s="15"/>
      <c r="E374" s="15"/>
    </row>
    <row r="375" spans="1:5" ht="21.75" customHeight="1">
      <c r="A375" s="15"/>
      <c r="B375" s="15"/>
      <c r="C375" s="15"/>
      <c r="D375" s="15"/>
      <c r="E375" s="15"/>
    </row>
    <row r="376" spans="1:5" ht="21.75" customHeight="1">
      <c r="A376" s="15"/>
      <c r="B376" s="15"/>
      <c r="C376" s="15"/>
      <c r="D376" s="15"/>
      <c r="E376" s="15"/>
    </row>
    <row r="377" spans="1:5" ht="21.75" customHeight="1">
      <c r="A377" s="15"/>
      <c r="B377" s="15"/>
      <c r="C377" s="15"/>
      <c r="D377" s="15"/>
      <c r="E377" s="15"/>
    </row>
    <row r="378" spans="1:5" ht="21.75" customHeight="1">
      <c r="A378" s="15"/>
      <c r="B378" s="15"/>
      <c r="C378" s="15"/>
      <c r="D378" s="15"/>
      <c r="E378" s="15"/>
    </row>
    <row r="379" spans="1:5" ht="21.75" customHeight="1">
      <c r="A379" s="15"/>
      <c r="B379" s="15"/>
      <c r="C379" s="15"/>
      <c r="D379" s="15"/>
      <c r="E379" s="15"/>
    </row>
    <row r="380" spans="1:5" ht="21.75" customHeight="1">
      <c r="A380" s="15"/>
      <c r="B380" s="15"/>
      <c r="C380" s="15"/>
      <c r="D380" s="15"/>
      <c r="E380" s="15"/>
    </row>
    <row r="381" spans="1:5" ht="21.75" customHeight="1">
      <c r="A381" s="15"/>
      <c r="B381" s="15"/>
      <c r="C381" s="15"/>
      <c r="D381" s="15"/>
      <c r="E381" s="15"/>
    </row>
    <row r="382" spans="1:5" ht="21.75" customHeight="1">
      <c r="A382" s="15"/>
      <c r="B382" s="15"/>
      <c r="C382" s="15"/>
      <c r="D382" s="15"/>
      <c r="E382" s="15"/>
    </row>
    <row r="383" spans="1:5" ht="21.75" customHeight="1">
      <c r="A383" s="15"/>
      <c r="B383" s="15"/>
      <c r="C383" s="15"/>
      <c r="D383" s="15"/>
      <c r="E383" s="15"/>
    </row>
    <row r="384" spans="1:5" ht="21.75" customHeight="1">
      <c r="A384" s="15"/>
      <c r="B384" s="15"/>
      <c r="C384" s="15"/>
      <c r="D384" s="15"/>
      <c r="E384" s="15"/>
    </row>
    <row r="385" spans="1:5" ht="21.75" customHeight="1">
      <c r="A385" s="15"/>
      <c r="B385" s="15"/>
      <c r="C385" s="15"/>
      <c r="D385" s="15"/>
      <c r="E385" s="15"/>
    </row>
    <row r="386" spans="1:5" ht="21.75" customHeight="1">
      <c r="A386" s="15"/>
      <c r="B386" s="15"/>
      <c r="C386" s="15"/>
      <c r="D386" s="15"/>
      <c r="E386" s="15"/>
    </row>
    <row r="387" spans="1:5" ht="21.75" customHeight="1">
      <c r="A387" s="15"/>
      <c r="B387" s="15"/>
      <c r="C387" s="15"/>
      <c r="D387" s="15"/>
      <c r="E387" s="15"/>
    </row>
    <row r="388" spans="1:5" ht="21.75" customHeight="1">
      <c r="A388" s="15"/>
      <c r="B388" s="15"/>
      <c r="C388" s="15"/>
      <c r="D388" s="15"/>
      <c r="E388" s="15"/>
    </row>
    <row r="389" spans="1:5" ht="21.75" customHeight="1">
      <c r="A389" s="15"/>
      <c r="B389" s="15"/>
      <c r="C389" s="15"/>
      <c r="D389" s="15"/>
      <c r="E389" s="15"/>
    </row>
    <row r="390" spans="1:5" ht="21.75" customHeight="1">
      <c r="A390" s="15"/>
      <c r="B390" s="15"/>
      <c r="C390" s="15"/>
      <c r="D390" s="15"/>
      <c r="E390" s="15"/>
    </row>
    <row r="391" spans="1:5" ht="21.75" customHeight="1">
      <c r="A391" s="15"/>
      <c r="B391" s="15"/>
      <c r="C391" s="15"/>
      <c r="D391" s="15"/>
      <c r="E391" s="15"/>
    </row>
    <row r="392" spans="1:5" ht="21.75" customHeight="1">
      <c r="A392" s="15"/>
      <c r="B392" s="15"/>
      <c r="C392" s="15"/>
      <c r="D392" s="15"/>
      <c r="E392" s="15"/>
    </row>
    <row r="393" spans="1:5" ht="21.75" customHeight="1">
      <c r="A393" s="15"/>
      <c r="B393" s="15"/>
      <c r="C393" s="15"/>
      <c r="D393" s="15"/>
      <c r="E393" s="15"/>
    </row>
    <row r="394" spans="1:5" ht="21.75" customHeight="1">
      <c r="A394" s="15"/>
      <c r="B394" s="15"/>
      <c r="C394" s="15"/>
      <c r="D394" s="15"/>
      <c r="E394" s="15"/>
    </row>
    <row r="395" spans="1:5" ht="21.75" customHeight="1">
      <c r="A395" s="15"/>
      <c r="B395" s="15"/>
      <c r="C395" s="15"/>
      <c r="D395" s="15"/>
      <c r="E395" s="15"/>
    </row>
    <row r="396" spans="1:5" ht="21.75" customHeight="1">
      <c r="A396" s="15"/>
      <c r="B396" s="15"/>
      <c r="C396" s="15"/>
      <c r="D396" s="15"/>
      <c r="E396" s="15"/>
    </row>
    <row r="397" spans="1:5" ht="21.75" customHeight="1">
      <c r="A397" s="15"/>
      <c r="B397" s="15"/>
      <c r="C397" s="15"/>
      <c r="D397" s="15"/>
      <c r="E397" s="15"/>
    </row>
    <row r="398" spans="1:5" ht="21.75" customHeight="1">
      <c r="A398" s="15"/>
      <c r="B398" s="15"/>
      <c r="C398" s="15"/>
      <c r="D398" s="15"/>
      <c r="E398" s="15"/>
    </row>
    <row r="399" spans="1:5" ht="21.75" customHeight="1">
      <c r="A399" s="15"/>
      <c r="B399" s="15"/>
      <c r="C399" s="15"/>
      <c r="D399" s="15"/>
      <c r="E399" s="15"/>
    </row>
    <row r="400" spans="1:5" ht="21.75" customHeight="1">
      <c r="A400" s="15"/>
      <c r="B400" s="15"/>
      <c r="C400" s="15"/>
      <c r="D400" s="15"/>
      <c r="E400" s="15"/>
    </row>
    <row r="401" spans="1:5" ht="21.75" customHeight="1">
      <c r="A401" s="15"/>
      <c r="B401" s="15"/>
      <c r="C401" s="15"/>
      <c r="D401" s="15"/>
      <c r="E401" s="15"/>
    </row>
    <row r="402" spans="1:5" ht="21.75" customHeight="1">
      <c r="A402" s="15"/>
      <c r="B402" s="15"/>
      <c r="C402" s="15"/>
      <c r="D402" s="15"/>
      <c r="E402" s="15"/>
    </row>
    <row r="403" spans="1:5" ht="21.75" customHeight="1">
      <c r="A403" s="15"/>
      <c r="B403" s="15"/>
      <c r="C403" s="15"/>
      <c r="D403" s="15"/>
      <c r="E403" s="15"/>
    </row>
    <row r="404" spans="1:5" ht="21.75" customHeight="1">
      <c r="A404" s="15"/>
      <c r="B404" s="15"/>
      <c r="C404" s="15"/>
      <c r="D404" s="15"/>
      <c r="E404" s="15"/>
    </row>
    <row r="405" spans="1:5" ht="21.75" customHeight="1">
      <c r="A405" s="15"/>
      <c r="B405" s="15"/>
      <c r="C405" s="15"/>
      <c r="D405" s="15"/>
      <c r="E405" s="15"/>
    </row>
    <row r="406" spans="1:5" ht="21.75" customHeight="1">
      <c r="A406" s="15"/>
      <c r="B406" s="15"/>
      <c r="C406" s="15"/>
      <c r="D406" s="15"/>
      <c r="E406" s="15"/>
    </row>
    <row r="407" spans="1:5" ht="21.75" customHeight="1">
      <c r="A407" s="15"/>
      <c r="B407" s="15"/>
      <c r="C407" s="15"/>
      <c r="D407" s="15"/>
      <c r="E407" s="15"/>
    </row>
    <row r="408" spans="1:5" ht="21.75" customHeight="1">
      <c r="A408" s="15"/>
      <c r="B408" s="15"/>
      <c r="C408" s="15"/>
      <c r="D408" s="15"/>
      <c r="E408" s="15"/>
    </row>
    <row r="409" spans="1:5" ht="21.75" customHeight="1">
      <c r="A409" s="15"/>
      <c r="B409" s="15"/>
      <c r="C409" s="15"/>
      <c r="D409" s="15"/>
      <c r="E409" s="15"/>
    </row>
    <row r="410" spans="1:5" ht="21.75" customHeight="1">
      <c r="A410" s="15"/>
      <c r="B410" s="15"/>
      <c r="C410" s="15"/>
      <c r="D410" s="15"/>
      <c r="E410" s="15"/>
    </row>
    <row r="411" spans="1:5" ht="21.75" customHeight="1">
      <c r="A411" s="15"/>
      <c r="B411" s="15"/>
      <c r="C411" s="15"/>
      <c r="D411" s="15"/>
      <c r="E411" s="15"/>
    </row>
    <row r="412" spans="1:5" ht="21.75" customHeight="1">
      <c r="A412" s="15"/>
      <c r="B412" s="15"/>
      <c r="C412" s="15"/>
      <c r="D412" s="15"/>
      <c r="E412" s="15"/>
    </row>
    <row r="413" spans="1:5" ht="21.75" customHeight="1">
      <c r="A413" s="15"/>
      <c r="B413" s="15"/>
      <c r="C413" s="15"/>
      <c r="D413" s="15"/>
      <c r="E413" s="15"/>
    </row>
    <row r="414" spans="1:5" ht="21.75" customHeight="1">
      <c r="A414" s="15"/>
      <c r="B414" s="15"/>
      <c r="C414" s="15"/>
      <c r="D414" s="15"/>
      <c r="E414" s="15"/>
    </row>
    <row r="415" spans="1:5" ht="21.75" customHeight="1">
      <c r="A415" s="15"/>
      <c r="B415" s="15"/>
      <c r="C415" s="15"/>
      <c r="D415" s="15"/>
      <c r="E415" s="15"/>
    </row>
    <row r="416" spans="1:5" ht="21.75" customHeight="1">
      <c r="A416" s="15"/>
      <c r="B416" s="15"/>
      <c r="C416" s="15"/>
      <c r="D416" s="15"/>
      <c r="E416" s="15"/>
    </row>
    <row r="417" spans="1:5" ht="21.75" customHeight="1">
      <c r="A417" s="15"/>
      <c r="B417" s="15"/>
      <c r="C417" s="15"/>
      <c r="D417" s="15"/>
      <c r="E417" s="15"/>
    </row>
    <row r="418" spans="1:5" ht="21.75" customHeight="1">
      <c r="A418" s="15"/>
      <c r="B418" s="15"/>
      <c r="C418" s="15"/>
      <c r="D418" s="15"/>
      <c r="E418" s="15"/>
    </row>
    <row r="419" spans="1:5" ht="21.75" customHeight="1">
      <c r="A419" s="15"/>
      <c r="B419" s="15"/>
      <c r="C419" s="15"/>
      <c r="D419" s="15"/>
      <c r="E419" s="15"/>
    </row>
    <row r="420" spans="1:5" ht="21.75" customHeight="1">
      <c r="A420" s="15"/>
      <c r="B420" s="15"/>
      <c r="C420" s="15"/>
      <c r="D420" s="15"/>
      <c r="E420" s="15"/>
    </row>
    <row r="421" spans="1:5" ht="21.75" customHeight="1">
      <c r="A421" s="15"/>
      <c r="B421" s="15"/>
      <c r="C421" s="15"/>
      <c r="D421" s="15"/>
      <c r="E421" s="15"/>
    </row>
    <row r="422" spans="1:5" ht="21.75" customHeight="1">
      <c r="A422" s="15"/>
      <c r="B422" s="15"/>
      <c r="C422" s="15"/>
      <c r="D422" s="15"/>
      <c r="E422" s="15"/>
    </row>
    <row r="423" spans="1:5" ht="21.75" customHeight="1">
      <c r="A423" s="15"/>
      <c r="B423" s="15"/>
      <c r="C423" s="15"/>
      <c r="D423" s="15"/>
      <c r="E423" s="15"/>
    </row>
    <row r="424" spans="1:5" ht="21.75" customHeight="1">
      <c r="A424" s="15"/>
      <c r="B424" s="15"/>
      <c r="C424" s="15"/>
      <c r="D424" s="15"/>
      <c r="E424" s="15"/>
    </row>
    <row r="425" spans="1:5" ht="21.75" customHeight="1">
      <c r="A425" s="15"/>
      <c r="B425" s="15"/>
      <c r="C425" s="15"/>
      <c r="D425" s="15"/>
      <c r="E425" s="15"/>
    </row>
    <row r="426" spans="1:5" ht="21.75" customHeight="1">
      <c r="A426" s="15"/>
      <c r="B426" s="15"/>
      <c r="C426" s="15"/>
      <c r="D426" s="15"/>
      <c r="E426" s="15"/>
    </row>
    <row r="427" spans="1:5" ht="21.75" customHeight="1">
      <c r="A427" s="15"/>
      <c r="B427" s="15"/>
      <c r="C427" s="15"/>
      <c r="D427" s="15"/>
      <c r="E427" s="15"/>
    </row>
    <row r="428" spans="1:5" ht="21.75" customHeight="1">
      <c r="A428" s="15"/>
      <c r="B428" s="15"/>
      <c r="C428" s="15"/>
      <c r="D428" s="15"/>
      <c r="E428" s="15"/>
    </row>
    <row r="429" spans="1:5" ht="21.75" customHeight="1">
      <c r="A429" s="15"/>
      <c r="B429" s="15"/>
      <c r="C429" s="15"/>
      <c r="D429" s="15"/>
      <c r="E429" s="15"/>
    </row>
    <row r="430" spans="1:5" ht="21.75" customHeight="1">
      <c r="A430" s="15"/>
      <c r="B430" s="15"/>
      <c r="C430" s="15"/>
      <c r="D430" s="15"/>
      <c r="E430" s="15"/>
    </row>
    <row r="431" spans="1:5" ht="21.75" customHeight="1">
      <c r="A431" s="15"/>
      <c r="B431" s="15"/>
      <c r="C431" s="15"/>
      <c r="D431" s="15"/>
      <c r="E431" s="15"/>
    </row>
    <row r="432" spans="1:5" ht="21.75" customHeight="1">
      <c r="A432" s="15"/>
      <c r="B432" s="15"/>
      <c r="C432" s="15"/>
      <c r="D432" s="15"/>
      <c r="E432" s="15"/>
    </row>
    <row r="433" spans="1:5" ht="21.75" customHeight="1">
      <c r="A433" s="15"/>
      <c r="B433" s="15"/>
      <c r="C433" s="15"/>
      <c r="D433" s="15"/>
      <c r="E433" s="15"/>
    </row>
    <row r="434" spans="1:5" ht="21.75" customHeight="1">
      <c r="A434" s="15"/>
      <c r="B434" s="15"/>
      <c r="C434" s="15"/>
      <c r="D434" s="15"/>
      <c r="E434" s="15"/>
    </row>
    <row r="435" spans="1:5" ht="21.75" customHeight="1">
      <c r="A435" s="15"/>
      <c r="B435" s="15"/>
      <c r="C435" s="15"/>
      <c r="D435" s="15"/>
      <c r="E435" s="15"/>
    </row>
    <row r="436" spans="1:5" ht="21.75" customHeight="1">
      <c r="A436" s="15"/>
      <c r="B436" s="15"/>
      <c r="C436" s="15"/>
      <c r="D436" s="15"/>
      <c r="E436" s="15"/>
    </row>
    <row r="437" spans="1:5" ht="21.75" customHeight="1">
      <c r="A437" s="15"/>
      <c r="B437" s="15"/>
      <c r="C437" s="15"/>
      <c r="D437" s="15"/>
      <c r="E437" s="15"/>
    </row>
    <row r="438" spans="1:5" ht="21.75" customHeight="1">
      <c r="A438" s="15"/>
      <c r="B438" s="15"/>
      <c r="C438" s="15"/>
      <c r="D438" s="15"/>
      <c r="E438" s="15"/>
    </row>
    <row r="439" spans="1:5" ht="21.75" customHeight="1">
      <c r="A439" s="15"/>
      <c r="B439" s="15"/>
      <c r="C439" s="15"/>
      <c r="D439" s="15"/>
      <c r="E439" s="15"/>
    </row>
    <row r="440" spans="1:5" ht="21.75" customHeight="1">
      <c r="A440" s="15"/>
      <c r="B440" s="15"/>
      <c r="C440" s="15"/>
      <c r="D440" s="15"/>
      <c r="E440" s="15"/>
    </row>
    <row r="441" spans="1:5" ht="21.75" customHeight="1">
      <c r="A441" s="15"/>
      <c r="B441" s="15"/>
      <c r="C441" s="15"/>
      <c r="D441" s="15"/>
      <c r="E441" s="15"/>
    </row>
    <row r="442" spans="1:5" ht="21.75" customHeight="1">
      <c r="A442" s="15"/>
      <c r="B442" s="15"/>
      <c r="C442" s="15"/>
      <c r="D442" s="15"/>
      <c r="E442" s="15"/>
    </row>
    <row r="443" spans="1:5" ht="21.75" customHeight="1">
      <c r="A443" s="15"/>
      <c r="B443" s="15"/>
      <c r="C443" s="15"/>
      <c r="D443" s="15"/>
      <c r="E443" s="15"/>
    </row>
    <row r="444" spans="1:5" ht="21.75" customHeight="1">
      <c r="A444" s="15"/>
      <c r="B444" s="15"/>
      <c r="C444" s="15"/>
      <c r="D444" s="15"/>
      <c r="E444" s="15"/>
    </row>
    <row r="445" spans="1:5" ht="21.75" customHeight="1">
      <c r="A445" s="15"/>
      <c r="B445" s="15"/>
      <c r="C445" s="15"/>
      <c r="D445" s="15"/>
      <c r="E445" s="15"/>
    </row>
    <row r="446" spans="1:5" ht="21.75" customHeight="1">
      <c r="A446" s="15"/>
      <c r="B446" s="15"/>
      <c r="C446" s="15"/>
      <c r="D446" s="15"/>
      <c r="E446" s="15"/>
    </row>
    <row r="447" spans="1:5" ht="21.75" customHeight="1">
      <c r="A447" s="15"/>
      <c r="B447" s="15"/>
      <c r="C447" s="15"/>
      <c r="D447" s="15"/>
      <c r="E447" s="15"/>
    </row>
    <row r="448" spans="1:5" ht="21.75" customHeight="1">
      <c r="A448" s="15"/>
      <c r="B448" s="15"/>
      <c r="C448" s="15"/>
      <c r="D448" s="15"/>
      <c r="E448" s="15"/>
    </row>
    <row r="449" spans="1:5" ht="21.75" customHeight="1">
      <c r="A449" s="15"/>
      <c r="B449" s="15"/>
      <c r="C449" s="15"/>
      <c r="D449" s="15"/>
      <c r="E449" s="15"/>
    </row>
    <row r="450" spans="1:5" ht="21.75" customHeight="1">
      <c r="A450" s="15"/>
      <c r="B450" s="15"/>
      <c r="C450" s="15"/>
      <c r="D450" s="15"/>
      <c r="E450" s="15"/>
    </row>
    <row r="451" spans="1:5" ht="21.75" customHeight="1">
      <c r="A451" s="15"/>
      <c r="B451" s="15"/>
      <c r="C451" s="15"/>
      <c r="D451" s="15"/>
      <c r="E451" s="15"/>
    </row>
    <row r="452" spans="1:5" ht="21.75" customHeight="1">
      <c r="A452" s="15"/>
      <c r="B452" s="15"/>
      <c r="C452" s="15"/>
      <c r="D452" s="15"/>
      <c r="E452" s="15"/>
    </row>
    <row r="453" spans="1:5" ht="21.75" customHeight="1">
      <c r="A453" s="15"/>
      <c r="B453" s="15"/>
      <c r="C453" s="15"/>
      <c r="D453" s="15"/>
      <c r="E453" s="15"/>
    </row>
    <row r="454" spans="1:5" ht="21.75" customHeight="1">
      <c r="A454" s="15"/>
      <c r="B454" s="15"/>
      <c r="C454" s="15"/>
      <c r="D454" s="15"/>
      <c r="E454" s="15"/>
    </row>
    <row r="455" spans="1:5" ht="21.75" customHeight="1">
      <c r="A455" s="15"/>
      <c r="B455" s="15"/>
      <c r="C455" s="15"/>
      <c r="D455" s="15"/>
      <c r="E455" s="15"/>
    </row>
    <row r="456" spans="1:5" ht="21.75" customHeight="1">
      <c r="A456" s="15"/>
      <c r="B456" s="15"/>
      <c r="C456" s="15"/>
      <c r="D456" s="15"/>
      <c r="E456" s="15"/>
    </row>
    <row r="457" spans="1:5" ht="21.75" customHeight="1">
      <c r="A457" s="15"/>
      <c r="B457" s="15"/>
      <c r="C457" s="15"/>
      <c r="D457" s="15"/>
      <c r="E457" s="15"/>
    </row>
    <row r="458" spans="1:5" ht="21.75" customHeight="1">
      <c r="A458" s="15"/>
      <c r="B458" s="15"/>
      <c r="C458" s="15"/>
      <c r="D458" s="15"/>
      <c r="E458" s="15"/>
    </row>
    <row r="459" spans="1:5" ht="21.75" customHeight="1">
      <c r="A459" s="15"/>
      <c r="B459" s="15"/>
      <c r="C459" s="15"/>
      <c r="D459" s="15"/>
      <c r="E459" s="15"/>
    </row>
    <row r="460" spans="1:5" ht="21.75" customHeight="1">
      <c r="A460" s="15"/>
      <c r="B460" s="15"/>
      <c r="C460" s="15"/>
      <c r="D460" s="15"/>
      <c r="E460" s="15"/>
    </row>
    <row r="461" spans="1:5" ht="21.75" customHeight="1">
      <c r="A461" s="15"/>
      <c r="B461" s="15"/>
      <c r="C461" s="15"/>
      <c r="D461" s="15"/>
      <c r="E461" s="15"/>
    </row>
    <row r="462" spans="1:5" ht="21.75" customHeight="1">
      <c r="A462" s="15"/>
      <c r="B462" s="15"/>
      <c r="C462" s="15"/>
      <c r="D462" s="15"/>
      <c r="E462" s="15"/>
    </row>
    <row r="463" spans="1:5" ht="21.75" customHeight="1">
      <c r="A463" s="15"/>
      <c r="B463" s="15"/>
      <c r="C463" s="15"/>
      <c r="D463" s="15"/>
      <c r="E463" s="15"/>
    </row>
    <row r="464" spans="1:5" ht="21.75" customHeight="1">
      <c r="A464" s="15"/>
      <c r="B464" s="15"/>
      <c r="C464" s="15"/>
      <c r="D464" s="15"/>
      <c r="E464" s="15"/>
    </row>
    <row r="465" spans="1:5" ht="21.75" customHeight="1">
      <c r="A465" s="15"/>
      <c r="B465" s="15"/>
      <c r="C465" s="15"/>
      <c r="D465" s="15"/>
      <c r="E465" s="15"/>
    </row>
    <row r="466" spans="1:5" ht="21.75" customHeight="1">
      <c r="A466" s="15"/>
      <c r="B466" s="15"/>
      <c r="C466" s="15"/>
      <c r="D466" s="15"/>
      <c r="E466" s="15"/>
    </row>
    <row r="467" spans="1:5" ht="21.75" customHeight="1">
      <c r="A467" s="15"/>
      <c r="B467" s="15"/>
      <c r="C467" s="15"/>
      <c r="D467" s="15"/>
      <c r="E467" s="15"/>
    </row>
    <row r="468" spans="1:5" ht="21.75" customHeight="1">
      <c r="A468" s="15"/>
      <c r="B468" s="15"/>
      <c r="C468" s="15"/>
      <c r="D468" s="15"/>
      <c r="E468" s="15"/>
    </row>
    <row r="469" spans="1:5" ht="21.75" customHeight="1">
      <c r="A469" s="15"/>
      <c r="B469" s="15"/>
      <c r="C469" s="15"/>
      <c r="D469" s="15"/>
      <c r="E469" s="15"/>
    </row>
    <row r="470" spans="1:5" ht="21.75" customHeight="1">
      <c r="A470" s="15"/>
      <c r="B470" s="15"/>
      <c r="C470" s="15"/>
      <c r="D470" s="15"/>
      <c r="E470" s="15"/>
    </row>
    <row r="471" spans="1:5" ht="21.75" customHeight="1">
      <c r="A471" s="15"/>
      <c r="B471" s="15"/>
      <c r="C471" s="15"/>
      <c r="D471" s="15"/>
      <c r="E471" s="15"/>
    </row>
    <row r="472" spans="1:5" ht="21.75" customHeight="1">
      <c r="A472" s="15"/>
      <c r="B472" s="15"/>
      <c r="C472" s="15"/>
      <c r="D472" s="15"/>
      <c r="E472" s="15"/>
    </row>
    <row r="473" spans="1:5" ht="21.75" customHeight="1">
      <c r="A473" s="15"/>
      <c r="B473" s="15"/>
      <c r="C473" s="15"/>
      <c r="D473" s="15"/>
      <c r="E473" s="15"/>
    </row>
    <row r="474" spans="1:5" ht="21.75" customHeight="1">
      <c r="A474" s="15"/>
      <c r="B474" s="15"/>
      <c r="C474" s="15"/>
      <c r="D474" s="15"/>
      <c r="E474" s="15"/>
    </row>
    <row r="475" spans="1:5" ht="21.75" customHeight="1">
      <c r="A475" s="15"/>
      <c r="B475" s="15"/>
      <c r="C475" s="15"/>
      <c r="D475" s="15"/>
      <c r="E475" s="15"/>
    </row>
    <row r="476" spans="1:5" ht="21.75" customHeight="1">
      <c r="A476" s="15"/>
      <c r="B476" s="15"/>
      <c r="C476" s="15"/>
      <c r="D476" s="15"/>
      <c r="E476" s="15"/>
    </row>
    <row r="477" spans="1:5" ht="21.75" customHeight="1">
      <c r="A477" s="15"/>
      <c r="B477" s="15"/>
      <c r="C477" s="15"/>
      <c r="D477" s="15"/>
      <c r="E477" s="15"/>
    </row>
    <row r="478" spans="1:5" ht="21.75" customHeight="1">
      <c r="A478" s="15"/>
      <c r="B478" s="15"/>
      <c r="C478" s="15"/>
      <c r="D478" s="15"/>
      <c r="E478" s="15"/>
    </row>
    <row r="479" spans="1:5" ht="21.75" customHeight="1">
      <c r="A479" s="15"/>
      <c r="B479" s="15"/>
      <c r="C479" s="15"/>
      <c r="D479" s="15"/>
      <c r="E479" s="15"/>
    </row>
    <row r="480" spans="1:5" ht="21.75" customHeight="1">
      <c r="A480" s="15"/>
      <c r="B480" s="15"/>
      <c r="C480" s="15"/>
      <c r="D480" s="15"/>
      <c r="E480" s="15"/>
    </row>
    <row r="481" spans="1:5" ht="21.75" customHeight="1">
      <c r="A481" s="15"/>
      <c r="B481" s="15"/>
      <c r="C481" s="15"/>
      <c r="D481" s="15"/>
      <c r="E481" s="15"/>
    </row>
    <row r="482" spans="1:5" ht="21.75" customHeight="1">
      <c r="A482" s="15"/>
      <c r="B482" s="15"/>
      <c r="C482" s="15"/>
      <c r="D482" s="15"/>
      <c r="E482" s="15"/>
    </row>
    <row r="483" spans="1:5" ht="21.75" customHeight="1">
      <c r="A483" s="15"/>
      <c r="B483" s="15"/>
      <c r="C483" s="15"/>
      <c r="D483" s="15"/>
      <c r="E483" s="15"/>
    </row>
    <row r="484" spans="1:5" ht="21.75" customHeight="1">
      <c r="A484" s="15"/>
      <c r="B484" s="15"/>
      <c r="C484" s="15"/>
      <c r="D484" s="15"/>
      <c r="E484" s="15"/>
    </row>
    <row r="485" spans="1:5" ht="21.75" customHeight="1">
      <c r="A485" s="15"/>
      <c r="B485" s="15"/>
      <c r="C485" s="15"/>
      <c r="D485" s="15"/>
      <c r="E485" s="15"/>
    </row>
    <row r="486" spans="1:5" ht="21.75" customHeight="1">
      <c r="A486" s="15"/>
      <c r="B486" s="15"/>
      <c r="C486" s="15"/>
      <c r="D486" s="15"/>
      <c r="E486" s="15"/>
    </row>
    <row r="487" spans="1:5" ht="21.75" customHeight="1">
      <c r="A487" s="15"/>
      <c r="B487" s="15"/>
      <c r="C487" s="15"/>
      <c r="D487" s="15"/>
      <c r="E487" s="15"/>
    </row>
    <row r="488" spans="1:5" ht="21.75" customHeight="1">
      <c r="A488" s="15"/>
      <c r="B488" s="15"/>
      <c r="C488" s="15"/>
      <c r="D488" s="15"/>
      <c r="E488" s="15"/>
    </row>
    <row r="489" spans="1:5" ht="21.75" customHeight="1">
      <c r="A489" s="15"/>
      <c r="B489" s="15"/>
      <c r="C489" s="15"/>
      <c r="D489" s="15"/>
      <c r="E489" s="15"/>
    </row>
    <row r="490" spans="1:5" ht="21.75" customHeight="1">
      <c r="A490" s="15"/>
      <c r="B490" s="15"/>
      <c r="C490" s="15"/>
      <c r="D490" s="15"/>
      <c r="E490" s="15"/>
    </row>
    <row r="491" spans="1:5" ht="21.75" customHeight="1">
      <c r="A491" s="15"/>
      <c r="B491" s="15"/>
      <c r="C491" s="15"/>
      <c r="D491" s="15"/>
      <c r="E491" s="15"/>
    </row>
    <row r="492" spans="1:5" ht="21.75" customHeight="1">
      <c r="A492" s="15"/>
      <c r="B492" s="15"/>
      <c r="C492" s="15"/>
      <c r="D492" s="15"/>
      <c r="E492" s="15"/>
    </row>
    <row r="493" spans="1:5" ht="21.75" customHeight="1">
      <c r="A493" s="15"/>
      <c r="B493" s="15"/>
      <c r="C493" s="15"/>
      <c r="D493" s="15"/>
      <c r="E493" s="15"/>
    </row>
    <row r="494" spans="1:5" ht="21.75" customHeight="1">
      <c r="A494" s="15"/>
      <c r="B494" s="15"/>
      <c r="C494" s="15"/>
      <c r="D494" s="15"/>
      <c r="E494" s="15"/>
    </row>
    <row r="495" spans="1:5" ht="21.75" customHeight="1">
      <c r="A495" s="15"/>
      <c r="B495" s="15"/>
      <c r="C495" s="15"/>
      <c r="D495" s="15"/>
      <c r="E495" s="15"/>
    </row>
    <row r="496" spans="1:5" ht="21.75" customHeight="1">
      <c r="A496" s="15"/>
      <c r="B496" s="15"/>
      <c r="C496" s="15"/>
      <c r="D496" s="15"/>
      <c r="E496" s="15"/>
    </row>
    <row r="497" spans="1:5" ht="21.75" customHeight="1">
      <c r="A497" s="15"/>
      <c r="B497" s="15"/>
      <c r="C497" s="15"/>
      <c r="D497" s="15"/>
      <c r="E497" s="15"/>
    </row>
    <row r="498" spans="1:5" ht="21.75" customHeight="1">
      <c r="A498" s="15"/>
      <c r="B498" s="15"/>
      <c r="C498" s="15"/>
      <c r="D498" s="15"/>
      <c r="E498" s="15"/>
    </row>
    <row r="499" spans="1:5" ht="21.75" customHeight="1">
      <c r="A499" s="15"/>
      <c r="B499" s="15"/>
      <c r="C499" s="15"/>
      <c r="D499" s="15"/>
      <c r="E499" s="15"/>
    </row>
    <row r="500" spans="1:5" ht="21.75" customHeight="1">
      <c r="A500" s="15"/>
      <c r="B500" s="15"/>
      <c r="C500" s="15"/>
      <c r="D500" s="15"/>
      <c r="E500" s="15"/>
    </row>
    <row r="501" spans="1:5" ht="21.75" customHeight="1">
      <c r="A501" s="15"/>
      <c r="B501" s="15"/>
      <c r="C501" s="15"/>
      <c r="D501" s="15"/>
      <c r="E501" s="15"/>
    </row>
    <row r="502" spans="1:5" ht="21.75" customHeight="1">
      <c r="A502" s="15"/>
      <c r="B502" s="15"/>
      <c r="C502" s="15"/>
      <c r="D502" s="15"/>
      <c r="E502" s="15"/>
    </row>
    <row r="503" spans="1:5" ht="21.75" customHeight="1">
      <c r="A503" s="15"/>
      <c r="B503" s="15"/>
      <c r="C503" s="15"/>
      <c r="D503" s="15"/>
      <c r="E503" s="15"/>
    </row>
    <row r="504" spans="1:5" ht="21.75" customHeight="1">
      <c r="A504" s="15"/>
      <c r="B504" s="15"/>
      <c r="C504" s="15"/>
      <c r="D504" s="15"/>
      <c r="E504" s="15"/>
    </row>
    <row r="505" spans="1:5" ht="21.75" customHeight="1">
      <c r="A505" s="15"/>
      <c r="B505" s="15"/>
      <c r="C505" s="15"/>
      <c r="D505" s="15"/>
      <c r="E505" s="15"/>
    </row>
    <row r="506" spans="1:5" ht="21.75" customHeight="1">
      <c r="A506" s="15"/>
      <c r="B506" s="15"/>
      <c r="C506" s="15"/>
      <c r="D506" s="15"/>
      <c r="E506" s="15"/>
    </row>
    <row r="507" spans="1:5" ht="21.75" customHeight="1">
      <c r="A507" s="15"/>
      <c r="B507" s="15"/>
      <c r="C507" s="15"/>
      <c r="D507" s="15"/>
      <c r="E507" s="15"/>
    </row>
    <row r="508" spans="1:5" ht="21.75" customHeight="1">
      <c r="A508" s="15"/>
      <c r="B508" s="15"/>
      <c r="C508" s="15"/>
      <c r="D508" s="15"/>
      <c r="E508" s="15"/>
    </row>
    <row r="509" spans="1:5" ht="21.75" customHeight="1">
      <c r="A509" s="15"/>
      <c r="B509" s="15"/>
      <c r="C509" s="15"/>
      <c r="D509" s="15"/>
      <c r="E509" s="15"/>
    </row>
    <row r="510" spans="1:5" ht="21.75" customHeight="1">
      <c r="A510" s="15"/>
      <c r="B510" s="15"/>
      <c r="C510" s="15"/>
      <c r="D510" s="15"/>
      <c r="E510" s="15"/>
    </row>
    <row r="511" spans="1:5" ht="21.75" customHeight="1">
      <c r="A511" s="15"/>
      <c r="B511" s="15"/>
      <c r="C511" s="15"/>
      <c r="D511" s="15"/>
      <c r="E511" s="15"/>
    </row>
    <row r="512" spans="1:5" ht="21.75" customHeight="1">
      <c r="A512" s="15"/>
      <c r="B512" s="15"/>
      <c r="C512" s="15"/>
      <c r="D512" s="15"/>
      <c r="E512" s="15"/>
    </row>
    <row r="513" spans="1:5" ht="21.75" customHeight="1">
      <c r="A513" s="15"/>
      <c r="B513" s="15"/>
      <c r="C513" s="15"/>
      <c r="D513" s="15"/>
      <c r="E513" s="15"/>
    </row>
    <row r="514" spans="1:5" ht="21.75" customHeight="1">
      <c r="A514" s="15"/>
      <c r="B514" s="15"/>
      <c r="C514" s="15"/>
      <c r="D514" s="15"/>
      <c r="E514" s="15"/>
    </row>
    <row r="515" spans="1:5" ht="21.75" customHeight="1">
      <c r="A515" s="15"/>
      <c r="B515" s="15"/>
      <c r="C515" s="15"/>
      <c r="D515" s="15"/>
      <c r="E515" s="15"/>
    </row>
    <row r="516" spans="1:5" ht="21.75" customHeight="1">
      <c r="A516" s="15"/>
      <c r="B516" s="15"/>
      <c r="C516" s="15"/>
      <c r="D516" s="15"/>
      <c r="E516" s="15"/>
    </row>
    <row r="517" spans="1:5" ht="21.75" customHeight="1">
      <c r="A517" s="15"/>
      <c r="B517" s="15"/>
      <c r="C517" s="15"/>
      <c r="D517" s="15"/>
      <c r="E517" s="15"/>
    </row>
    <row r="518" spans="1:5" ht="21.75" customHeight="1">
      <c r="A518" s="15"/>
      <c r="B518" s="15"/>
      <c r="C518" s="15"/>
      <c r="D518" s="15"/>
      <c r="E518" s="15"/>
    </row>
    <row r="519" spans="1:5" ht="21.75" customHeight="1">
      <c r="A519" s="15"/>
      <c r="B519" s="15"/>
      <c r="C519" s="15"/>
      <c r="D519" s="15"/>
      <c r="E519" s="15"/>
    </row>
    <row r="520" spans="1:5" ht="21.75" customHeight="1">
      <c r="A520" s="15"/>
      <c r="B520" s="15"/>
      <c r="C520" s="15"/>
      <c r="D520" s="15"/>
      <c r="E520" s="15"/>
    </row>
    <row r="521" spans="1:5" ht="21.75" customHeight="1">
      <c r="A521" s="15"/>
      <c r="B521" s="15"/>
      <c r="C521" s="15"/>
      <c r="D521" s="15"/>
      <c r="E521" s="15"/>
    </row>
    <row r="522" spans="1:5" ht="21.75" customHeight="1">
      <c r="A522" s="15"/>
      <c r="B522" s="15"/>
      <c r="C522" s="15"/>
      <c r="D522" s="15"/>
      <c r="E522" s="15"/>
    </row>
    <row r="523" spans="1:5" ht="21.75" customHeight="1">
      <c r="A523" s="15"/>
      <c r="B523" s="15"/>
      <c r="C523" s="15"/>
      <c r="D523" s="15"/>
      <c r="E523" s="15"/>
    </row>
    <row r="524" spans="1:5" ht="21.75" customHeight="1">
      <c r="A524" s="15"/>
      <c r="B524" s="15"/>
      <c r="C524" s="15"/>
      <c r="D524" s="15"/>
      <c r="E524" s="15"/>
    </row>
    <row r="525" spans="1:5" ht="21.75" customHeight="1">
      <c r="A525" s="15"/>
      <c r="B525" s="15"/>
      <c r="C525" s="15"/>
      <c r="D525" s="15"/>
      <c r="E525" s="15"/>
    </row>
    <row r="526" spans="1:5" ht="21.75" customHeight="1">
      <c r="A526" s="15"/>
      <c r="B526" s="15"/>
      <c r="C526" s="15"/>
      <c r="D526" s="15"/>
      <c r="E526" s="15"/>
    </row>
    <row r="527" spans="1:5" ht="21.75" customHeight="1">
      <c r="A527" s="15"/>
      <c r="B527" s="15"/>
      <c r="C527" s="15"/>
      <c r="D527" s="15"/>
      <c r="E527" s="15"/>
    </row>
    <row r="528" spans="1:5" ht="21.75" customHeight="1">
      <c r="A528" s="15"/>
      <c r="B528" s="15"/>
      <c r="C528" s="15"/>
      <c r="D528" s="15"/>
      <c r="E528" s="15"/>
    </row>
    <row r="529" spans="1:5" ht="21.75" customHeight="1">
      <c r="A529" s="15"/>
      <c r="B529" s="15"/>
      <c r="C529" s="15"/>
      <c r="D529" s="15"/>
      <c r="E529" s="15"/>
    </row>
    <row r="530" spans="1:5" ht="21.75" customHeight="1">
      <c r="A530" s="15"/>
      <c r="B530" s="15"/>
      <c r="C530" s="15"/>
      <c r="D530" s="15"/>
      <c r="E530" s="15"/>
    </row>
    <row r="531" spans="1:5" ht="21.75" customHeight="1">
      <c r="A531" s="15"/>
      <c r="B531" s="15"/>
      <c r="C531" s="15"/>
      <c r="D531" s="15"/>
      <c r="E531" s="15"/>
    </row>
    <row r="532" spans="1:5" ht="21.75" customHeight="1">
      <c r="A532" s="15"/>
      <c r="B532" s="15"/>
      <c r="C532" s="15"/>
      <c r="D532" s="15"/>
      <c r="E532" s="15"/>
    </row>
    <row r="533" spans="1:5" ht="21.75" customHeight="1">
      <c r="A533" s="15"/>
      <c r="B533" s="15"/>
      <c r="C533" s="15"/>
      <c r="D533" s="15"/>
      <c r="E533" s="15"/>
    </row>
    <row r="534" spans="1:5" ht="21.75" customHeight="1">
      <c r="A534" s="15"/>
      <c r="B534" s="15"/>
      <c r="C534" s="15"/>
      <c r="D534" s="15"/>
      <c r="E534" s="15"/>
    </row>
    <row r="535" spans="1:5" ht="21.75" customHeight="1">
      <c r="A535" s="15"/>
      <c r="B535" s="15"/>
      <c r="C535" s="15"/>
      <c r="D535" s="15"/>
      <c r="E535" s="15"/>
    </row>
    <row r="536" spans="1:5" ht="21.75" customHeight="1">
      <c r="A536" s="15"/>
      <c r="B536" s="15"/>
      <c r="C536" s="15"/>
      <c r="D536" s="15"/>
      <c r="E536" s="15"/>
    </row>
    <row r="537" spans="1:5" ht="21.75" customHeight="1">
      <c r="A537" s="15"/>
      <c r="B537" s="15"/>
      <c r="C537" s="15"/>
      <c r="D537" s="15"/>
      <c r="E537" s="15"/>
    </row>
    <row r="538" spans="1:5" ht="21.75" customHeight="1">
      <c r="A538" s="15"/>
      <c r="B538" s="15"/>
      <c r="C538" s="15"/>
      <c r="D538" s="15"/>
      <c r="E538" s="15"/>
    </row>
    <row r="539" spans="1:5" ht="21.75" customHeight="1">
      <c r="A539" s="15"/>
      <c r="B539" s="15"/>
      <c r="C539" s="15"/>
      <c r="D539" s="15"/>
      <c r="E539" s="15"/>
    </row>
    <row r="540" spans="1:5" ht="21.75" customHeight="1">
      <c r="A540" s="15"/>
      <c r="B540" s="15"/>
      <c r="C540" s="15"/>
      <c r="D540" s="15"/>
      <c r="E540" s="15"/>
    </row>
    <row r="541" spans="1:5" ht="21.75" customHeight="1">
      <c r="A541" s="15"/>
      <c r="B541" s="15"/>
      <c r="C541" s="15"/>
      <c r="D541" s="15"/>
      <c r="E541" s="15"/>
    </row>
    <row r="542" spans="1:5" ht="21.75" customHeight="1">
      <c r="A542" s="15"/>
      <c r="B542" s="15"/>
      <c r="C542" s="15"/>
      <c r="D542" s="15"/>
      <c r="E542" s="15"/>
    </row>
    <row r="543" spans="1:5" ht="21.75" customHeight="1">
      <c r="A543" s="15"/>
      <c r="B543" s="15"/>
      <c r="C543" s="15"/>
      <c r="D543" s="15"/>
      <c r="E543" s="15"/>
    </row>
    <row r="544" spans="1:5" ht="21.75" customHeight="1">
      <c r="A544" s="15"/>
      <c r="B544" s="15"/>
      <c r="C544" s="15"/>
      <c r="D544" s="15"/>
      <c r="E544" s="15"/>
    </row>
    <row r="545" spans="1:5" ht="21.75" customHeight="1">
      <c r="A545" s="15"/>
      <c r="B545" s="15"/>
      <c r="C545" s="15"/>
      <c r="D545" s="15"/>
      <c r="E545" s="15"/>
    </row>
    <row r="546" spans="1:5" ht="21.75" customHeight="1">
      <c r="A546" s="15"/>
      <c r="B546" s="15"/>
      <c r="C546" s="15"/>
      <c r="D546" s="15"/>
      <c r="E546" s="15"/>
    </row>
    <row r="547" spans="1:5" ht="21.75" customHeight="1">
      <c r="A547" s="15"/>
      <c r="B547" s="15"/>
      <c r="C547" s="15"/>
      <c r="D547" s="15"/>
      <c r="E547" s="15"/>
    </row>
    <row r="548" spans="1:5" ht="21.75" customHeight="1">
      <c r="A548" s="15"/>
      <c r="B548" s="15"/>
      <c r="C548" s="15"/>
      <c r="D548" s="15"/>
      <c r="E548" s="15"/>
    </row>
    <row r="549" spans="1:5" ht="21.75" customHeight="1">
      <c r="A549" s="15"/>
      <c r="B549" s="15"/>
      <c r="C549" s="15"/>
      <c r="D549" s="15"/>
      <c r="E549" s="15"/>
    </row>
    <row r="550" spans="1:5" ht="21.75" customHeight="1">
      <c r="A550" s="15"/>
      <c r="B550" s="15"/>
      <c r="C550" s="15"/>
      <c r="D550" s="15"/>
      <c r="E550" s="15"/>
    </row>
    <row r="551" spans="1:5" ht="21.75" customHeight="1">
      <c r="A551" s="15"/>
      <c r="B551" s="15"/>
      <c r="C551" s="15"/>
      <c r="D551" s="15"/>
      <c r="E551" s="15"/>
    </row>
    <row r="552" spans="1:5" ht="21.75" customHeight="1">
      <c r="A552" s="15"/>
      <c r="B552" s="15"/>
      <c r="C552" s="15"/>
      <c r="D552" s="15"/>
      <c r="E552" s="15"/>
    </row>
    <row r="553" spans="1:5" ht="21.75" customHeight="1">
      <c r="A553" s="15"/>
      <c r="B553" s="15"/>
      <c r="C553" s="15"/>
      <c r="D553" s="15"/>
      <c r="E553" s="15"/>
    </row>
    <row r="554" spans="1:5" ht="21.75" customHeight="1">
      <c r="A554" s="15"/>
      <c r="B554" s="15"/>
      <c r="C554" s="15"/>
      <c r="D554" s="15"/>
      <c r="E554" s="15"/>
    </row>
    <row r="555" spans="1:5" ht="21.75" customHeight="1">
      <c r="A555" s="15"/>
      <c r="B555" s="15"/>
      <c r="C555" s="15"/>
      <c r="D555" s="15"/>
      <c r="E555" s="15"/>
    </row>
    <row r="556" spans="1:5" ht="21.75" customHeight="1">
      <c r="A556" s="15"/>
      <c r="B556" s="15"/>
      <c r="C556" s="15"/>
      <c r="D556" s="15"/>
      <c r="E556" s="15"/>
    </row>
    <row r="557" spans="1:5" ht="21.75" customHeight="1">
      <c r="A557" s="15"/>
      <c r="B557" s="15"/>
      <c r="C557" s="15"/>
      <c r="D557" s="15"/>
      <c r="E557" s="15"/>
    </row>
    <row r="558" spans="1:5" ht="21.75" customHeight="1">
      <c r="A558" s="15"/>
      <c r="B558" s="15"/>
      <c r="C558" s="15"/>
      <c r="D558" s="15"/>
      <c r="E558" s="15"/>
    </row>
    <row r="559" spans="1:5" ht="21.75" customHeight="1">
      <c r="A559" s="15"/>
      <c r="B559" s="15"/>
      <c r="C559" s="15"/>
      <c r="D559" s="15"/>
      <c r="E559" s="15"/>
    </row>
    <row r="560" spans="1:5" ht="21.75" customHeight="1">
      <c r="A560" s="15"/>
      <c r="B560" s="15"/>
      <c r="C560" s="15"/>
      <c r="D560" s="15"/>
      <c r="E560" s="15"/>
    </row>
    <row r="561" spans="1:5" ht="21.75" customHeight="1">
      <c r="A561" s="15"/>
      <c r="B561" s="15"/>
      <c r="C561" s="15"/>
      <c r="D561" s="15"/>
      <c r="E561" s="15"/>
    </row>
    <row r="562" spans="1:5" ht="21.75" customHeight="1">
      <c r="A562" s="15"/>
      <c r="B562" s="15"/>
      <c r="C562" s="15"/>
      <c r="D562" s="15"/>
      <c r="E562" s="15"/>
    </row>
    <row r="563" spans="1:5" ht="21.75" customHeight="1">
      <c r="A563" s="15"/>
      <c r="B563" s="15"/>
      <c r="C563" s="15"/>
      <c r="D563" s="15"/>
      <c r="E563" s="15"/>
    </row>
    <row r="564" spans="1:5" ht="21.75" customHeight="1">
      <c r="A564" s="15"/>
      <c r="B564" s="15"/>
      <c r="C564" s="15"/>
      <c r="D564" s="15"/>
      <c r="E564" s="15"/>
    </row>
    <row r="565" spans="1:5" ht="21.75" customHeight="1">
      <c r="A565" s="15"/>
      <c r="B565" s="15"/>
      <c r="C565" s="15"/>
      <c r="D565" s="15"/>
      <c r="E565" s="15"/>
    </row>
    <row r="566" spans="1:5" ht="21.75" customHeight="1">
      <c r="A566" s="15"/>
      <c r="B566" s="15"/>
      <c r="C566" s="15"/>
      <c r="D566" s="15"/>
      <c r="E566" s="15"/>
    </row>
    <row r="567" spans="1:5" ht="21.75" customHeight="1">
      <c r="A567" s="15"/>
      <c r="B567" s="15"/>
      <c r="C567" s="15"/>
      <c r="D567" s="15"/>
      <c r="E567" s="15"/>
    </row>
    <row r="568" spans="1:5" ht="21.75" customHeight="1">
      <c r="A568" s="15"/>
      <c r="B568" s="15"/>
      <c r="C568" s="15"/>
      <c r="D568" s="15"/>
      <c r="E568" s="15"/>
    </row>
    <row r="569" spans="1:5" ht="21.75" customHeight="1">
      <c r="A569" s="15"/>
      <c r="B569" s="15"/>
      <c r="C569" s="15"/>
      <c r="D569" s="15"/>
      <c r="E569" s="15"/>
    </row>
    <row r="570" spans="1:5" ht="21.75" customHeight="1">
      <c r="A570" s="15"/>
      <c r="B570" s="15"/>
      <c r="C570" s="15"/>
      <c r="D570" s="15"/>
      <c r="E570" s="15"/>
    </row>
    <row r="571" spans="1:5" ht="21.75" customHeight="1">
      <c r="A571" s="15"/>
      <c r="B571" s="15"/>
      <c r="C571" s="15"/>
      <c r="D571" s="15"/>
      <c r="E571" s="15"/>
    </row>
    <row r="572" spans="1:5" ht="21.75" customHeight="1">
      <c r="A572" s="15"/>
      <c r="B572" s="15"/>
      <c r="C572" s="15"/>
      <c r="D572" s="15"/>
      <c r="E572" s="15"/>
    </row>
    <row r="573" spans="1:5" ht="21.75" customHeight="1">
      <c r="A573" s="15"/>
      <c r="B573" s="15"/>
      <c r="C573" s="15"/>
      <c r="D573" s="15"/>
      <c r="E573" s="15"/>
    </row>
    <row r="574" spans="1:5" ht="21.75" customHeight="1">
      <c r="A574" s="15"/>
      <c r="B574" s="15"/>
      <c r="C574" s="15"/>
      <c r="D574" s="15"/>
      <c r="E574" s="15"/>
    </row>
    <row r="575" spans="1:5" ht="21.75" customHeight="1">
      <c r="A575" s="15"/>
      <c r="B575" s="15"/>
      <c r="C575" s="15"/>
      <c r="D575" s="15"/>
      <c r="E575" s="15"/>
    </row>
    <row r="576" spans="1:5" ht="21.75" customHeight="1">
      <c r="A576" s="15"/>
      <c r="B576" s="15"/>
      <c r="C576" s="15"/>
      <c r="D576" s="15"/>
      <c r="E576" s="15"/>
    </row>
    <row r="577" spans="1:5" ht="21.75" customHeight="1">
      <c r="A577" s="15"/>
      <c r="B577" s="15"/>
      <c r="C577" s="15"/>
      <c r="D577" s="15"/>
      <c r="E577" s="15"/>
    </row>
    <row r="578" spans="1:5" ht="21.75" customHeight="1">
      <c r="A578" s="15"/>
      <c r="B578" s="15"/>
      <c r="C578" s="15"/>
      <c r="D578" s="15"/>
      <c r="E578" s="15"/>
    </row>
    <row r="579" spans="1:5" ht="21.75" customHeight="1">
      <c r="A579" s="15"/>
      <c r="B579" s="15"/>
      <c r="C579" s="15"/>
      <c r="D579" s="15"/>
      <c r="E579" s="15"/>
    </row>
    <row r="580" spans="1:5" ht="21.75" customHeight="1">
      <c r="A580" s="15"/>
      <c r="B580" s="15"/>
      <c r="C580" s="15"/>
      <c r="D580" s="15"/>
      <c r="E580" s="15"/>
    </row>
    <row r="581" spans="1:5" ht="21.75" customHeight="1">
      <c r="A581" s="15"/>
      <c r="B581" s="15"/>
      <c r="C581" s="15"/>
      <c r="D581" s="15"/>
      <c r="E581" s="15"/>
    </row>
    <row r="582" spans="1:5" ht="21.75" customHeight="1">
      <c r="A582" s="15"/>
      <c r="B582" s="15"/>
      <c r="C582" s="15"/>
      <c r="D582" s="15"/>
      <c r="E582" s="15"/>
    </row>
    <row r="583" spans="1:5" ht="21.75" customHeight="1">
      <c r="A583" s="15"/>
      <c r="B583" s="15"/>
      <c r="C583" s="15"/>
      <c r="D583" s="15"/>
      <c r="E583" s="15"/>
    </row>
    <row r="584" spans="1:5" ht="21.75" customHeight="1">
      <c r="A584" s="15"/>
      <c r="B584" s="15"/>
      <c r="C584" s="15"/>
      <c r="D584" s="15"/>
      <c r="E584" s="15"/>
    </row>
    <row r="585" spans="1:5" ht="21.75" customHeight="1">
      <c r="A585" s="15"/>
      <c r="B585" s="15"/>
      <c r="C585" s="15"/>
      <c r="D585" s="15"/>
      <c r="E585" s="15"/>
    </row>
    <row r="586" spans="1:5" ht="21.75" customHeight="1">
      <c r="A586" s="15"/>
      <c r="B586" s="15"/>
      <c r="C586" s="15"/>
      <c r="D586" s="15"/>
      <c r="E586" s="15"/>
    </row>
    <row r="587" spans="1:5" ht="21.75" customHeight="1">
      <c r="A587" s="15"/>
      <c r="B587" s="15"/>
      <c r="C587" s="15"/>
      <c r="D587" s="15"/>
      <c r="E587" s="15"/>
    </row>
    <row r="588" spans="1:5" ht="21.75" customHeight="1">
      <c r="A588" s="15"/>
      <c r="B588" s="15"/>
      <c r="C588" s="15"/>
      <c r="D588" s="15"/>
      <c r="E588" s="15"/>
    </row>
    <row r="589" spans="1:5" ht="21.75" customHeight="1">
      <c r="A589" s="15"/>
      <c r="B589" s="15"/>
      <c r="C589" s="15"/>
      <c r="D589" s="15"/>
      <c r="E589" s="15"/>
    </row>
    <row r="590" spans="1:5" ht="21.75" customHeight="1">
      <c r="A590" s="15"/>
      <c r="B590" s="15"/>
      <c r="C590" s="15"/>
      <c r="D590" s="15"/>
      <c r="E590" s="15"/>
    </row>
    <row r="591" spans="1:5" ht="21.75" customHeight="1">
      <c r="A591" s="15"/>
      <c r="B591" s="15"/>
      <c r="C591" s="15"/>
      <c r="D591" s="15"/>
      <c r="E591" s="15"/>
    </row>
    <row r="592" spans="1:5" ht="21.75" customHeight="1">
      <c r="A592" s="15"/>
      <c r="B592" s="15"/>
      <c r="C592" s="15"/>
      <c r="D592" s="15"/>
      <c r="E592" s="15"/>
    </row>
    <row r="593" spans="1:5" ht="21.75" customHeight="1">
      <c r="A593" s="15"/>
      <c r="B593" s="15"/>
      <c r="C593" s="15"/>
      <c r="D593" s="15"/>
      <c r="E593" s="15"/>
    </row>
    <row r="594" spans="1:5" ht="21.75" customHeight="1">
      <c r="A594" s="15"/>
      <c r="B594" s="15"/>
      <c r="C594" s="15"/>
      <c r="D594" s="15"/>
      <c r="E594" s="15"/>
    </row>
    <row r="595" spans="1:5" ht="21.75" customHeight="1">
      <c r="A595" s="15"/>
      <c r="B595" s="15"/>
      <c r="C595" s="15"/>
      <c r="D595" s="15"/>
      <c r="E595" s="15"/>
    </row>
    <row r="596" spans="1:5" ht="21.75" customHeight="1">
      <c r="A596" s="15"/>
      <c r="B596" s="15"/>
      <c r="C596" s="15"/>
      <c r="D596" s="15"/>
      <c r="E596" s="15"/>
    </row>
    <row r="597" spans="1:5" ht="21.75" customHeight="1">
      <c r="A597" s="15"/>
      <c r="B597" s="15"/>
      <c r="C597" s="15"/>
      <c r="D597" s="15"/>
      <c r="E597" s="15"/>
    </row>
    <row r="598" spans="1:5" ht="21.75" customHeight="1">
      <c r="A598" s="15"/>
      <c r="B598" s="15"/>
      <c r="C598" s="15"/>
      <c r="D598" s="15"/>
      <c r="E598" s="15"/>
    </row>
    <row r="599" spans="1:5" ht="21.75" customHeight="1">
      <c r="A599" s="15"/>
      <c r="B599" s="15"/>
      <c r="C599" s="15"/>
      <c r="D599" s="15"/>
      <c r="E599" s="15"/>
    </row>
    <row r="600" spans="1:5" ht="21.75" customHeight="1">
      <c r="A600" s="15"/>
      <c r="B600" s="15"/>
      <c r="C600" s="15"/>
      <c r="D600" s="15"/>
      <c r="E600" s="15"/>
    </row>
    <row r="601" spans="1:5" ht="21.75" customHeight="1">
      <c r="A601" s="15"/>
      <c r="B601" s="15"/>
      <c r="C601" s="15"/>
      <c r="D601" s="15"/>
      <c r="E601" s="15"/>
    </row>
    <row r="602" spans="1:5" ht="21.75" customHeight="1">
      <c r="A602" s="15"/>
      <c r="B602" s="15"/>
      <c r="C602" s="15"/>
      <c r="D602" s="15"/>
      <c r="E602" s="15"/>
    </row>
    <row r="603" spans="1:5" ht="21.75" customHeight="1">
      <c r="A603" s="15"/>
      <c r="B603" s="15"/>
      <c r="C603" s="15"/>
      <c r="D603" s="15"/>
      <c r="E603" s="15"/>
    </row>
    <row r="604" spans="1:5" ht="21.75" customHeight="1">
      <c r="A604" s="15"/>
      <c r="B604" s="15"/>
      <c r="C604" s="15"/>
      <c r="D604" s="15"/>
      <c r="E604" s="15"/>
    </row>
    <row r="605" spans="1:5" ht="21.75" customHeight="1">
      <c r="A605" s="15"/>
      <c r="B605" s="15"/>
      <c r="C605" s="15"/>
      <c r="D605" s="15"/>
      <c r="E605" s="15"/>
    </row>
    <row r="606" spans="1:5" ht="21.75" customHeight="1">
      <c r="A606" s="15"/>
      <c r="B606" s="15"/>
      <c r="C606" s="15"/>
      <c r="D606" s="15"/>
      <c r="E606" s="15"/>
    </row>
    <row r="607" spans="1:5" ht="21.75" customHeight="1">
      <c r="A607" s="15"/>
      <c r="B607" s="15"/>
      <c r="C607" s="15"/>
      <c r="D607" s="15"/>
      <c r="E607" s="15"/>
    </row>
    <row r="608" spans="1:5" ht="21.75" customHeight="1">
      <c r="A608" s="15"/>
      <c r="B608" s="15"/>
      <c r="C608" s="15"/>
      <c r="D608" s="15"/>
      <c r="E608" s="15"/>
    </row>
    <row r="609" spans="1:5" ht="21.75" customHeight="1">
      <c r="A609" s="15"/>
      <c r="B609" s="15"/>
      <c r="C609" s="15"/>
      <c r="D609" s="15"/>
      <c r="E609" s="15"/>
    </row>
    <row r="610" spans="1:5" ht="21.75" customHeight="1">
      <c r="A610" s="15"/>
      <c r="B610" s="15"/>
      <c r="C610" s="15"/>
      <c r="D610" s="15"/>
      <c r="E610" s="15"/>
    </row>
    <row r="611" spans="1:5" ht="21.75" customHeight="1">
      <c r="A611" s="15"/>
      <c r="B611" s="15"/>
      <c r="C611" s="15"/>
      <c r="D611" s="15"/>
      <c r="E611" s="15"/>
    </row>
    <row r="612" spans="1:5" ht="21.75" customHeight="1">
      <c r="A612" s="15"/>
      <c r="B612" s="15"/>
      <c r="C612" s="15"/>
      <c r="D612" s="15"/>
      <c r="E612" s="15"/>
    </row>
    <row r="613" spans="1:5" ht="21.75" customHeight="1">
      <c r="A613" s="15"/>
      <c r="B613" s="15"/>
      <c r="C613" s="15"/>
      <c r="D613" s="15"/>
      <c r="E613" s="15"/>
    </row>
    <row r="614" spans="1:5" ht="21.75" customHeight="1">
      <c r="A614" s="15"/>
      <c r="B614" s="15"/>
      <c r="C614" s="15"/>
      <c r="D614" s="15"/>
      <c r="E614" s="15"/>
    </row>
    <row r="615" spans="1:5" ht="21.75" customHeight="1">
      <c r="A615" s="15"/>
      <c r="B615" s="15"/>
      <c r="C615" s="15"/>
      <c r="D615" s="15"/>
      <c r="E615" s="15"/>
    </row>
    <row r="616" spans="1:5" ht="21.75" customHeight="1">
      <c r="A616" s="15"/>
      <c r="B616" s="15"/>
      <c r="C616" s="15"/>
      <c r="D616" s="15"/>
      <c r="E616" s="15"/>
    </row>
    <row r="617" spans="1:5" ht="21.75" customHeight="1">
      <c r="A617" s="15"/>
      <c r="B617" s="15"/>
      <c r="C617" s="15"/>
      <c r="D617" s="15"/>
      <c r="E617" s="15"/>
    </row>
    <row r="618" spans="1:5" ht="21.75" customHeight="1">
      <c r="A618" s="15"/>
      <c r="B618" s="15"/>
      <c r="C618" s="15"/>
      <c r="D618" s="15"/>
      <c r="E618" s="15"/>
    </row>
    <row r="619" spans="1:5" ht="21.75" customHeight="1">
      <c r="A619" s="15"/>
      <c r="B619" s="15"/>
      <c r="C619" s="15"/>
      <c r="D619" s="15"/>
      <c r="E619" s="15"/>
    </row>
    <row r="620" spans="1:5" ht="21.75" customHeight="1">
      <c r="A620" s="15"/>
      <c r="B620" s="15"/>
      <c r="C620" s="15"/>
      <c r="D620" s="15"/>
      <c r="E620" s="15"/>
    </row>
    <row r="621" spans="1:5" ht="21.75" customHeight="1">
      <c r="A621" s="15"/>
      <c r="B621" s="15"/>
      <c r="C621" s="15"/>
      <c r="D621" s="15"/>
      <c r="E621" s="15"/>
    </row>
    <row r="622" spans="1:5" ht="21.75" customHeight="1">
      <c r="A622" s="15"/>
      <c r="B622" s="15"/>
      <c r="C622" s="15"/>
      <c r="D622" s="15"/>
      <c r="E622" s="15"/>
    </row>
    <row r="623" spans="1:5" ht="21.75" customHeight="1">
      <c r="A623" s="15"/>
      <c r="B623" s="15"/>
      <c r="C623" s="15"/>
      <c r="D623" s="15"/>
      <c r="E623" s="15"/>
    </row>
    <row r="624" spans="1:5" ht="21.75" customHeight="1">
      <c r="A624" s="15"/>
      <c r="B624" s="15"/>
      <c r="C624" s="15"/>
      <c r="D624" s="15"/>
      <c r="E624" s="15"/>
    </row>
    <row r="625" spans="1:5" ht="21.75" customHeight="1">
      <c r="A625" s="15"/>
      <c r="B625" s="15"/>
      <c r="C625" s="15"/>
      <c r="D625" s="15"/>
      <c r="E625" s="15"/>
    </row>
    <row r="626" spans="1:5" ht="21.75" customHeight="1">
      <c r="A626" s="15"/>
      <c r="B626" s="15"/>
      <c r="C626" s="15"/>
      <c r="D626" s="15"/>
      <c r="E626" s="15"/>
    </row>
    <row r="627" spans="1:5" ht="21.75" customHeight="1">
      <c r="A627" s="15"/>
      <c r="B627" s="15"/>
      <c r="C627" s="15"/>
      <c r="D627" s="15"/>
      <c r="E627" s="15"/>
    </row>
    <row r="628" spans="1:5" ht="21.75" customHeight="1">
      <c r="A628" s="15"/>
      <c r="B628" s="15"/>
      <c r="C628" s="15"/>
      <c r="D628" s="15"/>
      <c r="E628" s="15"/>
    </row>
    <row r="629" spans="1:5" ht="21.75" customHeight="1">
      <c r="A629" s="15"/>
      <c r="B629" s="15"/>
      <c r="C629" s="15"/>
      <c r="D629" s="15"/>
      <c r="E629" s="15"/>
    </row>
    <row r="630" spans="1:5" ht="21.75" customHeight="1">
      <c r="A630" s="15"/>
      <c r="B630" s="15"/>
      <c r="C630" s="15"/>
      <c r="D630" s="15"/>
      <c r="E630" s="15"/>
    </row>
    <row r="631" spans="1:5" ht="21.75" customHeight="1">
      <c r="A631" s="15"/>
      <c r="B631" s="15"/>
      <c r="C631" s="15"/>
      <c r="D631" s="15"/>
      <c r="E631" s="15"/>
    </row>
    <row r="632" spans="1:5" ht="21.75" customHeight="1">
      <c r="A632" s="15"/>
      <c r="B632" s="15"/>
      <c r="C632" s="15"/>
      <c r="D632" s="15"/>
      <c r="E632" s="15"/>
    </row>
    <row r="633" spans="1:5" ht="21.75" customHeight="1">
      <c r="A633" s="15"/>
      <c r="B633" s="15"/>
      <c r="C633" s="15"/>
      <c r="D633" s="15"/>
      <c r="E633" s="15"/>
    </row>
    <row r="634" spans="1:5" ht="21.75" customHeight="1">
      <c r="A634" s="15"/>
      <c r="B634" s="15"/>
      <c r="C634" s="15"/>
      <c r="D634" s="15"/>
      <c r="E634" s="15"/>
    </row>
    <row r="635" spans="1:5" ht="21.75" customHeight="1">
      <c r="A635" s="15"/>
      <c r="B635" s="15"/>
      <c r="C635" s="15"/>
      <c r="D635" s="15"/>
      <c r="E635" s="15"/>
    </row>
    <row r="636" spans="1:5" ht="21.75" customHeight="1">
      <c r="A636" s="15"/>
      <c r="B636" s="15"/>
      <c r="C636" s="15"/>
      <c r="D636" s="15"/>
      <c r="E636" s="15"/>
    </row>
    <row r="637" spans="1:5" ht="21.75" customHeight="1">
      <c r="A637" s="15"/>
      <c r="B637" s="15"/>
      <c r="C637" s="15"/>
      <c r="D637" s="15"/>
      <c r="E637" s="15"/>
    </row>
    <row r="638" spans="1:5" ht="21.75" customHeight="1">
      <c r="A638" s="15"/>
      <c r="B638" s="15"/>
      <c r="C638" s="15"/>
      <c r="D638" s="15"/>
      <c r="E638" s="15"/>
    </row>
    <row r="639" spans="1:5" ht="21.75" customHeight="1">
      <c r="A639" s="15"/>
      <c r="B639" s="15"/>
      <c r="C639" s="15"/>
      <c r="D639" s="15"/>
      <c r="E639" s="15"/>
    </row>
    <row r="640" spans="1:5" ht="21.75" customHeight="1">
      <c r="A640" s="15"/>
      <c r="B640" s="15"/>
      <c r="C640" s="15"/>
      <c r="D640" s="15"/>
      <c r="E640" s="15"/>
    </row>
    <row r="641" spans="1:5" ht="21.75" customHeight="1">
      <c r="A641" s="15"/>
      <c r="B641" s="15"/>
      <c r="C641" s="15"/>
      <c r="D641" s="15"/>
      <c r="E641" s="15"/>
    </row>
    <row r="642" spans="1:5" ht="21.75" customHeight="1">
      <c r="A642" s="15"/>
      <c r="B642" s="15"/>
      <c r="C642" s="15"/>
      <c r="D642" s="15"/>
      <c r="E642" s="15"/>
    </row>
    <row r="643" spans="1:5" ht="21.75" customHeight="1">
      <c r="A643" s="15"/>
      <c r="B643" s="15"/>
      <c r="C643" s="15"/>
      <c r="D643" s="15"/>
      <c r="E643" s="15"/>
    </row>
    <row r="644" spans="1:5" ht="21.75" customHeight="1">
      <c r="A644" s="15"/>
      <c r="B644" s="15"/>
      <c r="C644" s="15"/>
      <c r="D644" s="15"/>
      <c r="E644" s="15"/>
    </row>
    <row r="645" spans="1:5" ht="21.75" customHeight="1">
      <c r="A645" s="15"/>
      <c r="B645" s="15"/>
      <c r="C645" s="15"/>
      <c r="D645" s="15"/>
      <c r="E645" s="15"/>
    </row>
    <row r="646" spans="1:5" ht="21.75" customHeight="1">
      <c r="A646" s="15"/>
      <c r="B646" s="15"/>
      <c r="C646" s="15"/>
      <c r="D646" s="15"/>
      <c r="E646" s="15"/>
    </row>
    <row r="647" spans="1:5" ht="21.75" customHeight="1">
      <c r="A647" s="15"/>
      <c r="B647" s="15"/>
      <c r="C647" s="15"/>
      <c r="D647" s="15"/>
      <c r="E647" s="15"/>
    </row>
    <row r="648" spans="1:5" ht="21.75" customHeight="1">
      <c r="A648" s="15"/>
      <c r="B648" s="15"/>
      <c r="C648" s="15"/>
      <c r="D648" s="15"/>
      <c r="E648" s="15"/>
    </row>
    <row r="649" spans="1:5" ht="21.75" customHeight="1">
      <c r="A649" s="15"/>
      <c r="B649" s="15"/>
      <c r="C649" s="15"/>
      <c r="D649" s="15"/>
      <c r="E649" s="15"/>
    </row>
    <row r="650" spans="1:5" ht="21.75" customHeight="1">
      <c r="A650" s="15"/>
      <c r="B650" s="15"/>
      <c r="C650" s="15"/>
      <c r="D650" s="15"/>
      <c r="E650" s="15"/>
    </row>
    <row r="651" spans="1:5" ht="21.75" customHeight="1">
      <c r="A651" s="15"/>
      <c r="B651" s="15"/>
      <c r="C651" s="15"/>
      <c r="D651" s="15"/>
      <c r="E651" s="15"/>
    </row>
    <row r="652" spans="1:5" ht="21.75" customHeight="1">
      <c r="A652" s="15"/>
      <c r="B652" s="15"/>
      <c r="C652" s="15"/>
      <c r="D652" s="15"/>
      <c r="E652" s="15"/>
    </row>
    <row r="653" spans="1:5" ht="21.75" customHeight="1">
      <c r="A653" s="15"/>
      <c r="B653" s="15"/>
      <c r="C653" s="15"/>
      <c r="D653" s="15"/>
      <c r="E653" s="15"/>
    </row>
    <row r="654" spans="1:5" ht="21.75" customHeight="1">
      <c r="A654" s="15"/>
      <c r="B654" s="15"/>
      <c r="C654" s="15"/>
      <c r="D654" s="15"/>
      <c r="E654" s="15"/>
    </row>
    <row r="655" spans="1:5" ht="21.75" customHeight="1">
      <c r="A655" s="15"/>
      <c r="B655" s="15"/>
      <c r="C655" s="15"/>
      <c r="D655" s="15"/>
      <c r="E655" s="15"/>
    </row>
    <row r="656" spans="1:5" ht="21.75" customHeight="1">
      <c r="A656" s="15"/>
      <c r="B656" s="15"/>
      <c r="C656" s="15"/>
      <c r="D656" s="15"/>
      <c r="E656" s="15"/>
    </row>
    <row r="657" spans="1:5" ht="21.75" customHeight="1">
      <c r="A657" s="15"/>
      <c r="B657" s="15"/>
      <c r="C657" s="15"/>
      <c r="D657" s="15"/>
      <c r="E657" s="15"/>
    </row>
    <row r="658" spans="1:5" ht="21.75" customHeight="1">
      <c r="A658" s="15"/>
      <c r="B658" s="15"/>
      <c r="C658" s="15"/>
      <c r="D658" s="15"/>
      <c r="E658" s="15"/>
    </row>
    <row r="659" spans="1:5" ht="21.75" customHeight="1">
      <c r="A659" s="15"/>
      <c r="B659" s="15"/>
      <c r="C659" s="15"/>
      <c r="D659" s="15"/>
      <c r="E659" s="15"/>
    </row>
    <row r="660" spans="1:5" ht="21.75" customHeight="1">
      <c r="A660" s="15"/>
      <c r="B660" s="15"/>
      <c r="C660" s="15"/>
      <c r="D660" s="15"/>
      <c r="E660" s="15"/>
    </row>
    <row r="661" spans="1:5" ht="21.75" customHeight="1">
      <c r="A661" s="15"/>
      <c r="B661" s="15"/>
      <c r="C661" s="15"/>
      <c r="D661" s="15"/>
      <c r="E661" s="15"/>
    </row>
    <row r="662" spans="1:5" ht="21.75" customHeight="1">
      <c r="A662" s="15"/>
      <c r="B662" s="15"/>
      <c r="C662" s="15"/>
      <c r="D662" s="15"/>
      <c r="E662" s="15"/>
    </row>
    <row r="663" spans="1:5" ht="21.75" customHeight="1">
      <c r="A663" s="15"/>
      <c r="B663" s="15"/>
      <c r="C663" s="15"/>
      <c r="D663" s="15"/>
      <c r="E663" s="15"/>
    </row>
    <row r="664" spans="1:5" ht="21.75" customHeight="1">
      <c r="A664" s="15"/>
      <c r="B664" s="15"/>
      <c r="C664" s="15"/>
      <c r="D664" s="15"/>
      <c r="E664" s="15"/>
    </row>
    <row r="665" spans="1:5" ht="21.75" customHeight="1">
      <c r="A665" s="15"/>
      <c r="B665" s="15"/>
      <c r="C665" s="15"/>
      <c r="D665" s="15"/>
      <c r="E665" s="15"/>
    </row>
    <row r="666" spans="1:5" ht="21.75" customHeight="1">
      <c r="A666" s="15"/>
      <c r="B666" s="15"/>
      <c r="C666" s="15"/>
      <c r="D666" s="15"/>
      <c r="E666" s="15"/>
    </row>
    <row r="667" spans="1:5" ht="21.75" customHeight="1">
      <c r="A667" s="15"/>
      <c r="B667" s="15"/>
      <c r="C667" s="15"/>
      <c r="D667" s="15"/>
      <c r="E667" s="15"/>
    </row>
    <row r="668" spans="1:5" ht="21.75" customHeight="1">
      <c r="A668" s="15"/>
      <c r="B668" s="15"/>
      <c r="C668" s="15"/>
      <c r="D668" s="15"/>
      <c r="E668" s="15"/>
    </row>
    <row r="669" spans="1:5" ht="21.75" customHeight="1">
      <c r="A669" s="15"/>
      <c r="B669" s="15"/>
      <c r="C669" s="15"/>
      <c r="D669" s="15"/>
      <c r="E669" s="15"/>
    </row>
    <row r="670" spans="1:5" ht="21.75" customHeight="1">
      <c r="A670" s="15"/>
      <c r="B670" s="15"/>
      <c r="C670" s="15"/>
      <c r="D670" s="15"/>
      <c r="E670" s="15"/>
    </row>
    <row r="671" spans="1:5" ht="21.75" customHeight="1">
      <c r="A671" s="15"/>
      <c r="B671" s="15"/>
      <c r="C671" s="15"/>
      <c r="D671" s="15"/>
      <c r="E671" s="15"/>
    </row>
    <row r="672" spans="1:5" ht="21.75" customHeight="1">
      <c r="A672" s="15"/>
      <c r="B672" s="15"/>
      <c r="C672" s="15"/>
      <c r="D672" s="15"/>
      <c r="E672" s="15"/>
    </row>
    <row r="673" spans="1:5" ht="21.75" customHeight="1">
      <c r="A673" s="15"/>
      <c r="B673" s="15"/>
      <c r="C673" s="15"/>
      <c r="D673" s="15"/>
      <c r="E673" s="15"/>
    </row>
    <row r="674" spans="1:5" ht="21.75" customHeight="1">
      <c r="A674" s="15"/>
      <c r="B674" s="15"/>
      <c r="C674" s="15"/>
      <c r="D674" s="15"/>
      <c r="E674" s="15"/>
    </row>
    <row r="675" spans="1:5" ht="21.75" customHeight="1">
      <c r="A675" s="15"/>
      <c r="B675" s="15"/>
      <c r="C675" s="15"/>
      <c r="D675" s="15"/>
      <c r="E675" s="15"/>
    </row>
    <row r="676" spans="1:5" ht="21.75" customHeight="1">
      <c r="A676" s="15"/>
      <c r="B676" s="15"/>
      <c r="C676" s="15"/>
      <c r="D676" s="15"/>
      <c r="E676" s="15"/>
    </row>
    <row r="677" spans="1:5" ht="21.75" customHeight="1">
      <c r="A677" s="15"/>
      <c r="B677" s="15"/>
      <c r="C677" s="15"/>
      <c r="D677" s="15"/>
      <c r="E677" s="15"/>
    </row>
    <row r="678" spans="1:5" ht="21.75" customHeight="1">
      <c r="A678" s="15"/>
      <c r="B678" s="15"/>
      <c r="C678" s="15"/>
      <c r="D678" s="15"/>
      <c r="E678" s="15"/>
    </row>
    <row r="679" spans="1:5" ht="21.75" customHeight="1">
      <c r="A679" s="15"/>
      <c r="B679" s="15"/>
      <c r="C679" s="15"/>
      <c r="D679" s="15"/>
      <c r="E679" s="15"/>
    </row>
    <row r="680" spans="1:5" ht="21.75" customHeight="1">
      <c r="A680" s="15"/>
      <c r="B680" s="15"/>
      <c r="C680" s="15"/>
      <c r="D680" s="15"/>
      <c r="E680" s="15"/>
    </row>
    <row r="681" spans="1:5" ht="21.75" customHeight="1">
      <c r="A681" s="15"/>
      <c r="B681" s="15"/>
      <c r="C681" s="15"/>
      <c r="D681" s="15"/>
      <c r="E681" s="15"/>
    </row>
    <row r="682" spans="1:5" ht="21.75" customHeight="1">
      <c r="A682" s="15"/>
      <c r="B682" s="15"/>
      <c r="C682" s="15"/>
      <c r="D682" s="15"/>
      <c r="E682" s="15"/>
    </row>
    <row r="683" spans="1:5" ht="21.75" customHeight="1">
      <c r="A683" s="15"/>
      <c r="B683" s="15"/>
      <c r="C683" s="15"/>
      <c r="D683" s="15"/>
      <c r="E683" s="15"/>
    </row>
    <row r="684" spans="1:5" ht="21.75" customHeight="1">
      <c r="A684" s="15"/>
      <c r="B684" s="15"/>
      <c r="C684" s="15"/>
      <c r="D684" s="15"/>
      <c r="E684" s="15"/>
    </row>
    <row r="685" spans="1:5" ht="21.75" customHeight="1">
      <c r="A685" s="15"/>
      <c r="B685" s="15"/>
      <c r="C685" s="15"/>
      <c r="D685" s="15"/>
      <c r="E685" s="15"/>
    </row>
    <row r="686" spans="1:5" ht="21.75" customHeight="1">
      <c r="A686" s="15"/>
      <c r="B686" s="15"/>
      <c r="C686" s="15"/>
      <c r="D686" s="15"/>
      <c r="E686" s="15"/>
    </row>
    <row r="687" spans="1:5" ht="21.75" customHeight="1">
      <c r="A687" s="15"/>
      <c r="B687" s="15"/>
      <c r="C687" s="15"/>
      <c r="D687" s="15"/>
      <c r="E687" s="15"/>
    </row>
    <row r="688" spans="1:5" ht="21.75" customHeight="1">
      <c r="A688" s="15"/>
      <c r="B688" s="15"/>
      <c r="C688" s="15"/>
      <c r="D688" s="15"/>
      <c r="E688" s="15"/>
    </row>
    <row r="689" spans="1:5" ht="21.75" customHeight="1">
      <c r="A689" s="15"/>
      <c r="B689" s="15"/>
      <c r="C689" s="15"/>
      <c r="D689" s="15"/>
      <c r="E689" s="15"/>
    </row>
    <row r="690" spans="1:5" ht="21.75" customHeight="1">
      <c r="A690" s="15"/>
      <c r="B690" s="15"/>
      <c r="C690" s="15"/>
      <c r="D690" s="15"/>
      <c r="E690" s="15"/>
    </row>
    <row r="691" spans="1:5" ht="21.75" customHeight="1">
      <c r="A691" s="15"/>
      <c r="B691" s="15"/>
      <c r="C691" s="15"/>
      <c r="D691" s="15"/>
      <c r="E691" s="15"/>
    </row>
    <row r="692" spans="1:5" ht="21.75" customHeight="1">
      <c r="A692" s="15"/>
      <c r="B692" s="15"/>
      <c r="C692" s="15"/>
      <c r="D692" s="15"/>
      <c r="E692" s="15"/>
    </row>
    <row r="693" spans="1:5" ht="21.75" customHeight="1">
      <c r="A693" s="15"/>
      <c r="B693" s="15"/>
      <c r="C693" s="15"/>
      <c r="D693" s="15"/>
      <c r="E693" s="15"/>
    </row>
    <row r="694" spans="1:5" ht="21.75" customHeight="1">
      <c r="A694" s="15"/>
      <c r="B694" s="15"/>
      <c r="C694" s="15"/>
      <c r="D694" s="15"/>
      <c r="E694" s="15"/>
    </row>
    <row r="695" spans="1:5" ht="21.75" customHeight="1">
      <c r="A695" s="15"/>
      <c r="B695" s="15"/>
      <c r="C695" s="15"/>
      <c r="D695" s="15"/>
      <c r="E695" s="15"/>
    </row>
    <row r="696" spans="1:5" ht="21.75" customHeight="1">
      <c r="A696" s="15"/>
      <c r="B696" s="15"/>
      <c r="C696" s="15"/>
      <c r="D696" s="15"/>
      <c r="E696" s="15"/>
    </row>
    <row r="697" spans="1:5" ht="21.75" customHeight="1">
      <c r="A697" s="15"/>
      <c r="B697" s="15"/>
      <c r="C697" s="15"/>
      <c r="D697" s="15"/>
      <c r="E697" s="15"/>
    </row>
    <row r="698" spans="1:5" ht="21.75" customHeight="1">
      <c r="A698" s="15"/>
      <c r="B698" s="15"/>
      <c r="C698" s="15"/>
      <c r="D698" s="15"/>
      <c r="E698" s="15"/>
    </row>
    <row r="699" spans="1:5" ht="21.75" customHeight="1">
      <c r="A699" s="15"/>
      <c r="B699" s="15"/>
      <c r="C699" s="15"/>
      <c r="D699" s="15"/>
      <c r="E699" s="15"/>
    </row>
    <row r="700" spans="1:5" ht="21.75" customHeight="1">
      <c r="A700" s="15"/>
      <c r="B700" s="15"/>
      <c r="C700" s="15"/>
      <c r="D700" s="15"/>
      <c r="E700" s="15"/>
    </row>
    <row r="701" spans="1:5" ht="21.75" customHeight="1">
      <c r="A701" s="15"/>
      <c r="B701" s="15"/>
      <c r="C701" s="15"/>
      <c r="D701" s="15"/>
      <c r="E701" s="15"/>
    </row>
    <row r="702" spans="1:5" ht="21.75" customHeight="1">
      <c r="A702" s="15"/>
      <c r="B702" s="15"/>
      <c r="C702" s="15"/>
      <c r="D702" s="15"/>
      <c r="E702" s="15"/>
    </row>
    <row r="703" spans="1:5" ht="21.75" customHeight="1">
      <c r="A703" s="15"/>
      <c r="B703" s="15"/>
      <c r="C703" s="15"/>
      <c r="D703" s="15"/>
      <c r="E703" s="15"/>
    </row>
    <row r="704" spans="1:5" ht="21.75" customHeight="1">
      <c r="A704" s="15"/>
      <c r="B704" s="15"/>
      <c r="C704" s="15"/>
      <c r="D704" s="15"/>
      <c r="E704" s="15"/>
    </row>
    <row r="705" spans="1:5" ht="21.75" customHeight="1">
      <c r="A705" s="15"/>
      <c r="B705" s="15"/>
      <c r="C705" s="15"/>
      <c r="D705" s="15"/>
      <c r="E705" s="15"/>
    </row>
    <row r="706" spans="1:5" ht="21.75" customHeight="1">
      <c r="A706" s="15"/>
      <c r="B706" s="15"/>
      <c r="C706" s="15"/>
      <c r="D706" s="15"/>
      <c r="E706" s="15"/>
    </row>
    <row r="707" spans="1:5" ht="21.75" customHeight="1">
      <c r="A707" s="15"/>
      <c r="B707" s="15"/>
      <c r="C707" s="15"/>
      <c r="D707" s="15"/>
      <c r="E707" s="15"/>
    </row>
    <row r="708" spans="1:5" ht="21.75" customHeight="1">
      <c r="A708" s="15"/>
      <c r="B708" s="15"/>
      <c r="C708" s="15"/>
      <c r="D708" s="15"/>
      <c r="E708" s="15"/>
    </row>
    <row r="709" spans="1:5" ht="21.75" customHeight="1">
      <c r="A709" s="15"/>
      <c r="B709" s="15"/>
      <c r="C709" s="15"/>
      <c r="D709" s="15"/>
      <c r="E709" s="15"/>
    </row>
    <row r="710" spans="1:5" ht="21.75" customHeight="1">
      <c r="A710" s="15"/>
      <c r="B710" s="15"/>
      <c r="C710" s="15"/>
      <c r="D710" s="15"/>
      <c r="E710" s="15"/>
    </row>
    <row r="711" spans="1:5" ht="21.75" customHeight="1">
      <c r="A711" s="15"/>
      <c r="B711" s="15"/>
      <c r="C711" s="15"/>
      <c r="D711" s="15"/>
      <c r="E711" s="15"/>
    </row>
    <row r="712" spans="1:5" ht="21.75" customHeight="1">
      <c r="A712" s="15"/>
      <c r="B712" s="15"/>
      <c r="C712" s="15"/>
      <c r="D712" s="15"/>
      <c r="E712" s="15"/>
    </row>
    <row r="713" spans="1:5" ht="21.75" customHeight="1">
      <c r="A713" s="15"/>
      <c r="B713" s="15"/>
      <c r="C713" s="15"/>
      <c r="D713" s="15"/>
      <c r="E713" s="15"/>
    </row>
    <row r="714" spans="1:5" ht="21.75" customHeight="1">
      <c r="A714" s="15"/>
      <c r="B714" s="15"/>
      <c r="C714" s="15"/>
      <c r="D714" s="15"/>
      <c r="E714" s="15"/>
    </row>
    <row r="715" spans="1:5" ht="21.75" customHeight="1">
      <c r="A715" s="15"/>
      <c r="B715" s="15"/>
      <c r="C715" s="15"/>
      <c r="D715" s="15"/>
      <c r="E715" s="15"/>
    </row>
    <row r="716" spans="1:5" ht="21.75" customHeight="1">
      <c r="A716" s="15"/>
      <c r="B716" s="15"/>
      <c r="C716" s="15"/>
      <c r="D716" s="15"/>
      <c r="E716" s="15"/>
    </row>
    <row r="717" spans="1:5" ht="21.75" customHeight="1">
      <c r="A717" s="15"/>
      <c r="B717" s="15"/>
      <c r="C717" s="15"/>
      <c r="D717" s="15"/>
      <c r="E717" s="15"/>
    </row>
    <row r="718" spans="1:5" ht="21.75" customHeight="1">
      <c r="A718" s="15"/>
      <c r="B718" s="15"/>
      <c r="C718" s="15"/>
      <c r="D718" s="15"/>
      <c r="E718" s="15"/>
    </row>
    <row r="719" spans="1:5" ht="21.75" customHeight="1">
      <c r="A719" s="15"/>
      <c r="B719" s="15"/>
      <c r="C719" s="15"/>
      <c r="D719" s="15"/>
      <c r="E719" s="15"/>
    </row>
    <row r="720" spans="1:5" ht="21.75" customHeight="1">
      <c r="A720" s="15"/>
      <c r="B720" s="15"/>
      <c r="C720" s="15"/>
      <c r="D720" s="15"/>
      <c r="E720" s="15"/>
    </row>
    <row r="721" spans="1:5" ht="21.75" customHeight="1">
      <c r="A721" s="15"/>
      <c r="B721" s="15"/>
      <c r="C721" s="15"/>
      <c r="D721" s="15"/>
      <c r="E721" s="15"/>
    </row>
    <row r="722" spans="1:5" ht="21.75" customHeight="1">
      <c r="A722" s="15"/>
      <c r="B722" s="15"/>
      <c r="C722" s="15"/>
      <c r="D722" s="15"/>
      <c r="E722" s="15"/>
    </row>
    <row r="723" spans="1:5" ht="21.75" customHeight="1">
      <c r="A723" s="15"/>
      <c r="B723" s="15"/>
      <c r="C723" s="15"/>
      <c r="D723" s="15"/>
      <c r="E723" s="15"/>
    </row>
    <row r="724" spans="1:5" ht="21.75" customHeight="1">
      <c r="A724" s="15"/>
      <c r="B724" s="15"/>
      <c r="C724" s="15"/>
      <c r="D724" s="15"/>
      <c r="E724" s="15"/>
    </row>
    <row r="725" spans="1:5" ht="21.75" customHeight="1">
      <c r="A725" s="15"/>
      <c r="B725" s="15"/>
      <c r="C725" s="15"/>
      <c r="D725" s="15"/>
      <c r="E725" s="15"/>
    </row>
    <row r="726" spans="1:5" ht="21.75" customHeight="1">
      <c r="A726" s="15"/>
      <c r="B726" s="15"/>
      <c r="C726" s="15"/>
      <c r="D726" s="15"/>
      <c r="E726" s="15"/>
    </row>
    <row r="727" spans="1:5" ht="21.75" customHeight="1">
      <c r="A727" s="15"/>
      <c r="B727" s="15"/>
      <c r="C727" s="15"/>
      <c r="D727" s="15"/>
      <c r="E727" s="15"/>
    </row>
    <row r="728" spans="1:5" ht="21.75" customHeight="1">
      <c r="A728" s="15"/>
      <c r="B728" s="15"/>
      <c r="C728" s="15"/>
      <c r="D728" s="15"/>
      <c r="E728" s="15"/>
    </row>
    <row r="729" spans="1:5" ht="21.75" customHeight="1">
      <c r="A729" s="15"/>
      <c r="B729" s="15"/>
      <c r="C729" s="15"/>
      <c r="D729" s="15"/>
      <c r="E729" s="15"/>
    </row>
    <row r="730" spans="1:5" ht="21.75" customHeight="1">
      <c r="A730" s="15"/>
      <c r="B730" s="15"/>
      <c r="C730" s="15"/>
      <c r="D730" s="15"/>
      <c r="E730" s="15"/>
    </row>
    <row r="731" spans="1:5" ht="21.75" customHeight="1">
      <c r="A731" s="15"/>
      <c r="B731" s="15"/>
      <c r="C731" s="15"/>
      <c r="D731" s="15"/>
      <c r="E731" s="15"/>
    </row>
    <row r="732" spans="1:5" ht="21.75" customHeight="1">
      <c r="A732" s="15"/>
      <c r="B732" s="15"/>
      <c r="C732" s="15"/>
      <c r="D732" s="15"/>
      <c r="E732" s="15"/>
    </row>
    <row r="733" spans="1:5" ht="21.75" customHeight="1">
      <c r="A733" s="15"/>
      <c r="B733" s="15"/>
      <c r="C733" s="15"/>
      <c r="D733" s="15"/>
      <c r="E733" s="15"/>
    </row>
    <row r="734" spans="1:5" ht="21.75" customHeight="1">
      <c r="A734" s="15"/>
      <c r="B734" s="15"/>
      <c r="C734" s="15"/>
      <c r="D734" s="15"/>
      <c r="E734" s="15"/>
    </row>
    <row r="735" spans="1:5" ht="21.75" customHeight="1">
      <c r="A735" s="15"/>
      <c r="B735" s="15"/>
      <c r="C735" s="15"/>
      <c r="D735" s="15"/>
      <c r="E735" s="15"/>
    </row>
    <row r="736" spans="1:5" ht="21.75" customHeight="1">
      <c r="A736" s="15"/>
      <c r="B736" s="15"/>
      <c r="C736" s="15"/>
      <c r="D736" s="15"/>
      <c r="E736" s="15"/>
    </row>
    <row r="737" spans="1:5" ht="21.75" customHeight="1">
      <c r="A737" s="15"/>
      <c r="B737" s="15"/>
      <c r="C737" s="15"/>
      <c r="D737" s="15"/>
      <c r="E737" s="15"/>
    </row>
    <row r="738" spans="1:5" ht="21.75" customHeight="1">
      <c r="A738" s="15"/>
      <c r="B738" s="15"/>
      <c r="C738" s="15"/>
      <c r="D738" s="15"/>
      <c r="E738" s="15"/>
    </row>
    <row r="739" spans="1:5" ht="21.75" customHeight="1">
      <c r="A739" s="15"/>
      <c r="B739" s="15"/>
      <c r="C739" s="15"/>
      <c r="D739" s="15"/>
      <c r="E739" s="15"/>
    </row>
    <row r="740" spans="1:5" ht="21.75" customHeight="1">
      <c r="A740" s="15"/>
      <c r="B740" s="15"/>
      <c r="C740" s="15"/>
      <c r="D740" s="15"/>
      <c r="E740" s="15"/>
    </row>
    <row r="741" spans="1:5" ht="21.75" customHeight="1">
      <c r="A741" s="15"/>
      <c r="B741" s="15"/>
      <c r="C741" s="15"/>
      <c r="D741" s="15"/>
      <c r="E741" s="15"/>
    </row>
    <row r="742" spans="1:5" ht="21.75" customHeight="1">
      <c r="A742" s="15"/>
      <c r="B742" s="15"/>
      <c r="C742" s="15"/>
      <c r="D742" s="15"/>
      <c r="E742" s="15"/>
    </row>
    <row r="743" spans="1:5" ht="21.75" customHeight="1">
      <c r="A743" s="15"/>
      <c r="B743" s="15"/>
      <c r="C743" s="15"/>
      <c r="D743" s="15"/>
      <c r="E743" s="15"/>
    </row>
    <row r="744" spans="1:5" ht="21.75" customHeight="1">
      <c r="A744" s="15"/>
      <c r="B744" s="15"/>
      <c r="C744" s="15"/>
      <c r="D744" s="15"/>
      <c r="E744" s="15"/>
    </row>
    <row r="745" spans="1:5" ht="21.75" customHeight="1">
      <c r="A745" s="15"/>
      <c r="B745" s="15"/>
      <c r="C745" s="15"/>
      <c r="D745" s="15"/>
      <c r="E745" s="15"/>
    </row>
    <row r="746" spans="1:5" ht="21.75" customHeight="1">
      <c r="A746" s="15"/>
      <c r="B746" s="15"/>
      <c r="C746" s="15"/>
      <c r="D746" s="15"/>
      <c r="E746" s="15"/>
    </row>
    <row r="747" spans="1:5" ht="21.75" customHeight="1">
      <c r="A747" s="15"/>
      <c r="B747" s="15"/>
      <c r="C747" s="15"/>
      <c r="D747" s="15"/>
      <c r="E747" s="15"/>
    </row>
    <row r="748" spans="1:5" ht="21.75" customHeight="1">
      <c r="A748" s="15"/>
      <c r="B748" s="15"/>
      <c r="C748" s="15"/>
      <c r="D748" s="15"/>
      <c r="E748" s="15"/>
    </row>
    <row r="749" spans="1:5" ht="21.75" customHeight="1">
      <c r="A749" s="15"/>
      <c r="B749" s="15"/>
      <c r="C749" s="15"/>
      <c r="D749" s="15"/>
      <c r="E749" s="15"/>
    </row>
    <row r="750" spans="1:5" ht="21.75" customHeight="1">
      <c r="A750" s="15"/>
      <c r="B750" s="15"/>
      <c r="C750" s="15"/>
      <c r="D750" s="15"/>
      <c r="E750" s="15"/>
    </row>
    <row r="751" spans="1:5" ht="21.75" customHeight="1">
      <c r="A751" s="15"/>
      <c r="B751" s="15"/>
      <c r="C751" s="15"/>
      <c r="D751" s="15"/>
      <c r="E751" s="15"/>
    </row>
    <row r="752" spans="1:5" ht="21.75" customHeight="1">
      <c r="A752" s="15"/>
      <c r="B752" s="15"/>
      <c r="C752" s="15"/>
      <c r="D752" s="15"/>
      <c r="E752" s="15"/>
    </row>
    <row r="753" spans="1:5" ht="21.75" customHeight="1">
      <c r="A753" s="15"/>
      <c r="B753" s="15"/>
      <c r="C753" s="15"/>
      <c r="D753" s="15"/>
      <c r="E753" s="15"/>
    </row>
    <row r="754" spans="1:5" ht="21.75" customHeight="1">
      <c r="A754" s="15"/>
      <c r="B754" s="15"/>
      <c r="C754" s="15"/>
      <c r="D754" s="15"/>
      <c r="E754" s="15"/>
    </row>
    <row r="755" spans="1:5" ht="21.75" customHeight="1">
      <c r="A755" s="15"/>
      <c r="B755" s="15"/>
      <c r="C755" s="15"/>
      <c r="D755" s="15"/>
      <c r="E755" s="15"/>
    </row>
    <row r="756" spans="1:5" ht="21.75" customHeight="1">
      <c r="A756" s="15"/>
      <c r="B756" s="15"/>
      <c r="C756" s="15"/>
      <c r="D756" s="15"/>
      <c r="E756" s="15"/>
    </row>
    <row r="757" spans="1:5" ht="21.75" customHeight="1">
      <c r="A757" s="15"/>
      <c r="B757" s="15"/>
      <c r="C757" s="15"/>
      <c r="D757" s="15"/>
      <c r="E757" s="15"/>
    </row>
    <row r="758" spans="1:5" ht="21.75" customHeight="1">
      <c r="A758" s="15"/>
      <c r="B758" s="15"/>
      <c r="C758" s="15"/>
      <c r="D758" s="15"/>
      <c r="E758" s="15"/>
    </row>
    <row r="759" spans="1:5" ht="21.75" customHeight="1">
      <c r="A759" s="15"/>
      <c r="B759" s="15"/>
      <c r="C759" s="15"/>
      <c r="D759" s="15"/>
      <c r="E759" s="15"/>
    </row>
    <row r="760" spans="1:5" ht="21.75" customHeight="1">
      <c r="A760" s="15"/>
      <c r="B760" s="15"/>
      <c r="C760" s="15"/>
      <c r="D760" s="15"/>
      <c r="E760" s="15"/>
    </row>
    <row r="761" spans="1:5" ht="21.75" customHeight="1">
      <c r="A761" s="15"/>
      <c r="B761" s="15"/>
      <c r="C761" s="15"/>
      <c r="D761" s="15"/>
      <c r="E761" s="15"/>
    </row>
    <row r="762" spans="1:5" ht="21.75" customHeight="1">
      <c r="A762" s="15"/>
      <c r="B762" s="15"/>
      <c r="C762" s="15"/>
      <c r="D762" s="15"/>
      <c r="E762" s="15"/>
    </row>
    <row r="763" spans="1:5" ht="21.75" customHeight="1">
      <c r="A763" s="15"/>
      <c r="B763" s="15"/>
      <c r="C763" s="15"/>
      <c r="D763" s="15"/>
      <c r="E763" s="15"/>
    </row>
    <row r="764" spans="1:5" ht="21.75" customHeight="1">
      <c r="A764" s="15"/>
      <c r="B764" s="15"/>
      <c r="C764" s="15"/>
      <c r="D764" s="15"/>
      <c r="E764" s="15"/>
    </row>
    <row r="765" spans="1:5" ht="21.75" customHeight="1">
      <c r="A765" s="15"/>
      <c r="B765" s="15"/>
      <c r="C765" s="15"/>
      <c r="D765" s="15"/>
      <c r="E765" s="15"/>
    </row>
    <row r="766" spans="1:5" ht="21.75" customHeight="1">
      <c r="A766" s="15"/>
      <c r="B766" s="15"/>
      <c r="C766" s="15"/>
      <c r="D766" s="15"/>
      <c r="E766" s="15"/>
    </row>
    <row r="767" spans="1:5" ht="21.75" customHeight="1">
      <c r="A767" s="15"/>
      <c r="B767" s="15"/>
      <c r="C767" s="15"/>
      <c r="D767" s="15"/>
      <c r="E767" s="15"/>
    </row>
    <row r="768" spans="1:5" ht="21.75" customHeight="1">
      <c r="A768" s="15"/>
      <c r="B768" s="15"/>
      <c r="C768" s="15"/>
      <c r="D768" s="15"/>
      <c r="E768" s="15"/>
    </row>
    <row r="769" spans="1:5" ht="21.75" customHeight="1">
      <c r="A769" s="15"/>
      <c r="B769" s="15"/>
      <c r="C769" s="15"/>
      <c r="D769" s="15"/>
      <c r="E769" s="15"/>
    </row>
    <row r="770" spans="1:5" ht="21.75" customHeight="1">
      <c r="A770" s="15"/>
      <c r="B770" s="15"/>
      <c r="C770" s="15"/>
      <c r="D770" s="15"/>
      <c r="E770" s="15"/>
    </row>
    <row r="771" spans="1:5" ht="21.75" customHeight="1">
      <c r="A771" s="15"/>
      <c r="B771" s="15"/>
      <c r="C771" s="15"/>
      <c r="D771" s="15"/>
      <c r="E771" s="15"/>
    </row>
    <row r="772" spans="1:5" ht="21.75" customHeight="1">
      <c r="A772" s="15"/>
      <c r="B772" s="15"/>
      <c r="C772" s="15"/>
      <c r="D772" s="15"/>
      <c r="E772" s="15"/>
    </row>
    <row r="773" spans="1:5" ht="21.75" customHeight="1">
      <c r="A773" s="15"/>
      <c r="B773" s="15"/>
      <c r="C773" s="15"/>
      <c r="D773" s="15"/>
      <c r="E773" s="15"/>
    </row>
    <row r="774" spans="1:5" ht="21.75" customHeight="1">
      <c r="A774" s="15"/>
      <c r="B774" s="15"/>
      <c r="C774" s="15"/>
      <c r="D774" s="15"/>
      <c r="E774" s="15"/>
    </row>
    <row r="775" spans="1:5" ht="21.75" customHeight="1">
      <c r="A775" s="15"/>
      <c r="B775" s="15"/>
      <c r="C775" s="15"/>
      <c r="D775" s="15"/>
      <c r="E775" s="15"/>
    </row>
    <row r="776" spans="1:5" ht="21.75" customHeight="1">
      <c r="A776" s="15"/>
      <c r="B776" s="15"/>
      <c r="C776" s="15"/>
      <c r="D776" s="15"/>
      <c r="E776" s="15"/>
    </row>
    <row r="777" spans="1:5" ht="21.75" customHeight="1">
      <c r="A777" s="15"/>
      <c r="B777" s="15"/>
      <c r="C777" s="15"/>
      <c r="D777" s="15"/>
      <c r="E777" s="15"/>
    </row>
    <row r="778" spans="1:5" ht="21.75" customHeight="1">
      <c r="A778" s="15"/>
      <c r="B778" s="15"/>
      <c r="C778" s="15"/>
      <c r="D778" s="15"/>
      <c r="E778" s="15"/>
    </row>
    <row r="779" spans="1:5" ht="21.75" customHeight="1">
      <c r="A779" s="15"/>
      <c r="B779" s="15"/>
      <c r="C779" s="15"/>
      <c r="D779" s="15"/>
      <c r="E779" s="15"/>
    </row>
    <row r="780" spans="1:5" ht="21.75" customHeight="1">
      <c r="A780" s="15"/>
      <c r="B780" s="15"/>
      <c r="C780" s="15"/>
      <c r="D780" s="15"/>
      <c r="E780" s="15"/>
    </row>
    <row r="781" spans="1:5" ht="21.75" customHeight="1">
      <c r="A781" s="15"/>
      <c r="B781" s="15"/>
      <c r="C781" s="15"/>
      <c r="D781" s="15"/>
      <c r="E781" s="15"/>
    </row>
    <row r="782" spans="1:5" ht="21.75" customHeight="1">
      <c r="A782" s="15"/>
      <c r="B782" s="15"/>
      <c r="C782" s="15"/>
      <c r="D782" s="15"/>
      <c r="E782" s="15"/>
    </row>
    <row r="783" spans="1:5" ht="21.75" customHeight="1">
      <c r="A783" s="15"/>
      <c r="B783" s="15"/>
      <c r="C783" s="15"/>
      <c r="D783" s="15"/>
      <c r="E783" s="15"/>
    </row>
    <row r="784" spans="1:5" ht="21.75" customHeight="1">
      <c r="A784" s="15"/>
      <c r="B784" s="15"/>
      <c r="C784" s="15"/>
      <c r="D784" s="15"/>
      <c r="E784" s="15"/>
    </row>
    <row r="785" spans="1:5" ht="21.75" customHeight="1">
      <c r="A785" s="15"/>
      <c r="B785" s="15"/>
      <c r="C785" s="15"/>
      <c r="D785" s="15"/>
      <c r="E785" s="15"/>
    </row>
    <row r="786" spans="1:5" ht="21.75" customHeight="1">
      <c r="A786" s="15"/>
      <c r="B786" s="15"/>
      <c r="C786" s="15"/>
      <c r="D786" s="15"/>
      <c r="E786" s="15"/>
    </row>
    <row r="787" spans="1:5" ht="21.75" customHeight="1">
      <c r="A787" s="15"/>
      <c r="B787" s="15"/>
      <c r="C787" s="15"/>
      <c r="D787" s="15"/>
      <c r="E787" s="15"/>
    </row>
    <row r="788" spans="1:5" ht="21.75" customHeight="1">
      <c r="A788" s="15"/>
      <c r="B788" s="15"/>
      <c r="C788" s="15"/>
      <c r="D788" s="15"/>
      <c r="E788" s="15"/>
    </row>
    <row r="789" spans="1:5" ht="21.75" customHeight="1">
      <c r="A789" s="15"/>
      <c r="B789" s="15"/>
      <c r="C789" s="15"/>
      <c r="D789" s="15"/>
      <c r="E789" s="15"/>
    </row>
    <row r="790" spans="1:5" ht="21.75" customHeight="1">
      <c r="A790" s="15"/>
      <c r="B790" s="15"/>
      <c r="C790" s="15"/>
      <c r="D790" s="15"/>
      <c r="E790" s="15"/>
    </row>
    <row r="791" spans="1:5" ht="21.75" customHeight="1">
      <c r="A791" s="15"/>
      <c r="B791" s="15"/>
      <c r="C791" s="15"/>
      <c r="D791" s="15"/>
      <c r="E791" s="15"/>
    </row>
    <row r="792" spans="1:5" ht="21.75" customHeight="1">
      <c r="A792" s="15"/>
      <c r="B792" s="15"/>
      <c r="C792" s="15"/>
      <c r="D792" s="15"/>
      <c r="E792" s="15"/>
    </row>
    <row r="793" spans="1:5" ht="21.75" customHeight="1">
      <c r="A793" s="15"/>
      <c r="B793" s="15"/>
      <c r="C793" s="15"/>
      <c r="D793" s="15"/>
      <c r="E793" s="15"/>
    </row>
    <row r="794" spans="1:5" ht="21.75" customHeight="1">
      <c r="A794" s="15"/>
      <c r="B794" s="15"/>
      <c r="C794" s="15"/>
      <c r="D794" s="15"/>
      <c r="E794" s="15"/>
    </row>
    <row r="795" spans="1:5" ht="21.75" customHeight="1">
      <c r="A795" s="15"/>
      <c r="B795" s="15"/>
      <c r="C795" s="15"/>
      <c r="D795" s="15"/>
      <c r="E795" s="15"/>
    </row>
    <row r="796" spans="1:5" ht="21.75" customHeight="1">
      <c r="A796" s="15"/>
      <c r="B796" s="15"/>
      <c r="C796" s="15"/>
      <c r="D796" s="15"/>
      <c r="E796" s="15"/>
    </row>
    <row r="797" spans="1:5" ht="21.75" customHeight="1">
      <c r="A797" s="15"/>
      <c r="B797" s="15"/>
      <c r="C797" s="15"/>
      <c r="D797" s="15"/>
      <c r="E797" s="15"/>
    </row>
    <row r="798" spans="1:5" ht="21.75" customHeight="1">
      <c r="A798" s="15"/>
      <c r="B798" s="15"/>
      <c r="C798" s="15"/>
      <c r="D798" s="15"/>
      <c r="E798" s="15"/>
    </row>
    <row r="799" spans="1:5" ht="21.75" customHeight="1">
      <c r="A799" s="15"/>
      <c r="B799" s="15"/>
      <c r="C799" s="15"/>
      <c r="D799" s="15"/>
      <c r="E799" s="15"/>
    </row>
    <row r="800" spans="1:5" ht="21.75" customHeight="1">
      <c r="A800" s="15"/>
      <c r="B800" s="15"/>
      <c r="C800" s="15"/>
      <c r="D800" s="15"/>
      <c r="E800" s="15"/>
    </row>
    <row r="801" spans="1:5" ht="21.75" customHeight="1">
      <c r="A801" s="15"/>
      <c r="B801" s="15"/>
      <c r="C801" s="15"/>
      <c r="D801" s="15"/>
      <c r="E801" s="15"/>
    </row>
    <row r="802" spans="1:5" ht="21.75" customHeight="1">
      <c r="A802" s="15"/>
      <c r="B802" s="15"/>
      <c r="C802" s="15"/>
      <c r="D802" s="15"/>
      <c r="E802" s="15"/>
    </row>
    <row r="803" spans="1:5" ht="21.75" customHeight="1">
      <c r="A803" s="15"/>
      <c r="B803" s="15"/>
      <c r="C803" s="15"/>
      <c r="D803" s="15"/>
      <c r="E803" s="15"/>
    </row>
    <row r="804" spans="1:5" ht="21.75" customHeight="1">
      <c r="A804" s="15"/>
      <c r="B804" s="15"/>
      <c r="C804" s="15"/>
      <c r="D804" s="15"/>
      <c r="E804" s="15"/>
    </row>
    <row r="805" spans="1:5" ht="21.75" customHeight="1">
      <c r="A805" s="15"/>
      <c r="B805" s="15"/>
      <c r="C805" s="15"/>
      <c r="D805" s="15"/>
      <c r="E805" s="15"/>
    </row>
    <row r="806" spans="1:5" ht="21.75" customHeight="1">
      <c r="A806" s="15"/>
      <c r="B806" s="15"/>
      <c r="C806" s="15"/>
      <c r="D806" s="15"/>
      <c r="E806" s="15"/>
    </row>
    <row r="807" spans="1:5" ht="21.75" customHeight="1">
      <c r="A807" s="15"/>
      <c r="B807" s="15"/>
      <c r="C807" s="15"/>
      <c r="D807" s="15"/>
      <c r="E807" s="15"/>
    </row>
    <row r="808" spans="1:5" ht="21.75" customHeight="1">
      <c r="A808" s="15"/>
      <c r="B808" s="15"/>
      <c r="C808" s="15"/>
      <c r="D808" s="15"/>
      <c r="E808" s="15"/>
    </row>
    <row r="809" spans="1:5" ht="21.75" customHeight="1">
      <c r="A809" s="15"/>
      <c r="B809" s="15"/>
      <c r="C809" s="15"/>
      <c r="D809" s="15"/>
      <c r="E809" s="15"/>
    </row>
    <row r="810" spans="1:5" ht="21.75" customHeight="1">
      <c r="A810" s="15"/>
      <c r="B810" s="15"/>
      <c r="C810" s="15"/>
      <c r="D810" s="15"/>
      <c r="E810" s="15"/>
    </row>
    <row r="811" spans="1:5" ht="21.75" customHeight="1">
      <c r="A811" s="15"/>
      <c r="B811" s="15"/>
      <c r="C811" s="15"/>
      <c r="D811" s="15"/>
      <c r="E811" s="15"/>
    </row>
    <row r="812" spans="1:5" ht="21.75" customHeight="1">
      <c r="A812" s="15"/>
      <c r="B812" s="15"/>
      <c r="C812" s="15"/>
      <c r="D812" s="15"/>
      <c r="E812" s="15"/>
    </row>
    <row r="813" spans="1:5" ht="21.75" customHeight="1">
      <c r="A813" s="15"/>
      <c r="B813" s="15"/>
      <c r="C813" s="15"/>
      <c r="D813" s="15"/>
      <c r="E813" s="15"/>
    </row>
    <row r="814" spans="1:5" ht="21.75" customHeight="1">
      <c r="A814" s="15"/>
      <c r="B814" s="15"/>
      <c r="C814" s="15"/>
      <c r="D814" s="15"/>
      <c r="E814" s="15"/>
    </row>
    <row r="815" spans="1:5" ht="21.75" customHeight="1">
      <c r="A815" s="15"/>
      <c r="B815" s="15"/>
      <c r="C815" s="15"/>
      <c r="D815" s="15"/>
      <c r="E815" s="15"/>
    </row>
    <row r="816" spans="1:5" ht="21.75" customHeight="1">
      <c r="A816" s="15"/>
      <c r="B816" s="15"/>
      <c r="C816" s="15"/>
      <c r="D816" s="15"/>
      <c r="E816" s="15"/>
    </row>
    <row r="817" spans="1:5" ht="21.75" customHeight="1">
      <c r="A817" s="15"/>
      <c r="B817" s="15"/>
      <c r="C817" s="15"/>
      <c r="D817" s="15"/>
      <c r="E817" s="15"/>
    </row>
    <row r="818" spans="1:5" ht="21.75" customHeight="1">
      <c r="A818" s="15"/>
      <c r="B818" s="15"/>
      <c r="C818" s="15"/>
      <c r="D818" s="15"/>
      <c r="E818" s="15"/>
    </row>
    <row r="819" spans="1:5" ht="21.75" customHeight="1">
      <c r="A819" s="15"/>
      <c r="B819" s="15"/>
      <c r="C819" s="15"/>
      <c r="D819" s="15"/>
      <c r="E819" s="15"/>
    </row>
    <row r="820" spans="1:5" ht="21.75" customHeight="1">
      <c r="A820" s="15"/>
      <c r="B820" s="15"/>
      <c r="C820" s="15"/>
      <c r="D820" s="15"/>
      <c r="E820" s="15"/>
    </row>
    <row r="821" spans="1:5" ht="21.75" customHeight="1">
      <c r="A821" s="15"/>
      <c r="B821" s="15"/>
      <c r="C821" s="15"/>
      <c r="D821" s="15"/>
      <c r="E821" s="15"/>
    </row>
    <row r="822" spans="1:5" ht="21.75" customHeight="1">
      <c r="A822" s="15"/>
      <c r="B822" s="15"/>
      <c r="C822" s="15"/>
      <c r="D822" s="15"/>
      <c r="E822" s="15"/>
    </row>
    <row r="823" spans="1:5" ht="21.75" customHeight="1">
      <c r="A823" s="15"/>
      <c r="B823" s="15"/>
      <c r="C823" s="15"/>
      <c r="D823" s="15"/>
      <c r="E823" s="15"/>
    </row>
    <row r="824" spans="1:5" ht="21.75" customHeight="1">
      <c r="A824" s="15"/>
      <c r="B824" s="15"/>
      <c r="C824" s="15"/>
      <c r="D824" s="15"/>
      <c r="E824" s="15"/>
    </row>
    <row r="825" spans="1:5" ht="21.75" customHeight="1">
      <c r="A825" s="15"/>
      <c r="B825" s="15"/>
      <c r="C825" s="15"/>
      <c r="D825" s="15"/>
      <c r="E825" s="15"/>
    </row>
    <row r="826" spans="1:5" ht="21.75" customHeight="1">
      <c r="A826" s="15"/>
      <c r="B826" s="15"/>
      <c r="C826" s="15"/>
      <c r="D826" s="15"/>
      <c r="E826" s="15"/>
    </row>
    <row r="827" spans="1:5" ht="21.75" customHeight="1">
      <c r="A827" s="15"/>
      <c r="B827" s="15"/>
      <c r="C827" s="15"/>
      <c r="D827" s="15"/>
      <c r="E827" s="15"/>
    </row>
    <row r="828" spans="1:5" ht="21.75" customHeight="1">
      <c r="A828" s="15"/>
      <c r="B828" s="15"/>
      <c r="C828" s="15"/>
      <c r="D828" s="15"/>
      <c r="E828" s="15"/>
    </row>
    <row r="829" spans="1:5" ht="21.75" customHeight="1">
      <c r="A829" s="15"/>
      <c r="B829" s="15"/>
      <c r="C829" s="15"/>
      <c r="D829" s="15"/>
      <c r="E829" s="15"/>
    </row>
    <row r="830" spans="1:5" ht="21.75" customHeight="1">
      <c r="A830" s="15"/>
      <c r="B830" s="15"/>
      <c r="C830" s="15"/>
      <c r="D830" s="15"/>
      <c r="E830" s="15"/>
    </row>
    <row r="831" spans="1:5" ht="21.75" customHeight="1">
      <c r="A831" s="15"/>
      <c r="B831" s="15"/>
      <c r="C831" s="15"/>
      <c r="D831" s="15"/>
      <c r="E831" s="15"/>
    </row>
    <row r="832" spans="1:5" ht="21.75" customHeight="1">
      <c r="A832" s="15"/>
      <c r="B832" s="15"/>
      <c r="C832" s="15"/>
      <c r="D832" s="15"/>
      <c r="E832" s="15"/>
    </row>
    <row r="833" spans="1:5" ht="21.75" customHeight="1">
      <c r="A833" s="15"/>
      <c r="B833" s="15"/>
      <c r="C833" s="15"/>
      <c r="D833" s="15"/>
      <c r="E833" s="15"/>
    </row>
    <row r="834" spans="1:5" ht="21.75" customHeight="1">
      <c r="A834" s="15"/>
      <c r="B834" s="15"/>
      <c r="C834" s="15"/>
      <c r="D834" s="15"/>
      <c r="E834" s="15"/>
    </row>
    <row r="835" spans="1:5" ht="21.75" customHeight="1">
      <c r="A835" s="15"/>
      <c r="B835" s="15"/>
      <c r="C835" s="15"/>
      <c r="D835" s="15"/>
      <c r="E835" s="15"/>
    </row>
    <row r="836" spans="1:5" ht="21.75" customHeight="1">
      <c r="A836" s="15"/>
      <c r="B836" s="15"/>
      <c r="C836" s="15"/>
      <c r="D836" s="15"/>
      <c r="E836" s="15"/>
    </row>
    <row r="837" spans="1:5" ht="21.75" customHeight="1">
      <c r="A837" s="15"/>
      <c r="B837" s="15"/>
      <c r="C837" s="15"/>
      <c r="D837" s="15"/>
      <c r="E837" s="15"/>
    </row>
    <row r="838" spans="1:5" ht="21.75" customHeight="1">
      <c r="A838" s="15"/>
      <c r="B838" s="15"/>
      <c r="C838" s="15"/>
      <c r="D838" s="15"/>
      <c r="E838" s="15"/>
    </row>
    <row r="839" spans="1:5" ht="21.75" customHeight="1">
      <c r="A839" s="15"/>
      <c r="B839" s="15"/>
      <c r="C839" s="15"/>
      <c r="D839" s="15"/>
      <c r="E839" s="15"/>
    </row>
    <row r="840" spans="1:5" ht="21.75" customHeight="1">
      <c r="A840" s="15"/>
      <c r="B840" s="15"/>
      <c r="C840" s="15"/>
      <c r="D840" s="15"/>
      <c r="E840" s="15"/>
    </row>
    <row r="841" spans="1:5" ht="21.75" customHeight="1">
      <c r="A841" s="15"/>
      <c r="B841" s="15"/>
      <c r="C841" s="15"/>
      <c r="D841" s="15"/>
      <c r="E841" s="15"/>
    </row>
    <row r="842" spans="1:5" ht="21.75" customHeight="1">
      <c r="A842" s="15"/>
      <c r="B842" s="15"/>
      <c r="C842" s="15"/>
      <c r="D842" s="15"/>
      <c r="E842" s="15"/>
    </row>
    <row r="843" spans="1:5" ht="21.75" customHeight="1">
      <c r="A843" s="15"/>
      <c r="B843" s="15"/>
      <c r="C843" s="15"/>
      <c r="D843" s="15"/>
      <c r="E843" s="15"/>
    </row>
    <row r="844" spans="1:5" ht="21.75" customHeight="1">
      <c r="A844" s="15"/>
      <c r="B844" s="15"/>
      <c r="C844" s="15"/>
      <c r="D844" s="15"/>
      <c r="E844" s="15"/>
    </row>
    <row r="845" spans="1:5" ht="21.75" customHeight="1">
      <c r="A845" s="15"/>
      <c r="B845" s="15"/>
      <c r="C845" s="15"/>
      <c r="D845" s="15"/>
      <c r="E845" s="15"/>
    </row>
    <row r="846" spans="1:5" ht="21.75" customHeight="1">
      <c r="A846" s="15"/>
      <c r="B846" s="15"/>
      <c r="C846" s="15"/>
      <c r="D846" s="15"/>
      <c r="E846" s="15"/>
    </row>
    <row r="847" spans="1:5" ht="21.75" customHeight="1">
      <c r="A847" s="15"/>
      <c r="B847" s="15"/>
      <c r="C847" s="15"/>
      <c r="D847" s="15"/>
      <c r="E847" s="15"/>
    </row>
    <row r="848" spans="1:5" ht="21.75" customHeight="1">
      <c r="A848" s="15"/>
      <c r="B848" s="15"/>
      <c r="C848" s="15"/>
      <c r="D848" s="15"/>
      <c r="E848" s="15"/>
    </row>
    <row r="849" spans="1:5" ht="21.75" customHeight="1">
      <c r="A849" s="15"/>
      <c r="B849" s="15"/>
      <c r="C849" s="15"/>
      <c r="D849" s="15"/>
      <c r="E849" s="15"/>
    </row>
    <row r="850" spans="1:5" ht="21.75" customHeight="1">
      <c r="A850" s="15"/>
      <c r="B850" s="15"/>
      <c r="C850" s="15"/>
      <c r="D850" s="15"/>
      <c r="E850" s="15"/>
    </row>
    <row r="851" spans="1:5" ht="21.75" customHeight="1">
      <c r="A851" s="15"/>
      <c r="B851" s="15"/>
      <c r="C851" s="15"/>
      <c r="D851" s="15"/>
      <c r="E851" s="15"/>
    </row>
    <row r="852" spans="1:5" ht="21.75" customHeight="1">
      <c r="A852" s="15"/>
      <c r="B852" s="15"/>
      <c r="C852" s="15"/>
      <c r="D852" s="15"/>
      <c r="E852" s="15"/>
    </row>
    <row r="853" spans="1:5" ht="21.75" customHeight="1">
      <c r="A853" s="15"/>
      <c r="B853" s="15"/>
      <c r="C853" s="15"/>
      <c r="D853" s="15"/>
      <c r="E853" s="15"/>
    </row>
    <row r="854" spans="1:5" ht="21.75" customHeight="1">
      <c r="A854" s="15"/>
      <c r="B854" s="15"/>
      <c r="C854" s="15"/>
      <c r="D854" s="15"/>
      <c r="E854" s="15"/>
    </row>
    <row r="855" spans="1:5" ht="21.75" customHeight="1">
      <c r="A855" s="15"/>
      <c r="B855" s="15"/>
      <c r="C855" s="15"/>
      <c r="D855" s="15"/>
      <c r="E855" s="15"/>
    </row>
    <row r="856" spans="1:5" ht="21.75" customHeight="1">
      <c r="A856" s="15"/>
      <c r="B856" s="15"/>
      <c r="C856" s="15"/>
      <c r="D856" s="15"/>
      <c r="E856" s="15"/>
    </row>
    <row r="857" spans="1:5" ht="21.75" customHeight="1">
      <c r="A857" s="15"/>
      <c r="B857" s="15"/>
      <c r="C857" s="15"/>
      <c r="D857" s="15"/>
      <c r="E857" s="15"/>
    </row>
    <row r="858" spans="1:5" ht="21.75" customHeight="1">
      <c r="A858" s="15"/>
      <c r="B858" s="15"/>
      <c r="C858" s="15"/>
      <c r="D858" s="15"/>
      <c r="E858" s="15"/>
    </row>
    <row r="859" spans="1:5" ht="21.75" customHeight="1">
      <c r="A859" s="15"/>
      <c r="B859" s="15"/>
      <c r="C859" s="15"/>
      <c r="D859" s="15"/>
      <c r="E859" s="15"/>
    </row>
    <row r="860" spans="1:5" ht="21.75" customHeight="1">
      <c r="A860" s="15"/>
      <c r="B860" s="15"/>
      <c r="C860" s="15"/>
      <c r="D860" s="15"/>
      <c r="E860" s="15"/>
    </row>
    <row r="861" spans="1:5" ht="21.75" customHeight="1">
      <c r="A861" s="15"/>
      <c r="B861" s="15"/>
      <c r="C861" s="15"/>
      <c r="D861" s="15"/>
      <c r="E861" s="15"/>
    </row>
    <row r="862" spans="1:5" ht="21.75" customHeight="1">
      <c r="A862" s="15"/>
      <c r="B862" s="15"/>
      <c r="C862" s="15"/>
      <c r="D862" s="15"/>
      <c r="E862" s="15"/>
    </row>
    <row r="863" spans="1:5" ht="21.75" customHeight="1">
      <c r="A863" s="15"/>
      <c r="B863" s="15"/>
      <c r="C863" s="15"/>
      <c r="D863" s="15"/>
      <c r="E863" s="15"/>
    </row>
    <row r="864" spans="1:5" ht="21.75" customHeight="1">
      <c r="A864" s="15"/>
      <c r="B864" s="15"/>
      <c r="C864" s="15"/>
      <c r="D864" s="15"/>
      <c r="E864" s="15"/>
    </row>
    <row r="865" spans="1:5" ht="21.75" customHeight="1">
      <c r="A865" s="15"/>
      <c r="B865" s="15"/>
      <c r="C865" s="15"/>
      <c r="D865" s="15"/>
      <c r="E865" s="15"/>
    </row>
    <row r="866" spans="1:5" ht="21.75" customHeight="1">
      <c r="A866" s="15"/>
      <c r="B866" s="15"/>
      <c r="C866" s="15"/>
      <c r="D866" s="15"/>
      <c r="E866" s="15"/>
    </row>
    <row r="867" spans="1:5" ht="21.75" customHeight="1">
      <c r="A867" s="15"/>
      <c r="B867" s="15"/>
      <c r="C867" s="15"/>
      <c r="D867" s="15"/>
      <c r="E867" s="15"/>
    </row>
    <row r="868" spans="1:5" ht="21.75" customHeight="1">
      <c r="A868" s="15"/>
      <c r="B868" s="15"/>
      <c r="C868" s="15"/>
      <c r="D868" s="15"/>
      <c r="E868" s="15"/>
    </row>
    <row r="869" spans="1:5" ht="21.75" customHeight="1">
      <c r="A869" s="15"/>
      <c r="B869" s="15"/>
      <c r="C869" s="15"/>
      <c r="D869" s="15"/>
      <c r="E869" s="15"/>
    </row>
    <row r="870" spans="1:5" ht="21.75" customHeight="1">
      <c r="A870" s="15"/>
      <c r="B870" s="15"/>
      <c r="C870" s="15"/>
      <c r="D870" s="15"/>
      <c r="E870" s="15"/>
    </row>
    <row r="871" spans="1:5" ht="21.75" customHeight="1">
      <c r="A871" s="15"/>
      <c r="B871" s="15"/>
      <c r="C871" s="15"/>
      <c r="D871" s="15"/>
      <c r="E871" s="15"/>
    </row>
    <row r="872" spans="1:5" ht="21.75" customHeight="1">
      <c r="A872" s="15"/>
      <c r="B872" s="15"/>
      <c r="C872" s="15"/>
      <c r="D872" s="15"/>
      <c r="E872" s="15"/>
    </row>
    <row r="873" spans="1:5" ht="21.75" customHeight="1">
      <c r="A873" s="15"/>
      <c r="B873" s="15"/>
      <c r="C873" s="15"/>
      <c r="D873" s="15"/>
      <c r="E873" s="15"/>
    </row>
    <row r="874" spans="1:5" ht="21.75" customHeight="1">
      <c r="A874" s="15"/>
      <c r="B874" s="15"/>
      <c r="C874" s="15"/>
      <c r="D874" s="15"/>
      <c r="E874" s="15"/>
    </row>
    <row r="875" spans="1:5" ht="21.75" customHeight="1">
      <c r="A875" s="15"/>
      <c r="B875" s="15"/>
      <c r="C875" s="15"/>
      <c r="D875" s="15"/>
      <c r="E875" s="15"/>
    </row>
    <row r="876" spans="1:5" ht="21.75" customHeight="1">
      <c r="A876" s="15"/>
      <c r="B876" s="15"/>
      <c r="C876" s="15"/>
      <c r="D876" s="15"/>
      <c r="E876" s="15"/>
    </row>
    <row r="877" spans="1:5" ht="21.75" customHeight="1">
      <c r="A877" s="15"/>
      <c r="B877" s="15"/>
      <c r="C877" s="15"/>
      <c r="D877" s="15"/>
      <c r="E877" s="15"/>
    </row>
    <row r="878" spans="1:5" ht="21.75" customHeight="1">
      <c r="A878" s="15"/>
      <c r="B878" s="15"/>
      <c r="C878" s="15"/>
      <c r="D878" s="15"/>
      <c r="E878" s="15"/>
    </row>
    <row r="879" spans="1:5" ht="21.75" customHeight="1">
      <c r="A879" s="15"/>
      <c r="B879" s="15"/>
      <c r="C879" s="15"/>
      <c r="D879" s="15"/>
      <c r="E879" s="15"/>
    </row>
    <row r="880" spans="1:5" ht="21.75" customHeight="1">
      <c r="A880" s="15"/>
      <c r="B880" s="15"/>
      <c r="C880" s="15"/>
      <c r="D880" s="15"/>
      <c r="E880" s="15"/>
    </row>
    <row r="881" spans="1:5" ht="21.75" customHeight="1">
      <c r="A881" s="15"/>
      <c r="B881" s="15"/>
      <c r="C881" s="15"/>
      <c r="D881" s="15"/>
      <c r="E881" s="15"/>
    </row>
    <row r="882" spans="1:5" ht="21.75" customHeight="1">
      <c r="A882" s="15"/>
      <c r="B882" s="15"/>
      <c r="C882" s="15"/>
      <c r="D882" s="15"/>
      <c r="E882" s="15"/>
    </row>
    <row r="883" spans="1:5" ht="21.75" customHeight="1">
      <c r="A883" s="15"/>
      <c r="B883" s="15"/>
      <c r="C883" s="15"/>
      <c r="D883" s="15"/>
      <c r="E883" s="15"/>
    </row>
    <row r="884" spans="1:5" ht="21.75" customHeight="1">
      <c r="A884" s="15"/>
      <c r="B884" s="15"/>
      <c r="C884" s="15"/>
      <c r="D884" s="15"/>
      <c r="E884" s="15"/>
    </row>
    <row r="885" spans="1:5" ht="21.75" customHeight="1">
      <c r="A885" s="15"/>
      <c r="B885" s="15"/>
      <c r="C885" s="15"/>
      <c r="D885" s="15"/>
      <c r="E885" s="15"/>
    </row>
    <row r="886" spans="1:5" ht="21.75" customHeight="1">
      <c r="A886" s="15"/>
      <c r="B886" s="15"/>
      <c r="C886" s="15"/>
      <c r="D886" s="15"/>
      <c r="E886" s="15"/>
    </row>
    <row r="887" spans="1:5" ht="21.75" customHeight="1">
      <c r="A887" s="15"/>
      <c r="B887" s="15"/>
      <c r="C887" s="15"/>
      <c r="D887" s="15"/>
      <c r="E887" s="15"/>
    </row>
    <row r="888" spans="1:5" ht="21.75" customHeight="1">
      <c r="A888" s="15"/>
      <c r="B888" s="15"/>
      <c r="C888" s="15"/>
      <c r="D888" s="15"/>
      <c r="E888" s="15"/>
    </row>
    <row r="889" spans="1:5" ht="21.75" customHeight="1">
      <c r="A889" s="15"/>
      <c r="B889" s="15"/>
      <c r="C889" s="15"/>
      <c r="D889" s="15"/>
      <c r="E889" s="15"/>
    </row>
    <row r="890" spans="1:5" ht="21.75" customHeight="1">
      <c r="A890" s="15"/>
      <c r="B890" s="15"/>
      <c r="C890" s="15"/>
      <c r="D890" s="15"/>
      <c r="E890" s="15"/>
    </row>
    <row r="891" spans="1:5" ht="21.75" customHeight="1">
      <c r="A891" s="15"/>
      <c r="B891" s="15"/>
      <c r="C891" s="15"/>
      <c r="D891" s="15"/>
      <c r="E891" s="15"/>
    </row>
    <row r="892" spans="1:5" ht="21.75" customHeight="1">
      <c r="A892" s="15"/>
      <c r="B892" s="15"/>
      <c r="C892" s="15"/>
      <c r="D892" s="15"/>
      <c r="E892" s="15"/>
    </row>
    <row r="893" spans="1:5" ht="21.75" customHeight="1">
      <c r="A893" s="15"/>
      <c r="B893" s="15"/>
      <c r="C893" s="15"/>
      <c r="D893" s="15"/>
      <c r="E893" s="15"/>
    </row>
    <row r="894" spans="1:5" ht="21.75" customHeight="1">
      <c r="A894" s="15"/>
      <c r="B894" s="15"/>
      <c r="C894" s="15"/>
      <c r="D894" s="15"/>
      <c r="E894" s="15"/>
    </row>
    <row r="895" spans="1:5" ht="21.75" customHeight="1">
      <c r="A895" s="15"/>
      <c r="B895" s="15"/>
      <c r="C895" s="15"/>
      <c r="D895" s="15"/>
      <c r="E895" s="15"/>
    </row>
    <row r="896" spans="1:5" ht="21.75" customHeight="1">
      <c r="A896" s="15"/>
      <c r="B896" s="15"/>
      <c r="C896" s="15"/>
      <c r="D896" s="15"/>
      <c r="E896" s="15"/>
    </row>
    <row r="897" spans="1:5" ht="21.75" customHeight="1">
      <c r="A897" s="15"/>
      <c r="B897" s="15"/>
      <c r="C897" s="15"/>
      <c r="D897" s="15"/>
      <c r="E897" s="15"/>
    </row>
    <row r="898" spans="1:5" ht="21.75" customHeight="1">
      <c r="A898" s="15"/>
      <c r="B898" s="15"/>
      <c r="C898" s="15"/>
      <c r="D898" s="15"/>
      <c r="E898" s="15"/>
    </row>
    <row r="899" spans="1:5" ht="21.75" customHeight="1">
      <c r="A899" s="15"/>
      <c r="B899" s="15"/>
      <c r="C899" s="15"/>
      <c r="D899" s="15"/>
      <c r="E899" s="15"/>
    </row>
    <row r="900" spans="1:5" ht="21.75" customHeight="1">
      <c r="A900" s="15"/>
      <c r="B900" s="15"/>
      <c r="C900" s="15"/>
      <c r="D900" s="15"/>
      <c r="E900" s="15"/>
    </row>
    <row r="901" spans="1:5" ht="21.75" customHeight="1">
      <c r="A901" s="15"/>
      <c r="B901" s="15"/>
      <c r="C901" s="15"/>
      <c r="D901" s="15"/>
      <c r="E901" s="15"/>
    </row>
    <row r="902" spans="1:5" ht="21.75" customHeight="1">
      <c r="A902" s="15"/>
      <c r="B902" s="15"/>
      <c r="C902" s="15"/>
      <c r="D902" s="15"/>
      <c r="E902" s="15"/>
    </row>
    <row r="903" spans="1:5" ht="21.75" customHeight="1">
      <c r="A903" s="15"/>
      <c r="B903" s="15"/>
      <c r="C903" s="15"/>
      <c r="D903" s="15"/>
      <c r="E903" s="15"/>
    </row>
    <row r="904" spans="1:5" ht="21.75" customHeight="1">
      <c r="A904" s="15"/>
      <c r="B904" s="15"/>
      <c r="C904" s="15"/>
      <c r="D904" s="15"/>
      <c r="E904" s="15"/>
    </row>
    <row r="905" spans="1:5" ht="21.75" customHeight="1">
      <c r="A905" s="15"/>
      <c r="B905" s="15"/>
      <c r="C905" s="15"/>
      <c r="D905" s="15"/>
      <c r="E905" s="15"/>
    </row>
    <row r="906" spans="1:5" ht="21.75" customHeight="1">
      <c r="A906" s="15"/>
      <c r="B906" s="15"/>
      <c r="C906" s="15"/>
      <c r="D906" s="15"/>
      <c r="E906" s="15"/>
    </row>
    <row r="907" spans="1:5" ht="21.75" customHeight="1">
      <c r="A907" s="15"/>
      <c r="B907" s="15"/>
      <c r="C907" s="15"/>
      <c r="D907" s="15"/>
      <c r="E907" s="15"/>
    </row>
    <row r="908" spans="1:5" ht="21.75" customHeight="1">
      <c r="A908" s="15"/>
      <c r="B908" s="15"/>
      <c r="C908" s="15"/>
      <c r="D908" s="15"/>
      <c r="E908" s="15"/>
    </row>
    <row r="909" spans="1:5" ht="21.75" customHeight="1">
      <c r="A909" s="15"/>
      <c r="B909" s="15"/>
      <c r="C909" s="15"/>
      <c r="D909" s="15"/>
      <c r="E909" s="15"/>
    </row>
    <row r="910" spans="1:5" ht="21.75" customHeight="1">
      <c r="A910" s="15"/>
      <c r="B910" s="15"/>
      <c r="C910" s="15"/>
      <c r="D910" s="15"/>
      <c r="E910" s="15"/>
    </row>
    <row r="911" spans="1:5" ht="21.75" customHeight="1">
      <c r="A911" s="15"/>
      <c r="B911" s="15"/>
      <c r="C911" s="15"/>
      <c r="D911" s="15"/>
      <c r="E911" s="15"/>
    </row>
    <row r="912" spans="1:5" ht="21.75" customHeight="1">
      <c r="A912" s="15"/>
      <c r="B912" s="15"/>
      <c r="C912" s="15"/>
      <c r="D912" s="15"/>
      <c r="E912" s="15"/>
    </row>
    <row r="913" spans="1:5" ht="21.75" customHeight="1">
      <c r="A913" s="15"/>
      <c r="B913" s="15"/>
      <c r="C913" s="15"/>
      <c r="D913" s="15"/>
      <c r="E913" s="15"/>
    </row>
    <row r="914" spans="1:5" ht="21.75" customHeight="1">
      <c r="A914" s="15"/>
      <c r="B914" s="15"/>
      <c r="C914" s="15"/>
      <c r="D914" s="15"/>
      <c r="E914" s="15"/>
    </row>
    <row r="915" spans="1:5" ht="21.75" customHeight="1">
      <c r="A915" s="15"/>
      <c r="B915" s="15"/>
      <c r="C915" s="15"/>
      <c r="D915" s="15"/>
      <c r="E915" s="15"/>
    </row>
    <row r="916" spans="1:5" ht="21.75" customHeight="1">
      <c r="A916" s="15"/>
      <c r="B916" s="15"/>
      <c r="C916" s="15"/>
      <c r="D916" s="15"/>
      <c r="E916" s="15"/>
    </row>
    <row r="917" spans="1:5" ht="21.75" customHeight="1">
      <c r="A917" s="15"/>
      <c r="B917" s="15"/>
      <c r="C917" s="15"/>
      <c r="D917" s="15"/>
      <c r="E917" s="15"/>
    </row>
    <row r="918" spans="1:5" ht="21.75" customHeight="1">
      <c r="A918" s="15"/>
      <c r="B918" s="15"/>
      <c r="C918" s="15"/>
      <c r="D918" s="15"/>
      <c r="E918" s="15"/>
    </row>
    <row r="919" spans="1:5" ht="21.75" customHeight="1">
      <c r="A919" s="15"/>
      <c r="B919" s="15"/>
      <c r="C919" s="15"/>
      <c r="D919" s="15"/>
      <c r="E919" s="15"/>
    </row>
    <row r="920" spans="1:5" ht="21.75" customHeight="1">
      <c r="A920" s="15"/>
      <c r="B920" s="15"/>
      <c r="C920" s="15"/>
      <c r="D920" s="15"/>
      <c r="E920" s="15"/>
    </row>
    <row r="921" spans="1:5" ht="21.75" customHeight="1">
      <c r="A921" s="15"/>
      <c r="B921" s="15"/>
      <c r="C921" s="15"/>
      <c r="D921" s="15"/>
      <c r="E921" s="15"/>
    </row>
    <row r="922" spans="1:5" ht="21.75" customHeight="1">
      <c r="A922" s="15"/>
      <c r="B922" s="15"/>
      <c r="C922" s="15"/>
      <c r="D922" s="15"/>
      <c r="E922" s="15"/>
    </row>
    <row r="923" spans="1:5" ht="21.75" customHeight="1">
      <c r="A923" s="15"/>
      <c r="B923" s="15"/>
      <c r="C923" s="15"/>
      <c r="D923" s="15"/>
      <c r="E923" s="15"/>
    </row>
    <row r="924" spans="1:5" ht="21.75" customHeight="1">
      <c r="A924" s="15"/>
      <c r="B924" s="15"/>
      <c r="C924" s="15"/>
      <c r="D924" s="15"/>
      <c r="E924" s="15"/>
    </row>
    <row r="925" spans="1:5" ht="21.75" customHeight="1">
      <c r="A925" s="15"/>
      <c r="B925" s="15"/>
      <c r="C925" s="15"/>
      <c r="D925" s="15"/>
      <c r="E925" s="15"/>
    </row>
    <row r="926" spans="1:5" ht="21.75" customHeight="1">
      <c r="A926" s="15"/>
      <c r="B926" s="15"/>
      <c r="C926" s="15"/>
      <c r="D926" s="15"/>
      <c r="E926" s="15"/>
    </row>
    <row r="927" spans="1:5" ht="21.75" customHeight="1">
      <c r="A927" s="15"/>
      <c r="B927" s="15"/>
      <c r="C927" s="15"/>
      <c r="D927" s="15"/>
      <c r="E927" s="15"/>
    </row>
    <row r="928" spans="1:5" ht="21.75" customHeight="1">
      <c r="A928" s="15"/>
      <c r="B928" s="15"/>
      <c r="C928" s="15"/>
      <c r="D928" s="15"/>
      <c r="E928" s="15"/>
    </row>
    <row r="929" spans="1:5" ht="21.75" customHeight="1">
      <c r="A929" s="15"/>
      <c r="B929" s="15"/>
      <c r="C929" s="15"/>
      <c r="D929" s="15"/>
      <c r="E929" s="15"/>
    </row>
    <row r="930" spans="1:5" ht="21.75" customHeight="1">
      <c r="A930" s="15"/>
      <c r="B930" s="15"/>
      <c r="C930" s="15"/>
      <c r="D930" s="15"/>
      <c r="E930" s="15"/>
    </row>
    <row r="931" spans="1:5" ht="21.75" customHeight="1">
      <c r="A931" s="15"/>
      <c r="B931" s="15"/>
      <c r="C931" s="15"/>
      <c r="D931" s="15"/>
      <c r="E931" s="15"/>
    </row>
    <row r="932" spans="1:5" ht="21.75" customHeight="1">
      <c r="A932" s="15"/>
      <c r="B932" s="15"/>
      <c r="C932" s="15"/>
      <c r="D932" s="15"/>
      <c r="E932" s="15"/>
    </row>
    <row r="933" spans="1:5" ht="21.75" customHeight="1">
      <c r="A933" s="15"/>
      <c r="B933" s="15"/>
      <c r="C933" s="15"/>
      <c r="D933" s="15"/>
      <c r="E933" s="15"/>
    </row>
    <row r="934" spans="1:5" ht="21.75" customHeight="1">
      <c r="A934" s="15"/>
      <c r="B934" s="15"/>
      <c r="C934" s="15"/>
      <c r="D934" s="15"/>
      <c r="E934" s="15"/>
    </row>
    <row r="935" spans="1:5" ht="21.75" customHeight="1">
      <c r="A935" s="15"/>
      <c r="B935" s="15"/>
      <c r="C935" s="15"/>
      <c r="D935" s="15"/>
      <c r="E935" s="15"/>
    </row>
    <row r="936" spans="1:5" ht="21.75" customHeight="1">
      <c r="A936" s="15"/>
      <c r="B936" s="15"/>
      <c r="C936" s="15"/>
      <c r="D936" s="15"/>
      <c r="E936" s="15"/>
    </row>
    <row r="937" spans="1:5" ht="21.75" customHeight="1">
      <c r="A937" s="15"/>
      <c r="B937" s="15"/>
      <c r="C937" s="15"/>
      <c r="D937" s="15"/>
      <c r="E937" s="15"/>
    </row>
    <row r="938" spans="1:5" ht="21.75" customHeight="1">
      <c r="A938" s="15"/>
      <c r="B938" s="15"/>
      <c r="C938" s="15"/>
      <c r="D938" s="15"/>
      <c r="E938" s="15"/>
    </row>
    <row r="939" spans="1:5" ht="21.75" customHeight="1">
      <c r="A939" s="15"/>
      <c r="B939" s="15"/>
      <c r="C939" s="15"/>
      <c r="D939" s="15"/>
      <c r="E939" s="15"/>
    </row>
    <row r="940" spans="1:5" ht="21.75" customHeight="1">
      <c r="A940" s="15"/>
      <c r="B940" s="15"/>
      <c r="C940" s="15"/>
      <c r="D940" s="15"/>
      <c r="E940" s="15"/>
    </row>
    <row r="941" spans="1:5" ht="21.75" customHeight="1">
      <c r="A941" s="15"/>
      <c r="B941" s="15"/>
      <c r="C941" s="15"/>
      <c r="D941" s="15"/>
      <c r="E941" s="15"/>
    </row>
    <row r="942" spans="1:5" ht="21.75" customHeight="1">
      <c r="A942" s="15"/>
      <c r="B942" s="15"/>
      <c r="C942" s="15"/>
      <c r="D942" s="15"/>
      <c r="E942" s="15"/>
    </row>
    <row r="943" spans="1:5" ht="21.75" customHeight="1">
      <c r="A943" s="15"/>
      <c r="B943" s="15"/>
      <c r="C943" s="15"/>
      <c r="D943" s="15"/>
      <c r="E943" s="15"/>
    </row>
    <row r="944" spans="1:5" ht="21.75" customHeight="1">
      <c r="A944" s="15"/>
      <c r="B944" s="15"/>
      <c r="C944" s="15"/>
      <c r="D944" s="15"/>
      <c r="E944" s="15"/>
    </row>
    <row r="945" spans="1:5" ht="21.75" customHeight="1">
      <c r="A945" s="15"/>
      <c r="B945" s="15"/>
      <c r="C945" s="15"/>
      <c r="D945" s="15"/>
      <c r="E945" s="15"/>
    </row>
    <row r="946" spans="1:5" ht="21.75" customHeight="1">
      <c r="A946" s="15"/>
      <c r="B946" s="15"/>
      <c r="C946" s="15"/>
      <c r="D946" s="15"/>
      <c r="E946" s="15"/>
    </row>
    <row r="947" spans="1:5" ht="21.75" customHeight="1">
      <c r="A947" s="15"/>
      <c r="B947" s="15"/>
      <c r="C947" s="15"/>
      <c r="D947" s="15"/>
      <c r="E947" s="15"/>
    </row>
    <row r="948" spans="1:5" ht="21.75" customHeight="1">
      <c r="A948" s="15"/>
      <c r="B948" s="15"/>
      <c r="C948" s="15"/>
      <c r="D948" s="15"/>
      <c r="E948" s="15"/>
    </row>
    <row r="949" spans="1:5" ht="21.75" customHeight="1">
      <c r="A949" s="15"/>
      <c r="B949" s="15"/>
      <c r="C949" s="15"/>
      <c r="D949" s="15"/>
      <c r="E949" s="15"/>
    </row>
    <row r="950" spans="1:5" ht="21.75" customHeight="1">
      <c r="A950" s="15"/>
      <c r="B950" s="15"/>
      <c r="C950" s="15"/>
      <c r="D950" s="15"/>
      <c r="E950" s="15"/>
    </row>
    <row r="951" spans="1:5" ht="21.75" customHeight="1">
      <c r="A951" s="15"/>
      <c r="B951" s="15"/>
      <c r="C951" s="15"/>
      <c r="D951" s="15"/>
      <c r="E951" s="15"/>
    </row>
    <row r="952" spans="1:5" ht="21.75" customHeight="1">
      <c r="A952" s="15"/>
      <c r="B952" s="15"/>
      <c r="C952" s="15"/>
      <c r="D952" s="15"/>
      <c r="E952" s="15"/>
    </row>
    <row r="953" spans="1:5" ht="21.75" customHeight="1">
      <c r="A953" s="15"/>
      <c r="B953" s="15"/>
      <c r="C953" s="15"/>
      <c r="D953" s="15"/>
      <c r="E953" s="15"/>
    </row>
    <row r="954" spans="1:5" ht="21.75" customHeight="1">
      <c r="A954" s="15"/>
      <c r="B954" s="15"/>
      <c r="C954" s="15"/>
      <c r="D954" s="15"/>
      <c r="E954" s="15"/>
    </row>
    <row r="955" spans="1:5" ht="21.75" customHeight="1">
      <c r="A955" s="15"/>
      <c r="B955" s="15"/>
      <c r="C955" s="15"/>
      <c r="D955" s="15"/>
      <c r="E955" s="15"/>
    </row>
    <row r="956" spans="1:5" ht="21.75" customHeight="1">
      <c r="A956" s="15"/>
      <c r="B956" s="15"/>
      <c r="C956" s="15"/>
      <c r="D956" s="15"/>
      <c r="E956" s="15"/>
    </row>
    <row r="957" spans="1:5" ht="21.75" customHeight="1">
      <c r="A957" s="15"/>
      <c r="B957" s="15"/>
      <c r="C957" s="15"/>
      <c r="D957" s="15"/>
      <c r="E957" s="15"/>
    </row>
    <row r="958" spans="1:5" ht="21.75" customHeight="1">
      <c r="A958" s="15"/>
      <c r="B958" s="15"/>
      <c r="C958" s="15"/>
      <c r="D958" s="15"/>
      <c r="E958" s="15"/>
    </row>
    <row r="959" spans="1:5" ht="21.75" customHeight="1">
      <c r="A959" s="15"/>
      <c r="B959" s="15"/>
      <c r="C959" s="15"/>
      <c r="D959" s="15"/>
      <c r="E959" s="15"/>
    </row>
    <row r="960" spans="1:5" ht="21.75" customHeight="1">
      <c r="A960" s="15"/>
      <c r="B960" s="15"/>
      <c r="C960" s="15"/>
      <c r="D960" s="15"/>
      <c r="E960" s="15"/>
    </row>
    <row r="961" spans="1:5" ht="21.75" customHeight="1">
      <c r="A961" s="15"/>
      <c r="B961" s="15"/>
      <c r="C961" s="15"/>
      <c r="D961" s="15"/>
      <c r="E961" s="15"/>
    </row>
    <row r="962" spans="1:5" ht="21.75" customHeight="1">
      <c r="A962" s="15"/>
      <c r="B962" s="15"/>
      <c r="C962" s="15"/>
      <c r="D962" s="15"/>
      <c r="E962" s="15"/>
    </row>
    <row r="963" spans="1:5" ht="21.75" customHeight="1">
      <c r="A963" s="15"/>
      <c r="B963" s="15"/>
      <c r="C963" s="15"/>
      <c r="D963" s="15"/>
      <c r="E963" s="15"/>
    </row>
    <row r="964" spans="1:5" ht="21.75" customHeight="1">
      <c r="A964" s="15"/>
      <c r="B964" s="15"/>
      <c r="C964" s="15"/>
      <c r="D964" s="15"/>
      <c r="E964" s="15"/>
    </row>
    <row r="965" spans="1:5" ht="21.75" customHeight="1">
      <c r="A965" s="15"/>
      <c r="B965" s="15"/>
      <c r="C965" s="15"/>
      <c r="D965" s="15"/>
      <c r="E965" s="15"/>
    </row>
    <row r="966" spans="1:5" ht="21.75" customHeight="1">
      <c r="A966" s="15"/>
      <c r="B966" s="15"/>
      <c r="C966" s="15"/>
      <c r="D966" s="15"/>
      <c r="E966" s="15"/>
    </row>
    <row r="967" spans="1:5" ht="21.75" customHeight="1">
      <c r="A967" s="15"/>
      <c r="B967" s="15"/>
      <c r="C967" s="15"/>
      <c r="D967" s="15"/>
      <c r="E967" s="15"/>
    </row>
    <row r="968" spans="1:5" ht="21.75" customHeight="1">
      <c r="A968" s="15"/>
      <c r="B968" s="15"/>
      <c r="C968" s="15"/>
      <c r="D968" s="15"/>
      <c r="E968" s="15"/>
    </row>
    <row r="969" spans="1:5" ht="21.75" customHeight="1">
      <c r="A969" s="15"/>
      <c r="B969" s="15"/>
      <c r="C969" s="15"/>
      <c r="D969" s="15"/>
      <c r="E969" s="15"/>
    </row>
    <row r="970" spans="1:5" ht="21.75" customHeight="1">
      <c r="A970" s="15"/>
      <c r="B970" s="15"/>
      <c r="C970" s="15"/>
      <c r="D970" s="15"/>
      <c r="E970" s="15"/>
    </row>
    <row r="971" spans="1:5" ht="21.75" customHeight="1">
      <c r="A971" s="15"/>
      <c r="B971" s="15"/>
      <c r="C971" s="15"/>
      <c r="D971" s="15"/>
      <c r="E971" s="15"/>
    </row>
    <row r="972" spans="1:5" ht="21.75" customHeight="1">
      <c r="A972" s="15"/>
      <c r="B972" s="15"/>
      <c r="C972" s="15"/>
      <c r="D972" s="15"/>
      <c r="E972" s="15"/>
    </row>
    <row r="973" spans="1:5" ht="21.75" customHeight="1">
      <c r="A973" s="15"/>
      <c r="B973" s="15"/>
      <c r="C973" s="15"/>
      <c r="D973" s="15"/>
      <c r="E973" s="15"/>
    </row>
    <row r="974" spans="1:5" ht="21.75" customHeight="1">
      <c r="A974" s="15"/>
      <c r="B974" s="15"/>
      <c r="C974" s="15"/>
      <c r="D974" s="15"/>
      <c r="E974" s="15"/>
    </row>
    <row r="975" spans="1:5" ht="21.75" customHeight="1">
      <c r="A975" s="15"/>
      <c r="B975" s="15"/>
      <c r="C975" s="15"/>
      <c r="D975" s="15"/>
      <c r="E975" s="15"/>
    </row>
    <row r="976" spans="1:5" ht="21.75" customHeight="1">
      <c r="A976" s="15"/>
      <c r="B976" s="15"/>
      <c r="C976" s="15"/>
      <c r="D976" s="15"/>
      <c r="E976" s="15"/>
    </row>
    <row r="977" spans="1:5" ht="21.75" customHeight="1">
      <c r="A977" s="15"/>
      <c r="B977" s="15"/>
      <c r="C977" s="15"/>
      <c r="D977" s="15"/>
      <c r="E977" s="15"/>
    </row>
    <row r="978" spans="1:5" ht="21.75" customHeight="1">
      <c r="A978" s="15"/>
      <c r="B978" s="15"/>
      <c r="C978" s="15"/>
      <c r="D978" s="15"/>
      <c r="E978" s="15"/>
    </row>
    <row r="979" spans="1:5" ht="21.75" customHeight="1">
      <c r="A979" s="15"/>
      <c r="B979" s="15"/>
      <c r="C979" s="15"/>
      <c r="D979" s="15"/>
      <c r="E979" s="15"/>
    </row>
    <row r="980" spans="1:5" ht="21.75" customHeight="1">
      <c r="A980" s="15"/>
      <c r="B980" s="15"/>
      <c r="C980" s="15"/>
      <c r="D980" s="15"/>
      <c r="E980" s="15"/>
    </row>
    <row r="981" spans="1:5" ht="21.75" customHeight="1">
      <c r="A981" s="15"/>
      <c r="B981" s="15"/>
      <c r="C981" s="15"/>
      <c r="D981" s="15"/>
      <c r="E981" s="15"/>
    </row>
    <row r="982" spans="1:5" ht="21.75" customHeight="1">
      <c r="A982" s="15"/>
      <c r="B982" s="15"/>
      <c r="C982" s="15"/>
      <c r="D982" s="15"/>
      <c r="E982" s="15"/>
    </row>
    <row r="983" spans="1:5" ht="21.75" customHeight="1">
      <c r="A983" s="15"/>
      <c r="B983" s="15"/>
      <c r="C983" s="15"/>
      <c r="D983" s="15"/>
      <c r="E983" s="15"/>
    </row>
    <row r="984" spans="1:5" ht="21.75" customHeight="1">
      <c r="A984" s="15"/>
      <c r="B984" s="15"/>
      <c r="C984" s="15"/>
      <c r="D984" s="15"/>
      <c r="E984" s="15"/>
    </row>
    <row r="985" spans="1:5" ht="21.75" customHeight="1">
      <c r="A985" s="15"/>
      <c r="B985" s="15"/>
      <c r="C985" s="15"/>
      <c r="D985" s="15"/>
      <c r="E985" s="15"/>
    </row>
    <row r="986" spans="1:5" ht="21.75" customHeight="1">
      <c r="A986" s="15"/>
      <c r="B986" s="15"/>
      <c r="C986" s="15"/>
      <c r="D986" s="15"/>
      <c r="E986" s="15"/>
    </row>
    <row r="987" spans="1:5" ht="21.75" customHeight="1">
      <c r="A987" s="15"/>
      <c r="B987" s="15"/>
      <c r="C987" s="15"/>
      <c r="D987" s="15"/>
      <c r="E987" s="15"/>
    </row>
    <row r="988" spans="1:5" ht="21.75" customHeight="1">
      <c r="A988" s="15"/>
      <c r="B988" s="15"/>
      <c r="C988" s="15"/>
      <c r="D988" s="15"/>
      <c r="E988" s="15"/>
    </row>
    <row r="989" spans="1:5" ht="21.75" customHeight="1">
      <c r="A989" s="15"/>
      <c r="B989" s="15"/>
      <c r="C989" s="15"/>
      <c r="D989" s="15"/>
      <c r="E989" s="15"/>
    </row>
    <row r="990" spans="1:5" ht="21.75" customHeight="1">
      <c r="A990" s="15"/>
      <c r="B990" s="15"/>
      <c r="C990" s="15"/>
      <c r="D990" s="15"/>
      <c r="E990" s="15"/>
    </row>
    <row r="991" spans="1:5" ht="21.75" customHeight="1">
      <c r="A991" s="15"/>
      <c r="B991" s="15"/>
      <c r="C991" s="15"/>
      <c r="D991" s="15"/>
      <c r="E991" s="15"/>
    </row>
    <row r="992" spans="1:5" ht="21.75" customHeight="1">
      <c r="A992" s="15"/>
      <c r="B992" s="15"/>
      <c r="C992" s="15"/>
      <c r="D992" s="15"/>
      <c r="E992" s="15"/>
    </row>
    <row r="993" spans="1:5" ht="21.75" customHeight="1">
      <c r="A993" s="15"/>
      <c r="B993" s="15"/>
      <c r="C993" s="15"/>
      <c r="D993" s="15"/>
      <c r="E993" s="15"/>
    </row>
    <row r="994" spans="1:5" ht="21.75" customHeight="1">
      <c r="A994" s="15"/>
      <c r="B994" s="15"/>
      <c r="C994" s="15"/>
      <c r="D994" s="15"/>
      <c r="E994" s="15"/>
    </row>
    <row r="995" spans="1:5" ht="21.75" customHeight="1">
      <c r="A995" s="15"/>
      <c r="B995" s="15"/>
      <c r="C995" s="15"/>
      <c r="D995" s="15"/>
      <c r="E995" s="15"/>
    </row>
    <row r="996" spans="1:5" ht="21.75" customHeight="1">
      <c r="A996" s="15"/>
      <c r="B996" s="15"/>
      <c r="C996" s="15"/>
      <c r="D996" s="15"/>
      <c r="E996" s="15"/>
    </row>
    <row r="997" spans="1:5" ht="21.75" customHeight="1">
      <c r="A997" s="15"/>
      <c r="B997" s="15"/>
      <c r="C997" s="15"/>
      <c r="D997" s="15"/>
      <c r="E997" s="15"/>
    </row>
    <row r="998" spans="1:5" ht="21.75" customHeight="1">
      <c r="A998" s="15"/>
      <c r="B998" s="15"/>
      <c r="C998" s="15"/>
      <c r="D998" s="15"/>
      <c r="E998" s="15"/>
    </row>
    <row r="999" spans="1:5" ht="21.75" customHeight="1">
      <c r="A999" s="15"/>
      <c r="B999" s="15"/>
      <c r="C999" s="15"/>
      <c r="D999" s="15"/>
      <c r="E999" s="15"/>
    </row>
    <row r="1000" spans="1:5" ht="21.75" customHeight="1">
      <c r="A1000" s="15"/>
      <c r="B1000" s="15"/>
      <c r="C1000" s="15"/>
      <c r="D1000" s="15"/>
      <c r="E1000" s="15"/>
    </row>
    <row r="1001" spans="1:5" ht="21.75" customHeight="1">
      <c r="C1001" s="15"/>
    </row>
    <row r="1002" spans="1:5" ht="21.75" customHeight="1">
      <c r="C1002" s="15"/>
    </row>
    <row r="1003" spans="1:5" ht="21.75" customHeight="1">
      <c r="C1003" s="15"/>
    </row>
    <row r="1004" spans="1:5" ht="21.75" customHeight="1">
      <c r="C1004" s="15"/>
    </row>
  </sheetData>
  <mergeCells count="22">
    <mergeCell ref="N49:P49"/>
    <mergeCell ref="N47:P47"/>
    <mergeCell ref="N48:P48"/>
    <mergeCell ref="N45:P45"/>
    <mergeCell ref="N46:P46"/>
    <mergeCell ref="D1:E3"/>
    <mergeCell ref="B27:B28"/>
    <mergeCell ref="B29:B31"/>
    <mergeCell ref="B32:B33"/>
    <mergeCell ref="B35:B37"/>
    <mergeCell ref="B5:B6"/>
    <mergeCell ref="B7:B9"/>
    <mergeCell ref="B10:B12"/>
    <mergeCell ref="B16:B18"/>
    <mergeCell ref="B20:B21"/>
    <mergeCell ref="B23:B26"/>
    <mergeCell ref="A1:A4"/>
    <mergeCell ref="B1:B4"/>
    <mergeCell ref="C1:C4"/>
    <mergeCell ref="B60:B62"/>
    <mergeCell ref="B40:B41"/>
    <mergeCell ref="B50:B52"/>
  </mergeCells>
  <conditionalFormatting sqref="D5:D69">
    <cfRule type="duplicateValues" dxfId="5" priority="1"/>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0066FF"/>
  </sheetPr>
  <dimension ref="A1:O1005"/>
  <sheetViews>
    <sheetView zoomScale="85" zoomScaleNormal="85" workbookViewId="0">
      <selection activeCell="I19" sqref="I19"/>
    </sheetView>
  </sheetViews>
  <sheetFormatPr defaultRowHeight="12.75" customHeight="1"/>
  <cols>
    <col min="1" max="1" width="6.85546875" style="16" customWidth="1"/>
    <col min="2" max="2" width="18.85546875" style="16" hidden="1" customWidth="1"/>
    <col min="3" max="3" width="80.7109375" style="16" customWidth="1"/>
    <col min="4" max="4" width="14.7109375" style="16" customWidth="1"/>
    <col min="5" max="5" width="16.42578125" style="16" customWidth="1"/>
    <col min="6" max="6" width="13.28515625" customWidth="1"/>
    <col min="8" max="8" width="10.7109375" bestFit="1" customWidth="1"/>
    <col min="11" max="11" width="9.85546875" bestFit="1" customWidth="1"/>
  </cols>
  <sheetData>
    <row r="1" spans="1:14" ht="12.75" customHeight="1">
      <c r="A1" s="432" t="s">
        <v>0</v>
      </c>
      <c r="B1" s="432" t="s">
        <v>1</v>
      </c>
      <c r="C1" s="432" t="s">
        <v>2</v>
      </c>
      <c r="D1" s="497"/>
      <c r="E1" s="407"/>
    </row>
    <row r="2" spans="1:14" ht="12.75" customHeight="1">
      <c r="A2" s="433"/>
      <c r="B2" s="433"/>
      <c r="C2" s="433"/>
      <c r="D2" s="497"/>
      <c r="E2" s="407"/>
    </row>
    <row r="3" spans="1:14" ht="12.75" customHeight="1">
      <c r="A3" s="433"/>
      <c r="B3" s="433"/>
      <c r="C3" s="433"/>
      <c r="D3" s="498"/>
      <c r="E3" s="499"/>
      <c r="I3" s="168" t="s">
        <v>539</v>
      </c>
    </row>
    <row r="4" spans="1:14" ht="12.75" customHeight="1">
      <c r="A4" s="434"/>
      <c r="B4" s="434"/>
      <c r="C4" s="434"/>
      <c r="D4" s="135" t="s">
        <v>241</v>
      </c>
      <c r="E4" s="135" t="s">
        <v>241</v>
      </c>
      <c r="G4" s="133">
        <f>SUM(D4:D68)</f>
        <v>2425470</v>
      </c>
      <c r="I4" s="133">
        <f>L11+L12</f>
        <v>2425470</v>
      </c>
      <c r="K4" s="133">
        <f>I4-G4</f>
        <v>0</v>
      </c>
    </row>
    <row r="5" spans="1:14" ht="12.75" customHeight="1">
      <c r="A5" s="6">
        <v>1</v>
      </c>
      <c r="B5" s="453" t="s">
        <v>6</v>
      </c>
      <c r="C5" s="19" t="s">
        <v>100</v>
      </c>
      <c r="D5" s="14" t="str">
        <f>IFERROR(VLOOKUP(C5,$M$4:$N$66,2,FALSE),"")</f>
        <v/>
      </c>
      <c r="E5" s="14" t="str">
        <f>IFERROR(VLOOKUP(C5,$M$4:$O$65,3,FALSE),"")</f>
        <v/>
      </c>
      <c r="F5" s="102"/>
      <c r="G5" s="153" t="s">
        <v>871</v>
      </c>
      <c r="H5" s="102"/>
    </row>
    <row r="6" spans="1:14" ht="12.75" customHeight="1">
      <c r="A6" s="6">
        <f t="shared" ref="A6:A67" si="0">A5+1</f>
        <v>2</v>
      </c>
      <c r="B6" s="434"/>
      <c r="C6" s="21" t="s">
        <v>101</v>
      </c>
      <c r="D6" s="14" t="str">
        <f t="shared" ref="D6:D65" si="1">IFERROR(VLOOKUP(C6,$M$4:$N$66,2,FALSE),"")</f>
        <v/>
      </c>
      <c r="E6" s="14" t="str">
        <f t="shared" ref="E6:E67" si="2">IFERROR(VLOOKUP(C6,$M$4:$O$65,3,FALSE),"")</f>
        <v/>
      </c>
      <c r="F6" s="102"/>
      <c r="G6" s="153" t="s">
        <v>871</v>
      </c>
      <c r="H6" s="102"/>
    </row>
    <row r="7" spans="1:14" ht="12.75" customHeight="1">
      <c r="A7" s="6">
        <f t="shared" si="0"/>
        <v>3</v>
      </c>
      <c r="B7" s="453" t="s">
        <v>9</v>
      </c>
      <c r="C7" s="19" t="s">
        <v>102</v>
      </c>
      <c r="D7" s="14" t="str">
        <f>VNPAY_PIVOT!D7</f>
        <v/>
      </c>
      <c r="E7" s="333" t="str">
        <f t="shared" si="2"/>
        <v/>
      </c>
      <c r="F7" s="102"/>
      <c r="G7" s="153" t="s">
        <v>871</v>
      </c>
      <c r="H7" s="102"/>
    </row>
    <row r="8" spans="1:14" ht="12.75" customHeight="1">
      <c r="A8" s="6">
        <f t="shared" si="0"/>
        <v>4</v>
      </c>
      <c r="B8" s="433"/>
      <c r="C8" s="21" t="s">
        <v>129</v>
      </c>
      <c r="D8" s="14" t="str">
        <f t="shared" si="1"/>
        <v/>
      </c>
      <c r="E8" s="333" t="str">
        <f t="shared" si="2"/>
        <v/>
      </c>
      <c r="F8" s="102"/>
      <c r="G8" s="153" t="s">
        <v>871</v>
      </c>
      <c r="H8" s="102"/>
    </row>
    <row r="9" spans="1:14" ht="12.75" customHeight="1">
      <c r="A9" s="6">
        <f t="shared" si="0"/>
        <v>5</v>
      </c>
      <c r="B9" s="434"/>
      <c r="C9" s="21" t="s">
        <v>104</v>
      </c>
      <c r="D9" s="14" t="str">
        <f t="shared" si="1"/>
        <v/>
      </c>
      <c r="E9" s="333" t="str">
        <f t="shared" si="2"/>
        <v/>
      </c>
      <c r="F9" s="102"/>
      <c r="G9" s="153" t="s">
        <v>871</v>
      </c>
      <c r="H9" s="102"/>
    </row>
    <row r="10" spans="1:14" ht="12.75" customHeight="1">
      <c r="A10" s="6">
        <f t="shared" si="0"/>
        <v>6</v>
      </c>
      <c r="B10" s="453" t="s">
        <v>13</v>
      </c>
      <c r="C10" s="21" t="s">
        <v>105</v>
      </c>
      <c r="D10" s="14" t="str">
        <f t="shared" si="1"/>
        <v/>
      </c>
      <c r="E10" s="333" t="str">
        <f t="shared" si="2"/>
        <v/>
      </c>
      <c r="F10" s="102"/>
      <c r="G10" s="153" t="s">
        <v>871</v>
      </c>
      <c r="H10" s="102"/>
    </row>
    <row r="11" spans="1:14" ht="12.75" customHeight="1">
      <c r="A11" s="6">
        <f t="shared" si="0"/>
        <v>7</v>
      </c>
      <c r="B11" s="433"/>
      <c r="C11" s="19" t="s">
        <v>106</v>
      </c>
      <c r="D11" s="14" t="str">
        <f>VNPAY_PIVOT!D11</f>
        <v/>
      </c>
      <c r="E11" s="333" t="str">
        <f t="shared" si="2"/>
        <v/>
      </c>
      <c r="F11" s="102"/>
      <c r="G11" s="153" t="s">
        <v>871</v>
      </c>
      <c r="H11" s="102"/>
      <c r="L11" s="500" t="s">
        <v>872</v>
      </c>
      <c r="M11" s="501"/>
      <c r="N11" s="501"/>
    </row>
    <row r="12" spans="1:14" ht="12.75" customHeight="1">
      <c r="A12" s="6">
        <f t="shared" si="0"/>
        <v>8</v>
      </c>
      <c r="B12" s="434"/>
      <c r="C12" s="21" t="s">
        <v>107</v>
      </c>
      <c r="D12" s="14" t="str">
        <f>VNPAY_PIVOT!D12</f>
        <v/>
      </c>
      <c r="E12" s="333" t="str">
        <f t="shared" si="2"/>
        <v/>
      </c>
      <c r="F12" s="102"/>
      <c r="G12" s="153" t="s">
        <v>871</v>
      </c>
      <c r="H12" s="102"/>
      <c r="L12" s="500" t="s">
        <v>873</v>
      </c>
      <c r="M12" s="501"/>
      <c r="N12" s="501"/>
    </row>
    <row r="13" spans="1:14" ht="12.75" customHeight="1">
      <c r="A13" s="6">
        <f t="shared" si="0"/>
        <v>9</v>
      </c>
      <c r="B13" s="7" t="s">
        <v>17</v>
      </c>
      <c r="C13" s="21" t="s">
        <v>108</v>
      </c>
      <c r="D13" s="14" t="str">
        <f t="shared" si="1"/>
        <v/>
      </c>
      <c r="E13" s="333" t="str">
        <f t="shared" si="2"/>
        <v/>
      </c>
      <c r="F13" s="102"/>
      <c r="G13" s="153" t="s">
        <v>871</v>
      </c>
      <c r="H13" s="102"/>
    </row>
    <row r="14" spans="1:14" ht="12.75" customHeight="1">
      <c r="A14" s="6">
        <f t="shared" si="0"/>
        <v>10</v>
      </c>
      <c r="B14" s="7" t="s">
        <v>19</v>
      </c>
      <c r="C14" s="21" t="s">
        <v>109</v>
      </c>
      <c r="D14" s="14" t="str">
        <f>VNPAY_PIVOT!D14</f>
        <v/>
      </c>
      <c r="E14" s="333" t="str">
        <f t="shared" si="2"/>
        <v/>
      </c>
      <c r="F14" s="102"/>
      <c r="G14" s="153" t="s">
        <v>871</v>
      </c>
      <c r="H14" s="102"/>
    </row>
    <row r="15" spans="1:14" ht="12.75" customHeight="1">
      <c r="A15" s="6">
        <f t="shared" si="0"/>
        <v>11</v>
      </c>
      <c r="B15" s="7" t="s">
        <v>21</v>
      </c>
      <c r="C15" s="19" t="s">
        <v>110</v>
      </c>
      <c r="D15" s="14" t="str">
        <f>VNPAY_PIVOT!D15</f>
        <v/>
      </c>
      <c r="E15" s="333" t="str">
        <f t="shared" si="2"/>
        <v/>
      </c>
      <c r="F15" s="102"/>
      <c r="G15" s="153" t="s">
        <v>871</v>
      </c>
      <c r="H15" s="102"/>
    </row>
    <row r="16" spans="1:14" ht="12.75" customHeight="1">
      <c r="A16" s="6">
        <f t="shared" si="0"/>
        <v>12</v>
      </c>
      <c r="B16" s="453" t="s">
        <v>23</v>
      </c>
      <c r="C16" s="21" t="s">
        <v>111</v>
      </c>
      <c r="D16" s="14" t="str">
        <f t="shared" si="1"/>
        <v/>
      </c>
      <c r="E16" s="333" t="str">
        <f t="shared" si="2"/>
        <v/>
      </c>
      <c r="F16" s="102"/>
      <c r="G16" s="153" t="s">
        <v>871</v>
      </c>
      <c r="H16" s="102"/>
      <c r="L16" s="335"/>
      <c r="M16" s="334"/>
      <c r="N16" s="334"/>
    </row>
    <row r="17" spans="1:15" ht="12.75" customHeight="1">
      <c r="A17" s="6">
        <f t="shared" si="0"/>
        <v>13</v>
      </c>
      <c r="B17" s="433"/>
      <c r="C17" s="21" t="s">
        <v>112</v>
      </c>
      <c r="D17" s="14" t="str">
        <f t="shared" si="1"/>
        <v/>
      </c>
      <c r="E17" s="333" t="str">
        <f t="shared" si="2"/>
        <v/>
      </c>
      <c r="F17" s="102"/>
      <c r="G17" s="153" t="s">
        <v>871</v>
      </c>
      <c r="H17" s="102"/>
    </row>
    <row r="18" spans="1:15" ht="12.75" customHeight="1">
      <c r="A18" s="6">
        <f t="shared" si="0"/>
        <v>14</v>
      </c>
      <c r="B18" s="434"/>
      <c r="C18" s="21" t="s">
        <v>113</v>
      </c>
      <c r="D18" s="14" t="str">
        <f t="shared" si="1"/>
        <v/>
      </c>
      <c r="E18" s="333" t="str">
        <f t="shared" si="2"/>
        <v/>
      </c>
      <c r="F18" s="102"/>
      <c r="G18" s="153" t="s">
        <v>871</v>
      </c>
      <c r="H18" s="102"/>
      <c r="M18" s="334"/>
      <c r="N18" s="334"/>
    </row>
    <row r="19" spans="1:15" ht="12.75" customHeight="1">
      <c r="A19" s="6">
        <f t="shared" si="0"/>
        <v>15</v>
      </c>
      <c r="B19" s="7" t="s">
        <v>27</v>
      </c>
      <c r="C19" s="21" t="s">
        <v>114</v>
      </c>
      <c r="D19" s="14" t="str">
        <f>VNPAY_PIVOT!D19</f>
        <v/>
      </c>
      <c r="E19" s="333" t="str">
        <f t="shared" si="2"/>
        <v/>
      </c>
      <c r="F19" s="102"/>
      <c r="G19" s="153" t="s">
        <v>871</v>
      </c>
      <c r="H19" s="102"/>
      <c r="M19" s="335"/>
      <c r="N19" s="334"/>
      <c r="O19" s="334"/>
    </row>
    <row r="20" spans="1:15" ht="12.75" customHeight="1">
      <c r="A20" s="6">
        <f t="shared" si="0"/>
        <v>16</v>
      </c>
      <c r="B20" s="453" t="s">
        <v>29</v>
      </c>
      <c r="C20" s="21" t="s">
        <v>115</v>
      </c>
      <c r="D20" s="14">
        <f>VNPAY_PIVOT!D20</f>
        <v>249782</v>
      </c>
      <c r="E20" s="333" t="str">
        <f t="shared" si="2"/>
        <v/>
      </c>
      <c r="F20" s="102"/>
      <c r="G20" s="153" t="s">
        <v>871</v>
      </c>
      <c r="H20" s="102"/>
    </row>
    <row r="21" spans="1:15" ht="12.75" customHeight="1">
      <c r="A21" s="6">
        <f t="shared" si="0"/>
        <v>17</v>
      </c>
      <c r="B21" s="454"/>
      <c r="C21" s="21" t="s">
        <v>116</v>
      </c>
      <c r="D21" s="14" t="str">
        <f t="shared" si="1"/>
        <v/>
      </c>
      <c r="E21" s="333" t="str">
        <f t="shared" si="2"/>
        <v/>
      </c>
      <c r="F21" s="102"/>
      <c r="G21" s="153" t="s">
        <v>871</v>
      </c>
      <c r="H21" s="102"/>
    </row>
    <row r="22" spans="1:15" ht="12.75" customHeight="1">
      <c r="A22" s="6">
        <f t="shared" si="0"/>
        <v>18</v>
      </c>
      <c r="B22" s="7" t="s">
        <v>31</v>
      </c>
      <c r="C22" s="21" t="s">
        <v>117</v>
      </c>
      <c r="D22" s="14" t="str">
        <f t="shared" si="1"/>
        <v/>
      </c>
      <c r="E22" s="333" t="str">
        <f t="shared" si="2"/>
        <v/>
      </c>
      <c r="F22" s="102"/>
      <c r="G22" s="153" t="s">
        <v>871</v>
      </c>
      <c r="H22" s="102"/>
    </row>
    <row r="23" spans="1:15" ht="12.75" customHeight="1">
      <c r="A23" s="6">
        <f>A22+1</f>
        <v>19</v>
      </c>
      <c r="B23" s="453" t="s">
        <v>33</v>
      </c>
      <c r="C23" s="21" t="s">
        <v>118</v>
      </c>
      <c r="D23" s="14">
        <f>VNPAY_PIVOT!D23</f>
        <v>64428</v>
      </c>
      <c r="E23" s="333" t="str">
        <f t="shared" si="2"/>
        <v/>
      </c>
      <c r="F23" s="102"/>
      <c r="G23" s="153" t="s">
        <v>871</v>
      </c>
      <c r="H23" s="102"/>
    </row>
    <row r="24" spans="1:15" ht="12.75" customHeight="1">
      <c r="A24" s="6">
        <f t="shared" si="0"/>
        <v>20</v>
      </c>
      <c r="B24" s="455"/>
      <c r="C24" s="19" t="s">
        <v>119</v>
      </c>
      <c r="D24" s="14" t="str">
        <f t="shared" si="1"/>
        <v/>
      </c>
      <c r="E24" s="333" t="str">
        <f t="shared" si="2"/>
        <v/>
      </c>
      <c r="F24" s="102"/>
      <c r="G24" s="153" t="s">
        <v>871</v>
      </c>
      <c r="H24" s="102"/>
    </row>
    <row r="25" spans="1:15" ht="12.75" customHeight="1">
      <c r="A25" s="6">
        <f t="shared" si="0"/>
        <v>21</v>
      </c>
      <c r="B25" s="455"/>
      <c r="C25" s="19" t="s">
        <v>120</v>
      </c>
      <c r="D25" s="14" t="str">
        <f t="shared" si="1"/>
        <v/>
      </c>
      <c r="E25" s="333" t="str">
        <f t="shared" si="2"/>
        <v/>
      </c>
      <c r="F25" s="102"/>
      <c r="G25" s="153" t="s">
        <v>871</v>
      </c>
      <c r="H25" s="102"/>
    </row>
    <row r="26" spans="1:15" ht="12.75" customHeight="1">
      <c r="A26" s="6">
        <f t="shared" si="0"/>
        <v>22</v>
      </c>
      <c r="B26" s="454"/>
      <c r="C26" s="21" t="s">
        <v>121</v>
      </c>
      <c r="D26" s="14" t="str">
        <f t="shared" si="1"/>
        <v/>
      </c>
      <c r="E26" s="333" t="str">
        <f t="shared" si="2"/>
        <v/>
      </c>
      <c r="F26" s="102"/>
      <c r="G26" s="153" t="s">
        <v>871</v>
      </c>
      <c r="H26" s="102"/>
    </row>
    <row r="27" spans="1:15" ht="12.75" customHeight="1">
      <c r="A27" s="6">
        <f t="shared" si="0"/>
        <v>23</v>
      </c>
      <c r="B27" s="453" t="s">
        <v>37</v>
      </c>
      <c r="C27" s="21" t="s">
        <v>122</v>
      </c>
      <c r="D27" s="14" t="str">
        <f t="shared" si="1"/>
        <v/>
      </c>
      <c r="E27" s="333" t="str">
        <f t="shared" si="2"/>
        <v/>
      </c>
      <c r="F27" s="102"/>
      <c r="G27" s="153" t="s">
        <v>871</v>
      </c>
      <c r="H27" s="102"/>
    </row>
    <row r="28" spans="1:15" ht="12.75" customHeight="1">
      <c r="A28" s="6">
        <f t="shared" si="0"/>
        <v>24</v>
      </c>
      <c r="B28" s="434"/>
      <c r="C28" s="21" t="s">
        <v>123</v>
      </c>
      <c r="D28" s="14" t="str">
        <f t="shared" si="1"/>
        <v/>
      </c>
      <c r="E28" s="333" t="str">
        <f t="shared" si="2"/>
        <v/>
      </c>
      <c r="F28" s="102"/>
      <c r="G28" s="153" t="s">
        <v>871</v>
      </c>
      <c r="H28" s="102"/>
    </row>
    <row r="29" spans="1:15" ht="12.75" customHeight="1">
      <c r="A29" s="6">
        <f t="shared" si="0"/>
        <v>25</v>
      </c>
      <c r="B29" s="453" t="s">
        <v>40</v>
      </c>
      <c r="C29" s="21" t="s">
        <v>124</v>
      </c>
      <c r="D29" s="14">
        <f>VNPAY_PIVOT!D29</f>
        <v>105068</v>
      </c>
      <c r="E29" s="333" t="str">
        <f t="shared" si="2"/>
        <v/>
      </c>
      <c r="F29" s="102"/>
      <c r="G29" s="153" t="s">
        <v>871</v>
      </c>
      <c r="H29" s="102"/>
    </row>
    <row r="30" spans="1:15" ht="12.75" customHeight="1">
      <c r="A30" s="6">
        <f t="shared" si="0"/>
        <v>26</v>
      </c>
      <c r="B30" s="433"/>
      <c r="C30" s="21" t="s">
        <v>125</v>
      </c>
      <c r="D30" s="14" t="str">
        <f t="shared" si="1"/>
        <v/>
      </c>
      <c r="E30" s="333" t="str">
        <f t="shared" si="2"/>
        <v/>
      </c>
      <c r="F30" s="102"/>
      <c r="G30" s="153" t="s">
        <v>871</v>
      </c>
      <c r="H30" s="102"/>
    </row>
    <row r="31" spans="1:15" ht="12.75" customHeight="1">
      <c r="A31" s="6">
        <f t="shared" si="0"/>
        <v>27</v>
      </c>
      <c r="B31" s="434"/>
      <c r="C31" s="21" t="s">
        <v>126</v>
      </c>
      <c r="D31" s="14" t="str">
        <f t="shared" si="1"/>
        <v/>
      </c>
      <c r="E31" s="333" t="str">
        <f t="shared" si="2"/>
        <v/>
      </c>
      <c r="F31" s="102"/>
      <c r="G31" s="153" t="s">
        <v>871</v>
      </c>
      <c r="H31" s="102"/>
    </row>
    <row r="32" spans="1:15" ht="12.75" customHeight="1">
      <c r="A32" s="6">
        <f t="shared" si="0"/>
        <v>28</v>
      </c>
      <c r="B32" s="450" t="s">
        <v>44</v>
      </c>
      <c r="C32" s="21" t="s">
        <v>127</v>
      </c>
      <c r="D32" s="14" t="str">
        <f t="shared" si="1"/>
        <v/>
      </c>
      <c r="E32" s="333" t="str">
        <f t="shared" si="2"/>
        <v/>
      </c>
      <c r="F32" s="102"/>
      <c r="G32" s="153" t="s">
        <v>871</v>
      </c>
      <c r="H32" s="102"/>
    </row>
    <row r="33" spans="1:8" ht="12.75" customHeight="1">
      <c r="A33" s="6">
        <f t="shared" si="0"/>
        <v>29</v>
      </c>
      <c r="B33" s="452"/>
      <c r="C33" s="21" t="s">
        <v>128</v>
      </c>
      <c r="D33" s="14" t="str">
        <f t="shared" si="1"/>
        <v/>
      </c>
      <c r="E33" s="333" t="str">
        <f t="shared" si="2"/>
        <v/>
      </c>
      <c r="F33" s="102"/>
      <c r="G33" s="153" t="s">
        <v>871</v>
      </c>
      <c r="H33" s="102"/>
    </row>
    <row r="34" spans="1:8" ht="12.75" customHeight="1">
      <c r="A34" s="6">
        <f t="shared" si="0"/>
        <v>30</v>
      </c>
      <c r="B34" s="8" t="s">
        <v>47</v>
      </c>
      <c r="C34" s="21" t="s">
        <v>103</v>
      </c>
      <c r="D34" s="14" t="str">
        <f t="shared" si="1"/>
        <v/>
      </c>
      <c r="E34" s="333" t="str">
        <f t="shared" si="2"/>
        <v/>
      </c>
      <c r="F34" s="102"/>
      <c r="G34" s="153" t="s">
        <v>871</v>
      </c>
      <c r="H34" s="102"/>
    </row>
    <row r="35" spans="1:8" ht="12.75" customHeight="1">
      <c r="A35" s="6">
        <f t="shared" si="0"/>
        <v>31</v>
      </c>
      <c r="B35" s="453" t="s">
        <v>49</v>
      </c>
      <c r="C35" s="21" t="s">
        <v>130</v>
      </c>
      <c r="D35" s="14" t="str">
        <f t="shared" si="1"/>
        <v/>
      </c>
      <c r="E35" s="333" t="str">
        <f t="shared" si="2"/>
        <v/>
      </c>
      <c r="F35" s="102"/>
      <c r="G35" s="153" t="s">
        <v>871</v>
      </c>
      <c r="H35" s="102"/>
    </row>
    <row r="36" spans="1:8" ht="12.75" customHeight="1">
      <c r="A36" s="6">
        <f t="shared" si="0"/>
        <v>32</v>
      </c>
      <c r="B36" s="433"/>
      <c r="C36" s="21" t="s">
        <v>131</v>
      </c>
      <c r="D36" s="14" t="str">
        <f t="shared" si="1"/>
        <v/>
      </c>
      <c r="E36" s="333" t="str">
        <f t="shared" si="2"/>
        <v/>
      </c>
      <c r="F36" s="102"/>
      <c r="G36" s="153" t="s">
        <v>871</v>
      </c>
      <c r="H36" s="102"/>
    </row>
    <row r="37" spans="1:8" ht="12.75" customHeight="1">
      <c r="A37" s="6">
        <f t="shared" si="0"/>
        <v>33</v>
      </c>
      <c r="B37" s="434"/>
      <c r="C37" s="21" t="s">
        <v>132</v>
      </c>
      <c r="D37" s="14" t="str">
        <f>VNPAY_PIVOT!D37</f>
        <v/>
      </c>
      <c r="E37" s="333" t="str">
        <f t="shared" si="2"/>
        <v/>
      </c>
      <c r="F37" s="102"/>
      <c r="G37" s="153" t="s">
        <v>871</v>
      </c>
      <c r="H37" s="102"/>
    </row>
    <row r="38" spans="1:8" ht="12.75" customHeight="1">
      <c r="A38" s="6">
        <f t="shared" si="0"/>
        <v>34</v>
      </c>
      <c r="B38" s="7" t="s">
        <v>53</v>
      </c>
      <c r="C38" s="21" t="s">
        <v>133</v>
      </c>
      <c r="D38" s="14" t="str">
        <f>VNPAY_PIVOT!D38</f>
        <v/>
      </c>
      <c r="E38" s="333" t="str">
        <f t="shared" si="2"/>
        <v/>
      </c>
      <c r="F38" s="102"/>
      <c r="G38" s="153" t="s">
        <v>871</v>
      </c>
      <c r="H38" s="102"/>
    </row>
    <row r="39" spans="1:8" ht="12.75" customHeight="1">
      <c r="A39" s="6">
        <f t="shared" si="0"/>
        <v>35</v>
      </c>
      <c r="B39" s="7" t="s">
        <v>55</v>
      </c>
      <c r="C39" s="21" t="s">
        <v>134</v>
      </c>
      <c r="D39" s="14" t="str">
        <f t="shared" si="1"/>
        <v/>
      </c>
      <c r="E39" s="333" t="str">
        <f t="shared" si="2"/>
        <v/>
      </c>
      <c r="F39" s="102"/>
      <c r="G39" s="153" t="s">
        <v>871</v>
      </c>
      <c r="H39" s="102"/>
    </row>
    <row r="40" spans="1:8" ht="12.75" customHeight="1">
      <c r="A40" s="6">
        <f t="shared" si="0"/>
        <v>36</v>
      </c>
      <c r="B40" s="453" t="s">
        <v>57</v>
      </c>
      <c r="C40" s="21" t="s">
        <v>135</v>
      </c>
      <c r="D40" s="14" t="str">
        <f t="shared" si="1"/>
        <v/>
      </c>
      <c r="E40" s="333" t="str">
        <f t="shared" si="2"/>
        <v/>
      </c>
      <c r="F40" s="102"/>
      <c r="G40" s="153" t="s">
        <v>871</v>
      </c>
      <c r="H40" s="102"/>
    </row>
    <row r="41" spans="1:8" ht="12.75" customHeight="1">
      <c r="A41" s="6">
        <f t="shared" si="0"/>
        <v>37</v>
      </c>
      <c r="B41" s="434"/>
      <c r="C41" s="21" t="s">
        <v>136</v>
      </c>
      <c r="D41" s="14" t="str">
        <f t="shared" si="1"/>
        <v/>
      </c>
      <c r="E41" s="333" t="str">
        <f t="shared" si="2"/>
        <v/>
      </c>
      <c r="F41" s="102"/>
      <c r="G41" s="153" t="s">
        <v>871</v>
      </c>
      <c r="H41" s="102"/>
    </row>
    <row r="42" spans="1:8" ht="12.75" customHeight="1">
      <c r="A42" s="6">
        <f t="shared" si="0"/>
        <v>38</v>
      </c>
      <c r="B42" s="7" t="s">
        <v>60</v>
      </c>
      <c r="C42" s="21" t="s">
        <v>137</v>
      </c>
      <c r="D42" s="14" t="str">
        <f t="shared" si="1"/>
        <v/>
      </c>
      <c r="E42" s="333" t="str">
        <f t="shared" si="2"/>
        <v/>
      </c>
      <c r="F42" s="102"/>
      <c r="G42" s="153" t="s">
        <v>871</v>
      </c>
      <c r="H42" s="102"/>
    </row>
    <row r="43" spans="1:8" ht="12.75" customHeight="1">
      <c r="A43" s="6">
        <f t="shared" si="0"/>
        <v>39</v>
      </c>
      <c r="B43" s="7" t="s">
        <v>62</v>
      </c>
      <c r="C43" s="19" t="s">
        <v>138</v>
      </c>
      <c r="D43" s="14">
        <f>VNPAY_PIVOT!D43</f>
        <v>450006</v>
      </c>
      <c r="E43" s="333" t="str">
        <f t="shared" si="2"/>
        <v/>
      </c>
      <c r="F43" s="102"/>
      <c r="G43" s="153" t="s">
        <v>871</v>
      </c>
      <c r="H43" s="102"/>
    </row>
    <row r="44" spans="1:8" ht="12.75" customHeight="1">
      <c r="A44" s="6">
        <f t="shared" si="0"/>
        <v>40</v>
      </c>
      <c r="B44" s="7" t="s">
        <v>64</v>
      </c>
      <c r="C44" s="21" t="s">
        <v>139</v>
      </c>
      <c r="D44" s="14">
        <f>VNPAY_PIVOT!D44</f>
        <v>906948</v>
      </c>
      <c r="E44" s="333" t="str">
        <f t="shared" si="2"/>
        <v/>
      </c>
      <c r="F44" s="102"/>
      <c r="G44" s="153" t="s">
        <v>871</v>
      </c>
      <c r="H44" s="102"/>
    </row>
    <row r="45" spans="1:8" ht="12.75" customHeight="1">
      <c r="A45" s="6">
        <f t="shared" si="0"/>
        <v>41</v>
      </c>
      <c r="B45" s="7" t="s">
        <v>66</v>
      </c>
      <c r="C45" s="21" t="s">
        <v>140</v>
      </c>
      <c r="D45" s="14" t="str">
        <f>VNPAY_PIVOT!D45</f>
        <v/>
      </c>
      <c r="E45" s="333" t="str">
        <f t="shared" si="2"/>
        <v/>
      </c>
      <c r="F45" s="102"/>
      <c r="G45" s="153" t="s">
        <v>871</v>
      </c>
      <c r="H45" s="102"/>
    </row>
    <row r="46" spans="1:8" ht="12.75" customHeight="1">
      <c r="A46" s="6">
        <f t="shared" si="0"/>
        <v>42</v>
      </c>
      <c r="B46" s="7" t="s">
        <v>68</v>
      </c>
      <c r="C46" s="21" t="s">
        <v>141</v>
      </c>
      <c r="D46" s="14" t="str">
        <f>VNPAY_PIVOT!D46</f>
        <v/>
      </c>
      <c r="E46" s="333" t="str">
        <f t="shared" si="2"/>
        <v/>
      </c>
      <c r="F46" s="102"/>
      <c r="G46" s="153" t="s">
        <v>871</v>
      </c>
      <c r="H46" s="102"/>
    </row>
    <row r="47" spans="1:8" ht="12.75" customHeight="1">
      <c r="A47" s="6">
        <f t="shared" si="0"/>
        <v>43</v>
      </c>
      <c r="B47" s="7" t="s">
        <v>70</v>
      </c>
      <c r="C47" s="21" t="s">
        <v>142</v>
      </c>
      <c r="D47" s="14" t="str">
        <f>VNPAY_PIVOT!D47</f>
        <v/>
      </c>
      <c r="E47" s="333" t="str">
        <f t="shared" si="2"/>
        <v/>
      </c>
      <c r="F47" s="102"/>
      <c r="G47" s="153" t="s">
        <v>871</v>
      </c>
      <c r="H47" s="102"/>
    </row>
    <row r="48" spans="1:8" ht="12.75" customHeight="1">
      <c r="A48" s="6">
        <f t="shared" si="0"/>
        <v>44</v>
      </c>
      <c r="B48" s="7" t="s">
        <v>72</v>
      </c>
      <c r="C48" s="21" t="s">
        <v>143</v>
      </c>
      <c r="D48" s="14" t="str">
        <f>VNPAY_PIVOT!D48</f>
        <v/>
      </c>
      <c r="E48" s="333" t="str">
        <f t="shared" si="2"/>
        <v/>
      </c>
      <c r="F48" s="102"/>
      <c r="G48" s="153" t="s">
        <v>871</v>
      </c>
      <c r="H48" s="102"/>
    </row>
    <row r="49" spans="1:8" ht="12.75" customHeight="1">
      <c r="A49" s="6">
        <f t="shared" si="0"/>
        <v>45</v>
      </c>
      <c r="B49" s="9" t="s">
        <v>74</v>
      </c>
      <c r="C49" s="19" t="s">
        <v>144</v>
      </c>
      <c r="D49" s="14" t="str">
        <f>VNPAY_PIVOT!D49</f>
        <v/>
      </c>
      <c r="E49" s="333" t="str">
        <f t="shared" si="2"/>
        <v/>
      </c>
      <c r="F49" s="102"/>
      <c r="G49" s="153" t="s">
        <v>871</v>
      </c>
      <c r="H49" s="102"/>
    </row>
    <row r="50" spans="1:8" ht="12.75" customHeight="1">
      <c r="A50" s="6">
        <f t="shared" si="0"/>
        <v>46</v>
      </c>
      <c r="B50" s="450" t="s">
        <v>76</v>
      </c>
      <c r="C50" s="21" t="s">
        <v>145</v>
      </c>
      <c r="D50" s="14" t="str">
        <f>VNPAY_PIVOT!D50</f>
        <v/>
      </c>
      <c r="E50" s="333" t="str">
        <f t="shared" si="2"/>
        <v/>
      </c>
      <c r="F50" s="102"/>
      <c r="G50" s="153" t="s">
        <v>871</v>
      </c>
      <c r="H50" s="102"/>
    </row>
    <row r="51" spans="1:8" ht="12.75" customHeight="1">
      <c r="A51" s="6">
        <f t="shared" si="0"/>
        <v>47</v>
      </c>
      <c r="B51" s="451"/>
      <c r="C51" s="21" t="s">
        <v>146</v>
      </c>
      <c r="D51" s="14">
        <f>VNPAY_PIVOT!D51</f>
        <v>599678</v>
      </c>
      <c r="E51" s="333" t="str">
        <f t="shared" si="2"/>
        <v/>
      </c>
      <c r="F51" s="102"/>
      <c r="G51" s="153" t="s">
        <v>871</v>
      </c>
      <c r="H51" s="102"/>
    </row>
    <row r="52" spans="1:8" ht="12.75" customHeight="1">
      <c r="A52" s="6">
        <f t="shared" si="0"/>
        <v>48</v>
      </c>
      <c r="B52" s="452"/>
      <c r="C52" s="21" t="s">
        <v>147</v>
      </c>
      <c r="D52" s="14" t="str">
        <f>VNPAY_PIVOT!D52</f>
        <v/>
      </c>
      <c r="E52" s="333" t="str">
        <f t="shared" si="2"/>
        <v/>
      </c>
      <c r="F52" s="102"/>
      <c r="G52" s="153" t="s">
        <v>871</v>
      </c>
      <c r="H52" s="102"/>
    </row>
    <row r="53" spans="1:8" ht="12.75" customHeight="1">
      <c r="A53" s="6">
        <f t="shared" si="0"/>
        <v>49</v>
      </c>
      <c r="B53" s="7" t="s">
        <v>80</v>
      </c>
      <c r="C53" s="19" t="s">
        <v>148</v>
      </c>
      <c r="D53" s="14" t="str">
        <f>VNPAY_PIVOT!D53</f>
        <v/>
      </c>
      <c r="E53" s="333" t="str">
        <f t="shared" si="2"/>
        <v/>
      </c>
      <c r="F53" s="102"/>
      <c r="G53" s="153" t="s">
        <v>871</v>
      </c>
      <c r="H53" s="102"/>
    </row>
    <row r="54" spans="1:8" ht="12.75" customHeight="1">
      <c r="A54" s="6">
        <f t="shared" si="0"/>
        <v>50</v>
      </c>
      <c r="B54" s="9" t="s">
        <v>82</v>
      </c>
      <c r="C54" s="21" t="s">
        <v>149</v>
      </c>
      <c r="D54" s="14" t="str">
        <f>VNPAY_PIVOT!D54</f>
        <v/>
      </c>
      <c r="E54" s="333" t="str">
        <f t="shared" si="2"/>
        <v/>
      </c>
      <c r="F54" s="102"/>
      <c r="G54" s="153" t="s">
        <v>871</v>
      </c>
      <c r="H54" s="102"/>
    </row>
    <row r="55" spans="1:8" ht="12.75" customHeight="1">
      <c r="A55" s="6">
        <f t="shared" si="0"/>
        <v>51</v>
      </c>
      <c r="B55" s="9" t="s">
        <v>84</v>
      </c>
      <c r="C55" s="21" t="s">
        <v>150</v>
      </c>
      <c r="D55" s="14" t="str">
        <f>VNPAY_PIVOT!D55</f>
        <v/>
      </c>
      <c r="E55" s="333" t="str">
        <f t="shared" si="2"/>
        <v/>
      </c>
      <c r="F55" s="102"/>
      <c r="G55" s="153" t="s">
        <v>871</v>
      </c>
      <c r="H55" s="102"/>
    </row>
    <row r="56" spans="1:8" ht="12.75" customHeight="1">
      <c r="A56" s="6">
        <f t="shared" si="0"/>
        <v>52</v>
      </c>
      <c r="B56" s="7" t="s">
        <v>86</v>
      </c>
      <c r="C56" s="21" t="s">
        <v>151</v>
      </c>
      <c r="D56" s="14" t="str">
        <f>VNPAY_PIVOT!D56</f>
        <v/>
      </c>
      <c r="E56" s="333" t="str">
        <f t="shared" si="2"/>
        <v/>
      </c>
      <c r="F56" s="102"/>
      <c r="G56" s="153" t="s">
        <v>871</v>
      </c>
      <c r="H56" s="102"/>
    </row>
    <row r="57" spans="1:8" ht="12.75" customHeight="1">
      <c r="A57" s="6">
        <f t="shared" si="0"/>
        <v>53</v>
      </c>
      <c r="B57" s="7" t="s">
        <v>88</v>
      </c>
      <c r="C57" s="21" t="s">
        <v>152</v>
      </c>
      <c r="D57" s="14" t="str">
        <f t="shared" si="1"/>
        <v/>
      </c>
      <c r="E57" s="333" t="str">
        <f t="shared" si="2"/>
        <v/>
      </c>
      <c r="F57" s="102"/>
      <c r="G57" s="153" t="s">
        <v>871</v>
      </c>
      <c r="H57" s="102"/>
    </row>
    <row r="58" spans="1:8" ht="12.75" customHeight="1">
      <c r="A58" s="6">
        <f t="shared" si="0"/>
        <v>54</v>
      </c>
      <c r="B58" s="7" t="s">
        <v>90</v>
      </c>
      <c r="C58" s="21" t="s">
        <v>153</v>
      </c>
      <c r="D58" s="14" t="str">
        <f t="shared" si="1"/>
        <v/>
      </c>
      <c r="E58" s="333" t="str">
        <f t="shared" si="2"/>
        <v/>
      </c>
      <c r="F58" s="102"/>
      <c r="G58" s="153" t="s">
        <v>871</v>
      </c>
      <c r="H58" s="102"/>
    </row>
    <row r="59" spans="1:8" ht="12.75" customHeight="1">
      <c r="A59" s="6">
        <f t="shared" si="0"/>
        <v>55</v>
      </c>
      <c r="B59" s="9" t="s">
        <v>92</v>
      </c>
      <c r="C59" s="21" t="s">
        <v>154</v>
      </c>
      <c r="D59" s="14" t="str">
        <f t="shared" si="1"/>
        <v/>
      </c>
      <c r="E59" s="333" t="str">
        <f t="shared" si="2"/>
        <v/>
      </c>
      <c r="F59" s="102"/>
      <c r="G59" s="153" t="s">
        <v>871</v>
      </c>
      <c r="H59" s="102"/>
    </row>
    <row r="60" spans="1:8" ht="12.75" customHeight="1">
      <c r="A60" s="6">
        <f t="shared" si="0"/>
        <v>56</v>
      </c>
      <c r="B60" s="450" t="s">
        <v>94</v>
      </c>
      <c r="C60" s="19" t="s">
        <v>155</v>
      </c>
      <c r="D60" s="14" t="str">
        <f>VNPAY_PIVOT!D60</f>
        <v/>
      </c>
      <c r="E60" s="333" t="str">
        <f t="shared" si="2"/>
        <v/>
      </c>
      <c r="F60" s="102"/>
      <c r="G60" s="153" t="s">
        <v>871</v>
      </c>
      <c r="H60" s="102"/>
    </row>
    <row r="61" spans="1:8" ht="12.75" customHeight="1">
      <c r="A61" s="6">
        <f t="shared" si="0"/>
        <v>57</v>
      </c>
      <c r="B61" s="451"/>
      <c r="C61" s="21" t="s">
        <v>156</v>
      </c>
      <c r="D61" s="14" t="str">
        <f>VNPAY_PIVOT!D61</f>
        <v/>
      </c>
      <c r="E61" s="333" t="str">
        <f t="shared" si="2"/>
        <v/>
      </c>
      <c r="F61" s="102"/>
      <c r="G61" s="153" t="s">
        <v>871</v>
      </c>
      <c r="H61" s="102"/>
    </row>
    <row r="62" spans="1:8" ht="12.75" customHeight="1">
      <c r="A62" s="6">
        <f t="shared" si="0"/>
        <v>58</v>
      </c>
      <c r="B62" s="452"/>
      <c r="C62" s="21" t="s">
        <v>157</v>
      </c>
      <c r="D62" s="14" t="str">
        <f t="shared" si="1"/>
        <v/>
      </c>
      <c r="E62" s="333" t="str">
        <f t="shared" si="2"/>
        <v/>
      </c>
      <c r="F62" s="102"/>
      <c r="G62" s="153" t="s">
        <v>871</v>
      </c>
      <c r="H62" s="102"/>
    </row>
    <row r="63" spans="1:8" ht="12.75" customHeight="1">
      <c r="A63" s="6">
        <f t="shared" si="0"/>
        <v>59</v>
      </c>
      <c r="B63" s="9" t="s">
        <v>98</v>
      </c>
      <c r="C63" s="21" t="s">
        <v>158</v>
      </c>
      <c r="D63" s="14" t="str">
        <f t="shared" si="1"/>
        <v/>
      </c>
      <c r="E63" s="333" t="str">
        <f t="shared" si="2"/>
        <v/>
      </c>
      <c r="F63" s="102"/>
      <c r="G63" s="153" t="s">
        <v>871</v>
      </c>
      <c r="H63" s="102"/>
    </row>
    <row r="64" spans="1:8" ht="12.75" customHeight="1">
      <c r="A64" s="6">
        <f t="shared" si="0"/>
        <v>60</v>
      </c>
      <c r="B64" s="136"/>
      <c r="C64" s="21" t="s">
        <v>159</v>
      </c>
      <c r="D64" s="14" t="str">
        <f t="shared" si="1"/>
        <v/>
      </c>
      <c r="E64" s="333" t="str">
        <f t="shared" si="2"/>
        <v/>
      </c>
      <c r="F64" s="102"/>
      <c r="G64" s="153" t="s">
        <v>871</v>
      </c>
      <c r="H64" s="102"/>
    </row>
    <row r="65" spans="1:8" ht="12.75" customHeight="1">
      <c r="A65" s="6">
        <f t="shared" si="0"/>
        <v>61</v>
      </c>
      <c r="B65" s="11"/>
      <c r="C65" s="21" t="s">
        <v>160</v>
      </c>
      <c r="D65" s="14" t="str">
        <f t="shared" si="1"/>
        <v/>
      </c>
      <c r="E65" s="333" t="str">
        <f t="shared" si="2"/>
        <v/>
      </c>
      <c r="F65" s="102"/>
      <c r="G65" s="153" t="s">
        <v>871</v>
      </c>
      <c r="H65" s="102"/>
    </row>
    <row r="66" spans="1:8" ht="12.75" customHeight="1">
      <c r="A66" s="12">
        <f t="shared" si="0"/>
        <v>62</v>
      </c>
      <c r="B66" s="11"/>
      <c r="C66" s="24" t="s">
        <v>161</v>
      </c>
      <c r="D66" s="14" t="str">
        <f>VNPAY_PIVOT!D66</f>
        <v/>
      </c>
      <c r="E66" s="333" t="str">
        <f t="shared" si="2"/>
        <v/>
      </c>
      <c r="F66" s="102"/>
      <c r="G66" s="153" t="s">
        <v>871</v>
      </c>
      <c r="H66" s="102"/>
    </row>
    <row r="67" spans="1:8" ht="12.75" customHeight="1">
      <c r="A67" s="13">
        <f t="shared" si="0"/>
        <v>63</v>
      </c>
      <c r="B67" s="14"/>
      <c r="C67" s="26" t="s">
        <v>162</v>
      </c>
      <c r="D67" s="14" t="str">
        <f>VNPAY_PIVOT!D67</f>
        <v/>
      </c>
      <c r="E67" s="333" t="str">
        <f t="shared" si="2"/>
        <v/>
      </c>
      <c r="F67" s="102"/>
      <c r="G67" s="153" t="s">
        <v>871</v>
      </c>
      <c r="H67" s="102"/>
    </row>
    <row r="68" spans="1:8" ht="12.75" customHeight="1">
      <c r="A68" s="11"/>
      <c r="B68" s="11"/>
      <c r="C68" s="28" t="s">
        <v>678</v>
      </c>
      <c r="D68" s="11">
        <f>VNPAY_PIVOT!D68</f>
        <v>49560</v>
      </c>
      <c r="E68" s="11"/>
      <c r="G68" s="153"/>
    </row>
    <row r="69" spans="1:8" ht="12.75" customHeight="1">
      <c r="A69" s="11"/>
      <c r="B69" s="11"/>
      <c r="C69" s="11"/>
      <c r="D69" s="11"/>
      <c r="E69" s="11"/>
    </row>
    <row r="70" spans="1:8" ht="12.75" customHeight="1">
      <c r="A70" s="11"/>
      <c r="B70" s="11"/>
      <c r="C70" s="11"/>
      <c r="D70" s="11"/>
      <c r="E70" s="11"/>
    </row>
    <row r="71" spans="1:8" ht="12.75" customHeight="1">
      <c r="A71" s="11"/>
      <c r="B71" s="11"/>
      <c r="C71" s="11"/>
      <c r="D71" s="11"/>
      <c r="E71" s="11"/>
    </row>
    <row r="72" spans="1:8" ht="12.75" customHeight="1">
      <c r="A72" s="11"/>
      <c r="B72" s="11"/>
      <c r="C72" s="11"/>
      <c r="D72" s="11"/>
      <c r="E72" s="11"/>
    </row>
    <row r="73" spans="1:8" ht="12.75" customHeight="1">
      <c r="A73" s="11"/>
      <c r="B73" s="11"/>
      <c r="C73" s="11"/>
      <c r="D73" s="11"/>
      <c r="E73" s="11"/>
    </row>
    <row r="74" spans="1:8" ht="12.75" customHeight="1">
      <c r="A74" s="11"/>
      <c r="B74" s="11"/>
      <c r="C74" s="11"/>
      <c r="D74" s="11"/>
      <c r="E74" s="11"/>
    </row>
    <row r="75" spans="1:8" ht="12.75" customHeight="1">
      <c r="A75" s="11"/>
      <c r="B75" s="11"/>
      <c r="C75" s="11"/>
      <c r="D75" s="11"/>
      <c r="E75" s="11"/>
    </row>
    <row r="76" spans="1:8" ht="12.75" customHeight="1">
      <c r="A76" s="11"/>
      <c r="B76" s="11"/>
      <c r="C76" s="11"/>
      <c r="D76" s="11"/>
      <c r="E76" s="11"/>
    </row>
    <row r="77" spans="1:8" ht="12.75" customHeight="1">
      <c r="A77" s="11"/>
      <c r="B77" s="11"/>
      <c r="C77" s="11"/>
      <c r="D77" s="11"/>
      <c r="E77" s="11"/>
    </row>
    <row r="78" spans="1:8" ht="12.75" customHeight="1">
      <c r="A78" s="11"/>
      <c r="B78" s="11"/>
      <c r="C78" s="11"/>
      <c r="D78" s="11"/>
      <c r="E78" s="11"/>
    </row>
    <row r="79" spans="1:8" ht="12.75" customHeight="1">
      <c r="A79" s="11"/>
      <c r="B79" s="11"/>
      <c r="C79" s="11"/>
      <c r="D79" s="11"/>
      <c r="E79" s="11"/>
    </row>
    <row r="80" spans="1:8" ht="12.75" customHeight="1">
      <c r="A80" s="11"/>
      <c r="B80" s="11"/>
      <c r="C80" s="11"/>
      <c r="D80" s="11"/>
      <c r="E80" s="11"/>
    </row>
    <row r="81" spans="1:5" ht="12.75" customHeight="1">
      <c r="A81" s="11"/>
      <c r="B81" s="11"/>
      <c r="C81" s="11"/>
      <c r="D81" s="11"/>
      <c r="E81" s="11"/>
    </row>
    <row r="82" spans="1:5" ht="12.75" customHeight="1">
      <c r="A82" s="11"/>
      <c r="B82" s="11"/>
      <c r="C82" s="11"/>
      <c r="D82" s="11"/>
      <c r="E82" s="11"/>
    </row>
    <row r="83" spans="1:5" ht="12.75" customHeight="1">
      <c r="A83" s="11"/>
      <c r="B83" s="11"/>
      <c r="C83" s="11"/>
      <c r="D83" s="11"/>
      <c r="E83" s="11"/>
    </row>
    <row r="84" spans="1:5" ht="12.75" customHeight="1">
      <c r="A84" s="11"/>
      <c r="B84" s="11"/>
      <c r="C84" s="11"/>
      <c r="D84" s="11"/>
      <c r="E84" s="11"/>
    </row>
    <row r="85" spans="1:5" ht="12.75" customHeight="1">
      <c r="A85" s="11"/>
      <c r="B85" s="11"/>
      <c r="C85" s="11"/>
      <c r="D85" s="11"/>
      <c r="E85" s="11"/>
    </row>
    <row r="86" spans="1:5" ht="12.75" customHeight="1">
      <c r="A86" s="11"/>
      <c r="B86" s="11"/>
      <c r="C86" s="11"/>
      <c r="D86" s="11"/>
      <c r="E86" s="11"/>
    </row>
    <row r="87" spans="1:5" ht="12.75" customHeight="1">
      <c r="A87" s="11"/>
      <c r="B87" s="11"/>
      <c r="C87" s="11"/>
      <c r="D87" s="11"/>
      <c r="E87" s="11"/>
    </row>
    <row r="88" spans="1:5" ht="12.75" customHeight="1">
      <c r="A88" s="11"/>
      <c r="B88" s="11"/>
      <c r="C88" s="11"/>
      <c r="D88" s="11"/>
      <c r="E88" s="11"/>
    </row>
    <row r="89" spans="1:5" ht="12.75" customHeight="1">
      <c r="A89" s="11"/>
      <c r="B89" s="11"/>
      <c r="C89" s="11"/>
      <c r="D89" s="11"/>
      <c r="E89" s="11"/>
    </row>
    <row r="90" spans="1:5" ht="12.75" customHeight="1">
      <c r="A90" s="11"/>
      <c r="B90" s="11"/>
      <c r="C90" s="11"/>
      <c r="D90" s="11"/>
      <c r="E90" s="11"/>
    </row>
    <row r="91" spans="1:5" ht="12.75" customHeight="1">
      <c r="A91" s="11"/>
      <c r="B91" s="11"/>
      <c r="C91" s="11"/>
      <c r="D91" s="11"/>
      <c r="E91" s="11"/>
    </row>
    <row r="92" spans="1:5" ht="12.75" customHeight="1">
      <c r="A92" s="11"/>
      <c r="B92" s="11"/>
      <c r="C92" s="11"/>
      <c r="D92" s="11"/>
      <c r="E92" s="11"/>
    </row>
    <row r="93" spans="1:5" ht="12.75" customHeight="1">
      <c r="A93" s="11"/>
      <c r="B93" s="11"/>
      <c r="C93" s="11"/>
      <c r="D93" s="11"/>
      <c r="E93" s="11"/>
    </row>
    <row r="94" spans="1:5" ht="12.75" customHeight="1">
      <c r="A94" s="11"/>
      <c r="B94" s="11"/>
      <c r="C94" s="11"/>
      <c r="D94" s="11"/>
      <c r="E94" s="11"/>
    </row>
    <row r="95" spans="1:5" ht="12.75" customHeight="1">
      <c r="A95" s="11"/>
      <c r="B95" s="11"/>
      <c r="C95" s="11"/>
      <c r="D95" s="11"/>
      <c r="E95" s="11"/>
    </row>
    <row r="96" spans="1:5" ht="12.75" customHeight="1">
      <c r="A96" s="11"/>
      <c r="B96" s="11"/>
      <c r="C96" s="11"/>
      <c r="D96" s="11"/>
      <c r="E96" s="11"/>
    </row>
    <row r="97" spans="1:5" ht="12.75" customHeight="1">
      <c r="A97" s="11"/>
      <c r="B97" s="11"/>
      <c r="C97" s="11"/>
      <c r="D97" s="11"/>
      <c r="E97" s="11"/>
    </row>
    <row r="98" spans="1:5" ht="12.75" customHeight="1">
      <c r="A98" s="11"/>
      <c r="B98" s="11"/>
      <c r="C98" s="11"/>
      <c r="D98" s="11"/>
      <c r="E98" s="11"/>
    </row>
    <row r="99" spans="1:5" ht="12.75" customHeight="1">
      <c r="A99" s="11"/>
      <c r="B99" s="11"/>
      <c r="C99" s="11"/>
      <c r="D99" s="11"/>
      <c r="E99" s="11"/>
    </row>
    <row r="100" spans="1:5" ht="12.75" customHeight="1">
      <c r="A100" s="11"/>
      <c r="B100" s="11"/>
      <c r="C100" s="11"/>
      <c r="D100" s="11"/>
      <c r="E100" s="11"/>
    </row>
    <row r="101" spans="1:5" ht="12.75" customHeight="1">
      <c r="A101" s="11"/>
      <c r="B101" s="11"/>
      <c r="C101" s="11"/>
      <c r="D101" s="11"/>
      <c r="E101" s="11"/>
    </row>
    <row r="102" spans="1:5" ht="12.75" customHeight="1">
      <c r="A102" s="11"/>
      <c r="B102" s="11"/>
      <c r="C102" s="11"/>
      <c r="D102" s="11"/>
      <c r="E102" s="11"/>
    </row>
    <row r="103" spans="1:5" ht="12.75" customHeight="1">
      <c r="A103" s="11"/>
      <c r="B103" s="11"/>
      <c r="C103" s="11"/>
      <c r="D103" s="11"/>
      <c r="E103" s="11"/>
    </row>
    <row r="104" spans="1:5" ht="12.75" customHeight="1">
      <c r="A104" s="11"/>
      <c r="B104" s="11"/>
      <c r="C104" s="11"/>
      <c r="D104" s="11"/>
      <c r="E104" s="11"/>
    </row>
    <row r="105" spans="1:5" ht="12.75" customHeight="1">
      <c r="A105" s="11"/>
      <c r="B105" s="11"/>
      <c r="C105" s="11"/>
      <c r="D105" s="11"/>
      <c r="E105" s="11"/>
    </row>
    <row r="106" spans="1:5" ht="12.75" customHeight="1">
      <c r="A106" s="11"/>
      <c r="B106" s="11"/>
      <c r="C106" s="11"/>
      <c r="D106" s="11"/>
      <c r="E106" s="11"/>
    </row>
    <row r="107" spans="1:5" ht="12.75" customHeight="1">
      <c r="A107" s="11"/>
      <c r="B107" s="11"/>
      <c r="C107" s="11"/>
      <c r="D107" s="11"/>
      <c r="E107" s="11"/>
    </row>
    <row r="108" spans="1:5" ht="12.75" customHeight="1">
      <c r="A108" s="11"/>
      <c r="B108" s="11"/>
      <c r="C108" s="11"/>
      <c r="D108" s="11"/>
      <c r="E108" s="11"/>
    </row>
    <row r="109" spans="1:5" ht="12.75" customHeight="1">
      <c r="A109" s="11"/>
      <c r="B109" s="11"/>
      <c r="C109" s="11"/>
      <c r="D109" s="11"/>
      <c r="E109" s="11"/>
    </row>
    <row r="110" spans="1:5" ht="12.75" customHeight="1">
      <c r="A110" s="11"/>
      <c r="B110" s="11"/>
      <c r="C110" s="11"/>
      <c r="D110" s="11"/>
      <c r="E110" s="11"/>
    </row>
    <row r="111" spans="1:5" ht="12.75" customHeight="1">
      <c r="A111" s="11"/>
      <c r="B111" s="11"/>
      <c r="C111" s="11"/>
      <c r="D111" s="11"/>
      <c r="E111" s="11"/>
    </row>
    <row r="112" spans="1:5" ht="12.75" customHeight="1">
      <c r="A112" s="11"/>
      <c r="B112" s="11"/>
      <c r="C112" s="11"/>
      <c r="D112" s="11"/>
      <c r="E112" s="11"/>
    </row>
    <row r="113" spans="1:5" ht="12.75" customHeight="1">
      <c r="A113" s="11"/>
      <c r="B113" s="11"/>
      <c r="C113" s="11"/>
      <c r="D113" s="11"/>
      <c r="E113" s="11"/>
    </row>
    <row r="114" spans="1:5" ht="12.75" customHeight="1">
      <c r="A114" s="11"/>
      <c r="B114" s="11"/>
      <c r="C114" s="11"/>
      <c r="D114" s="11"/>
      <c r="E114" s="11"/>
    </row>
    <row r="115" spans="1:5" ht="12.75" customHeight="1">
      <c r="A115" s="11"/>
      <c r="B115" s="11"/>
      <c r="C115" s="11"/>
      <c r="D115" s="11"/>
      <c r="E115" s="11"/>
    </row>
    <row r="116" spans="1:5" ht="12.75" customHeight="1">
      <c r="A116" s="11"/>
      <c r="B116" s="11"/>
      <c r="C116" s="11"/>
      <c r="D116" s="11"/>
      <c r="E116" s="11"/>
    </row>
    <row r="117" spans="1:5" ht="12.75" customHeight="1">
      <c r="A117" s="11"/>
      <c r="B117" s="11"/>
      <c r="C117" s="11"/>
      <c r="D117" s="11"/>
      <c r="E117" s="11"/>
    </row>
    <row r="118" spans="1:5" ht="12.75" customHeight="1">
      <c r="A118" s="11"/>
      <c r="B118" s="11"/>
      <c r="C118" s="11"/>
      <c r="D118" s="11"/>
      <c r="E118" s="11"/>
    </row>
    <row r="119" spans="1:5" ht="12.75" customHeight="1">
      <c r="A119" s="11"/>
      <c r="B119" s="11"/>
      <c r="C119" s="11"/>
      <c r="D119" s="11"/>
      <c r="E119" s="11"/>
    </row>
    <row r="120" spans="1:5" ht="12.75" customHeight="1">
      <c r="A120" s="11"/>
      <c r="B120" s="11"/>
      <c r="C120" s="11"/>
      <c r="D120" s="11"/>
      <c r="E120" s="11"/>
    </row>
    <row r="121" spans="1:5" ht="12.75" customHeight="1">
      <c r="A121" s="11"/>
      <c r="B121" s="11"/>
      <c r="C121" s="11"/>
      <c r="D121" s="11"/>
      <c r="E121" s="11"/>
    </row>
    <row r="122" spans="1:5" ht="12.75" customHeight="1">
      <c r="A122" s="11"/>
      <c r="B122" s="11"/>
      <c r="C122" s="11"/>
      <c r="D122" s="11"/>
      <c r="E122" s="11"/>
    </row>
    <row r="123" spans="1:5" ht="12.75" customHeight="1">
      <c r="A123" s="11"/>
      <c r="B123" s="11"/>
      <c r="C123" s="11"/>
      <c r="D123" s="11"/>
      <c r="E123" s="11"/>
    </row>
    <row r="124" spans="1:5" ht="12.75" customHeight="1">
      <c r="A124" s="11"/>
      <c r="B124" s="11"/>
      <c r="C124" s="11"/>
      <c r="D124" s="11"/>
      <c r="E124" s="11"/>
    </row>
    <row r="125" spans="1:5" ht="12.75" customHeight="1">
      <c r="A125" s="11"/>
      <c r="B125" s="11"/>
      <c r="C125" s="11"/>
      <c r="D125" s="11"/>
      <c r="E125" s="11"/>
    </row>
    <row r="126" spans="1:5" ht="12.75" customHeight="1">
      <c r="A126" s="11"/>
      <c r="B126" s="11"/>
      <c r="C126" s="11"/>
      <c r="D126" s="11"/>
      <c r="E126" s="11"/>
    </row>
    <row r="127" spans="1:5" ht="12.75" customHeight="1">
      <c r="A127" s="11"/>
      <c r="B127" s="11"/>
      <c r="C127" s="11"/>
      <c r="D127" s="11"/>
      <c r="E127" s="11"/>
    </row>
    <row r="128" spans="1:5" ht="12.75" customHeight="1">
      <c r="A128" s="11"/>
      <c r="B128" s="11"/>
      <c r="C128" s="11"/>
      <c r="D128" s="11"/>
      <c r="E128" s="11"/>
    </row>
    <row r="129" spans="1:5" ht="12.75" customHeight="1">
      <c r="A129" s="11"/>
      <c r="B129" s="11"/>
      <c r="C129" s="11"/>
      <c r="D129" s="11"/>
      <c r="E129" s="11"/>
    </row>
    <row r="130" spans="1:5" ht="12.75" customHeight="1">
      <c r="A130" s="11"/>
      <c r="B130" s="11"/>
      <c r="C130" s="11"/>
      <c r="D130" s="11"/>
      <c r="E130" s="11"/>
    </row>
    <row r="131" spans="1:5" ht="12.75" customHeight="1">
      <c r="A131" s="11"/>
      <c r="B131" s="11"/>
      <c r="C131" s="11"/>
      <c r="D131" s="11"/>
      <c r="E131" s="11"/>
    </row>
    <row r="132" spans="1:5" ht="12.75" customHeight="1">
      <c r="A132" s="11"/>
      <c r="B132" s="11"/>
      <c r="C132" s="11"/>
      <c r="D132" s="11"/>
      <c r="E132" s="11"/>
    </row>
    <row r="133" spans="1:5" ht="12.75" customHeight="1">
      <c r="A133" s="11"/>
      <c r="B133" s="11"/>
      <c r="C133" s="11"/>
      <c r="D133" s="11"/>
      <c r="E133" s="11"/>
    </row>
    <row r="134" spans="1:5" ht="12.75" customHeight="1">
      <c r="A134" s="11"/>
      <c r="B134" s="11"/>
      <c r="C134" s="11"/>
      <c r="D134" s="11"/>
      <c r="E134" s="11"/>
    </row>
    <row r="135" spans="1:5" ht="12.75" customHeight="1">
      <c r="A135" s="11"/>
      <c r="B135" s="11"/>
      <c r="C135" s="11"/>
      <c r="D135" s="11"/>
      <c r="E135" s="11"/>
    </row>
    <row r="136" spans="1:5" ht="12.75" customHeight="1">
      <c r="A136" s="11"/>
      <c r="B136" s="11"/>
      <c r="C136" s="11"/>
      <c r="D136" s="11"/>
      <c r="E136" s="11"/>
    </row>
    <row r="137" spans="1:5" ht="12.75" customHeight="1">
      <c r="A137" s="11"/>
      <c r="B137" s="11"/>
      <c r="C137" s="11"/>
      <c r="D137" s="11"/>
      <c r="E137" s="11"/>
    </row>
    <row r="138" spans="1:5" ht="12.75" customHeight="1">
      <c r="A138" s="11"/>
      <c r="B138" s="11"/>
      <c r="C138" s="11"/>
      <c r="D138" s="11"/>
      <c r="E138" s="11"/>
    </row>
    <row r="139" spans="1:5" ht="12.75" customHeight="1">
      <c r="A139" s="11"/>
      <c r="B139" s="11"/>
      <c r="C139" s="11"/>
      <c r="D139" s="11"/>
      <c r="E139" s="11"/>
    </row>
    <row r="140" spans="1:5" ht="12.75" customHeight="1">
      <c r="A140" s="11"/>
      <c r="B140" s="11"/>
      <c r="C140" s="11"/>
      <c r="D140" s="11"/>
      <c r="E140" s="11"/>
    </row>
    <row r="141" spans="1:5" ht="12.75" customHeight="1">
      <c r="A141" s="11"/>
      <c r="B141" s="11"/>
      <c r="C141" s="11"/>
      <c r="D141" s="11"/>
      <c r="E141" s="11"/>
    </row>
    <row r="142" spans="1:5" ht="12.75" customHeight="1">
      <c r="A142" s="11"/>
      <c r="B142" s="11"/>
      <c r="C142" s="11"/>
      <c r="D142" s="11"/>
      <c r="E142" s="11"/>
    </row>
    <row r="143" spans="1:5" ht="12.75" customHeight="1">
      <c r="A143" s="11"/>
      <c r="B143" s="11"/>
      <c r="C143" s="11"/>
      <c r="D143" s="11"/>
      <c r="E143" s="11"/>
    </row>
    <row r="144" spans="1:5" ht="12.75" customHeight="1">
      <c r="A144" s="11"/>
      <c r="B144" s="11"/>
      <c r="C144" s="11"/>
      <c r="D144" s="11"/>
      <c r="E144" s="11"/>
    </row>
    <row r="145" spans="1:5" ht="12.75" customHeight="1">
      <c r="A145" s="11"/>
      <c r="B145" s="11"/>
      <c r="C145" s="11"/>
      <c r="D145" s="11"/>
      <c r="E145" s="11"/>
    </row>
    <row r="146" spans="1:5" ht="12.75" customHeight="1">
      <c r="A146" s="11"/>
      <c r="B146" s="11"/>
      <c r="C146" s="11"/>
      <c r="D146" s="11"/>
      <c r="E146" s="11"/>
    </row>
    <row r="147" spans="1:5" ht="12.75" customHeight="1">
      <c r="A147" s="11"/>
      <c r="B147" s="11"/>
      <c r="C147" s="11"/>
      <c r="D147" s="11"/>
      <c r="E147" s="11"/>
    </row>
    <row r="148" spans="1:5" ht="12.75" customHeight="1">
      <c r="A148" s="11"/>
      <c r="B148" s="11"/>
      <c r="C148" s="11"/>
      <c r="D148" s="11"/>
      <c r="E148" s="11"/>
    </row>
    <row r="149" spans="1:5" ht="12.75" customHeight="1">
      <c r="A149" s="11"/>
      <c r="B149" s="11"/>
      <c r="C149" s="11"/>
      <c r="D149" s="11"/>
      <c r="E149" s="11"/>
    </row>
    <row r="150" spans="1:5" ht="12.75" customHeight="1">
      <c r="A150" s="11"/>
      <c r="B150" s="11"/>
      <c r="C150" s="11"/>
      <c r="D150" s="11"/>
      <c r="E150" s="11"/>
    </row>
    <row r="151" spans="1:5" ht="12.75" customHeight="1">
      <c r="A151" s="11"/>
      <c r="B151" s="11"/>
      <c r="C151" s="11"/>
      <c r="D151" s="11"/>
      <c r="E151" s="11"/>
    </row>
    <row r="152" spans="1:5" ht="12.75" customHeight="1">
      <c r="A152" s="11"/>
      <c r="B152" s="11"/>
      <c r="C152" s="11"/>
      <c r="D152" s="11"/>
      <c r="E152" s="11"/>
    </row>
    <row r="153" spans="1:5" ht="12.75" customHeight="1">
      <c r="A153" s="11"/>
      <c r="B153" s="11"/>
      <c r="C153" s="11"/>
      <c r="D153" s="11"/>
      <c r="E153" s="11"/>
    </row>
    <row r="154" spans="1:5" ht="12.75" customHeight="1">
      <c r="A154" s="11"/>
      <c r="B154" s="11"/>
      <c r="C154" s="11"/>
      <c r="D154" s="11"/>
      <c r="E154" s="11"/>
    </row>
    <row r="155" spans="1:5" ht="12.75" customHeight="1">
      <c r="A155" s="11"/>
      <c r="B155" s="11"/>
      <c r="C155" s="11"/>
      <c r="D155" s="11"/>
      <c r="E155" s="11"/>
    </row>
    <row r="156" spans="1:5" ht="12.75" customHeight="1">
      <c r="A156" s="11"/>
      <c r="B156" s="11"/>
      <c r="C156" s="11"/>
      <c r="D156" s="11"/>
      <c r="E156" s="11"/>
    </row>
    <row r="157" spans="1:5" ht="12.75" customHeight="1">
      <c r="A157" s="11"/>
      <c r="B157" s="11"/>
      <c r="C157" s="11"/>
      <c r="D157" s="11"/>
      <c r="E157" s="11"/>
    </row>
    <row r="158" spans="1:5" ht="12.75" customHeight="1">
      <c r="A158" s="11"/>
      <c r="B158" s="11"/>
      <c r="C158" s="11"/>
      <c r="D158" s="11"/>
      <c r="E158" s="11"/>
    </row>
    <row r="159" spans="1:5" ht="12.75" customHeight="1">
      <c r="A159" s="11"/>
      <c r="B159" s="11"/>
      <c r="C159" s="11"/>
      <c r="D159" s="11"/>
      <c r="E159" s="11"/>
    </row>
    <row r="160" spans="1:5" ht="12.75" customHeight="1">
      <c r="A160" s="11"/>
      <c r="B160" s="11"/>
      <c r="C160" s="11"/>
      <c r="D160" s="11"/>
      <c r="E160" s="11"/>
    </row>
    <row r="161" spans="1:5" ht="12.75" customHeight="1">
      <c r="A161" s="11"/>
      <c r="B161" s="11"/>
      <c r="C161" s="11"/>
      <c r="D161" s="11"/>
      <c r="E161" s="11"/>
    </row>
    <row r="162" spans="1:5" ht="12.75" customHeight="1">
      <c r="A162" s="11"/>
      <c r="B162" s="11"/>
      <c r="C162" s="11"/>
      <c r="D162" s="11"/>
      <c r="E162" s="11"/>
    </row>
    <row r="163" spans="1:5" ht="12.75" customHeight="1">
      <c r="A163" s="11"/>
      <c r="B163" s="11"/>
      <c r="C163" s="11"/>
      <c r="D163" s="11"/>
      <c r="E163" s="11"/>
    </row>
    <row r="164" spans="1:5" ht="12.75" customHeight="1">
      <c r="A164" s="11"/>
      <c r="B164" s="11"/>
      <c r="C164" s="11"/>
      <c r="D164" s="11"/>
      <c r="E164" s="11"/>
    </row>
    <row r="165" spans="1:5" ht="12.75" customHeight="1">
      <c r="A165" s="11"/>
      <c r="B165" s="11"/>
      <c r="C165" s="11"/>
      <c r="D165" s="11"/>
      <c r="E165" s="11"/>
    </row>
    <row r="166" spans="1:5" ht="12.75" customHeight="1">
      <c r="A166" s="11"/>
      <c r="B166" s="11"/>
      <c r="C166" s="11"/>
      <c r="D166" s="11"/>
      <c r="E166" s="11"/>
    </row>
    <row r="167" spans="1:5" ht="12.75" customHeight="1">
      <c r="A167" s="11"/>
      <c r="B167" s="11"/>
      <c r="C167" s="11"/>
      <c r="D167" s="11"/>
      <c r="E167" s="11"/>
    </row>
    <row r="168" spans="1:5" ht="12.75" customHeight="1">
      <c r="A168" s="11"/>
      <c r="B168" s="11"/>
      <c r="C168" s="11"/>
      <c r="D168" s="11"/>
      <c r="E168" s="11"/>
    </row>
    <row r="169" spans="1:5" ht="12.75" customHeight="1">
      <c r="A169" s="11"/>
      <c r="B169" s="11"/>
      <c r="C169" s="11"/>
      <c r="D169" s="11"/>
      <c r="E169" s="11"/>
    </row>
    <row r="170" spans="1:5" ht="12.75" customHeight="1">
      <c r="A170" s="11"/>
      <c r="B170" s="11"/>
      <c r="C170" s="11"/>
      <c r="D170" s="11"/>
      <c r="E170" s="11"/>
    </row>
    <row r="171" spans="1:5" ht="12.75" customHeight="1">
      <c r="A171" s="11"/>
      <c r="B171" s="11"/>
      <c r="C171" s="11"/>
      <c r="D171" s="11"/>
      <c r="E171" s="11"/>
    </row>
    <row r="172" spans="1:5" ht="12.75" customHeight="1">
      <c r="A172" s="11"/>
      <c r="B172" s="11"/>
      <c r="C172" s="11"/>
      <c r="D172" s="11"/>
      <c r="E172" s="11"/>
    </row>
    <row r="173" spans="1:5" ht="12.75" customHeight="1">
      <c r="A173" s="11"/>
      <c r="B173" s="11"/>
      <c r="C173" s="11"/>
      <c r="D173" s="11"/>
      <c r="E173" s="11"/>
    </row>
    <row r="174" spans="1:5" ht="12.75" customHeight="1">
      <c r="A174" s="11"/>
      <c r="B174" s="11"/>
      <c r="C174" s="11"/>
      <c r="D174" s="11"/>
      <c r="E174" s="11"/>
    </row>
    <row r="175" spans="1:5" ht="12.75" customHeight="1">
      <c r="A175" s="11"/>
      <c r="B175" s="11"/>
      <c r="C175" s="11"/>
      <c r="D175" s="11"/>
      <c r="E175" s="11"/>
    </row>
    <row r="176" spans="1:5" ht="12.75" customHeight="1">
      <c r="A176" s="11"/>
      <c r="B176" s="11"/>
      <c r="C176" s="11"/>
      <c r="D176" s="11"/>
      <c r="E176" s="11"/>
    </row>
    <row r="177" spans="1:5" ht="12.75" customHeight="1">
      <c r="A177" s="11"/>
      <c r="B177" s="11"/>
      <c r="C177" s="11"/>
      <c r="D177" s="11"/>
      <c r="E177" s="11"/>
    </row>
    <row r="178" spans="1:5" ht="12.75" customHeight="1">
      <c r="A178" s="11"/>
      <c r="B178" s="11"/>
      <c r="C178" s="11"/>
      <c r="D178" s="11"/>
      <c r="E178" s="11"/>
    </row>
    <row r="179" spans="1:5" ht="12.75" customHeight="1">
      <c r="A179" s="11"/>
      <c r="B179" s="11"/>
      <c r="C179" s="11"/>
      <c r="D179" s="11"/>
      <c r="E179" s="11"/>
    </row>
    <row r="180" spans="1:5" ht="12.75" customHeight="1">
      <c r="A180" s="11"/>
      <c r="B180" s="11"/>
      <c r="C180" s="11"/>
      <c r="D180" s="11"/>
      <c r="E180" s="11"/>
    </row>
    <row r="181" spans="1:5" ht="12.75" customHeight="1">
      <c r="A181" s="11"/>
      <c r="B181" s="11"/>
      <c r="C181" s="11"/>
      <c r="D181" s="11"/>
      <c r="E181" s="11"/>
    </row>
    <row r="182" spans="1:5" ht="12.75" customHeight="1">
      <c r="A182" s="11"/>
      <c r="B182" s="11"/>
      <c r="C182" s="11"/>
      <c r="D182" s="11"/>
      <c r="E182" s="11"/>
    </row>
    <row r="183" spans="1:5" ht="12.75" customHeight="1">
      <c r="A183" s="11"/>
      <c r="B183" s="11"/>
      <c r="C183" s="11"/>
      <c r="D183" s="11"/>
      <c r="E183" s="11"/>
    </row>
    <row r="184" spans="1:5" ht="12.75" customHeight="1">
      <c r="A184" s="11"/>
      <c r="B184" s="11"/>
      <c r="C184" s="11"/>
      <c r="D184" s="11"/>
      <c r="E184" s="11"/>
    </row>
    <row r="185" spans="1:5" ht="12.75" customHeight="1">
      <c r="A185" s="11"/>
      <c r="B185" s="11"/>
      <c r="C185" s="11"/>
      <c r="D185" s="11"/>
      <c r="E185" s="11"/>
    </row>
    <row r="186" spans="1:5" ht="12.75" customHeight="1">
      <c r="A186" s="11"/>
      <c r="B186" s="11"/>
      <c r="C186" s="11"/>
      <c r="D186" s="11"/>
      <c r="E186" s="11"/>
    </row>
    <row r="187" spans="1:5" ht="12.75" customHeight="1">
      <c r="A187" s="11"/>
      <c r="B187" s="11"/>
      <c r="C187" s="11"/>
      <c r="D187" s="11"/>
      <c r="E187" s="11"/>
    </row>
    <row r="188" spans="1:5" ht="12.75" customHeight="1">
      <c r="A188" s="11"/>
      <c r="B188" s="11"/>
      <c r="C188" s="11"/>
      <c r="D188" s="11"/>
      <c r="E188" s="11"/>
    </row>
    <row r="189" spans="1:5" ht="12.75" customHeight="1">
      <c r="A189" s="11"/>
      <c r="B189" s="11"/>
      <c r="C189" s="11"/>
      <c r="D189" s="11"/>
      <c r="E189" s="11"/>
    </row>
    <row r="190" spans="1:5" ht="12.75" customHeight="1">
      <c r="A190" s="11"/>
      <c r="B190" s="11"/>
      <c r="C190" s="11"/>
      <c r="D190" s="11"/>
      <c r="E190" s="11"/>
    </row>
    <row r="191" spans="1:5" ht="12.75" customHeight="1">
      <c r="A191" s="11"/>
      <c r="B191" s="11"/>
      <c r="C191" s="11"/>
      <c r="D191" s="11"/>
      <c r="E191" s="11"/>
    </row>
    <row r="192" spans="1:5" ht="12.75" customHeight="1">
      <c r="A192" s="11"/>
      <c r="B192" s="11"/>
      <c r="C192" s="11"/>
      <c r="D192" s="11"/>
      <c r="E192" s="11"/>
    </row>
    <row r="193" spans="1:5" ht="12.75" customHeight="1">
      <c r="A193" s="11"/>
      <c r="B193" s="11"/>
      <c r="C193" s="11"/>
      <c r="D193" s="11"/>
      <c r="E193" s="11"/>
    </row>
    <row r="194" spans="1:5" ht="12.75" customHeight="1">
      <c r="A194" s="11"/>
      <c r="B194" s="11"/>
      <c r="C194" s="11"/>
      <c r="D194" s="11"/>
      <c r="E194" s="11"/>
    </row>
    <row r="195" spans="1:5" ht="12.75" customHeight="1">
      <c r="A195" s="11"/>
      <c r="B195" s="11"/>
      <c r="C195" s="11"/>
      <c r="D195" s="11"/>
      <c r="E195" s="11"/>
    </row>
    <row r="196" spans="1:5" ht="12.75" customHeight="1">
      <c r="A196" s="11"/>
      <c r="B196" s="11"/>
      <c r="C196" s="11"/>
      <c r="D196" s="11"/>
      <c r="E196" s="11"/>
    </row>
    <row r="197" spans="1:5" ht="12.75" customHeight="1">
      <c r="A197" s="11"/>
      <c r="B197" s="11"/>
      <c r="C197" s="11"/>
      <c r="D197" s="11"/>
      <c r="E197" s="11"/>
    </row>
    <row r="198" spans="1:5" ht="12.75" customHeight="1">
      <c r="A198" s="11"/>
      <c r="B198" s="11"/>
      <c r="C198" s="11"/>
      <c r="D198" s="11"/>
      <c r="E198" s="11"/>
    </row>
    <row r="199" spans="1:5" ht="12.75" customHeight="1">
      <c r="A199" s="11"/>
      <c r="B199" s="11"/>
      <c r="C199" s="11"/>
      <c r="D199" s="11"/>
      <c r="E199" s="11"/>
    </row>
    <row r="200" spans="1:5" ht="12.75" customHeight="1">
      <c r="A200" s="11"/>
      <c r="B200" s="11"/>
      <c r="C200" s="11"/>
      <c r="D200" s="11"/>
      <c r="E200" s="11"/>
    </row>
    <row r="201" spans="1:5" ht="12.75" customHeight="1">
      <c r="A201" s="11"/>
      <c r="B201" s="11"/>
      <c r="C201" s="11"/>
      <c r="D201" s="11"/>
      <c r="E201" s="11"/>
    </row>
    <row r="202" spans="1:5" ht="12.75" customHeight="1">
      <c r="A202" s="11"/>
      <c r="B202" s="11"/>
      <c r="C202" s="11"/>
      <c r="D202" s="11"/>
      <c r="E202" s="11"/>
    </row>
    <row r="203" spans="1:5" ht="12.75" customHeight="1">
      <c r="A203" s="11"/>
      <c r="B203" s="11"/>
      <c r="C203" s="11"/>
      <c r="D203" s="11"/>
      <c r="E203" s="11"/>
    </row>
    <row r="204" spans="1:5" ht="12.75" customHeight="1">
      <c r="A204" s="11"/>
      <c r="B204" s="11"/>
      <c r="C204" s="11"/>
      <c r="D204" s="11"/>
      <c r="E204" s="11"/>
    </row>
    <row r="205" spans="1:5" ht="12.75" customHeight="1">
      <c r="A205" s="11"/>
      <c r="B205" s="11"/>
      <c r="C205" s="11"/>
      <c r="D205" s="11"/>
      <c r="E205" s="11"/>
    </row>
    <row r="206" spans="1:5" ht="12.75" customHeight="1">
      <c r="A206" s="11"/>
      <c r="B206" s="11"/>
      <c r="C206" s="11"/>
      <c r="D206" s="11"/>
      <c r="E206" s="11"/>
    </row>
    <row r="207" spans="1:5" ht="12.75" customHeight="1">
      <c r="A207" s="11"/>
      <c r="B207" s="11"/>
      <c r="C207" s="11"/>
      <c r="D207" s="11"/>
      <c r="E207" s="11"/>
    </row>
    <row r="208" spans="1:5" ht="12.75" customHeight="1">
      <c r="A208" s="11"/>
      <c r="B208" s="11"/>
      <c r="C208" s="11"/>
      <c r="D208" s="11"/>
      <c r="E208" s="11"/>
    </row>
    <row r="209" spans="1:5" ht="12.75" customHeight="1">
      <c r="A209" s="11"/>
      <c r="B209" s="11"/>
      <c r="C209" s="11"/>
      <c r="D209" s="11"/>
      <c r="E209" s="11"/>
    </row>
    <row r="210" spans="1:5" ht="12.75" customHeight="1">
      <c r="A210" s="11"/>
      <c r="B210" s="11"/>
      <c r="C210" s="11"/>
      <c r="D210" s="11"/>
      <c r="E210" s="11"/>
    </row>
    <row r="211" spans="1:5" ht="12.75" customHeight="1">
      <c r="A211" s="11"/>
      <c r="B211" s="11"/>
      <c r="C211" s="11"/>
      <c r="D211" s="11"/>
      <c r="E211" s="11"/>
    </row>
    <row r="212" spans="1:5" ht="12.75" customHeight="1">
      <c r="A212" s="11"/>
      <c r="B212" s="11"/>
      <c r="C212" s="11"/>
      <c r="D212" s="11"/>
      <c r="E212" s="11"/>
    </row>
    <row r="213" spans="1:5" ht="12.75" customHeight="1">
      <c r="A213" s="11"/>
      <c r="B213" s="11"/>
      <c r="C213" s="11"/>
      <c r="D213" s="11"/>
      <c r="E213" s="11"/>
    </row>
    <row r="214" spans="1:5" ht="12.75" customHeight="1">
      <c r="A214" s="11"/>
      <c r="B214" s="11"/>
      <c r="C214" s="11"/>
      <c r="D214" s="11"/>
      <c r="E214" s="11"/>
    </row>
    <row r="215" spans="1:5" ht="12.75" customHeight="1">
      <c r="A215" s="11"/>
      <c r="B215" s="11"/>
      <c r="C215" s="11"/>
      <c r="D215" s="11"/>
      <c r="E215" s="11"/>
    </row>
    <row r="216" spans="1:5" ht="12.75" customHeight="1">
      <c r="A216" s="11"/>
      <c r="B216" s="11"/>
      <c r="C216" s="11"/>
      <c r="D216" s="11"/>
      <c r="E216" s="11"/>
    </row>
    <row r="217" spans="1:5" ht="12.75" customHeight="1">
      <c r="A217" s="11"/>
      <c r="B217" s="11"/>
      <c r="C217" s="11"/>
      <c r="D217" s="11"/>
      <c r="E217" s="11"/>
    </row>
    <row r="218" spans="1:5" ht="12.75" customHeight="1">
      <c r="A218" s="11"/>
      <c r="B218" s="11"/>
      <c r="C218" s="11"/>
      <c r="D218" s="11"/>
      <c r="E218" s="11"/>
    </row>
    <row r="219" spans="1:5" ht="12.75" customHeight="1">
      <c r="A219" s="11"/>
      <c r="B219" s="11"/>
      <c r="C219" s="11"/>
      <c r="D219" s="11"/>
      <c r="E219" s="11"/>
    </row>
    <row r="220" spans="1:5" ht="12.75" customHeight="1">
      <c r="A220" s="11"/>
      <c r="B220" s="11"/>
      <c r="C220" s="11"/>
      <c r="D220" s="11"/>
      <c r="E220" s="11"/>
    </row>
    <row r="221" spans="1:5" ht="12.75" customHeight="1">
      <c r="A221" s="11"/>
      <c r="B221" s="11"/>
      <c r="C221" s="11"/>
      <c r="D221" s="11"/>
      <c r="E221" s="11"/>
    </row>
    <row r="222" spans="1:5" ht="12.75" customHeight="1">
      <c r="A222" s="11"/>
      <c r="B222" s="11"/>
      <c r="C222" s="11"/>
      <c r="D222" s="11"/>
      <c r="E222" s="11"/>
    </row>
    <row r="223" spans="1:5" ht="12.75" customHeight="1">
      <c r="A223" s="11"/>
      <c r="B223" s="11"/>
      <c r="C223" s="11"/>
      <c r="D223" s="11"/>
      <c r="E223" s="11"/>
    </row>
    <row r="224" spans="1:5" ht="12.75" customHeight="1">
      <c r="A224" s="11"/>
      <c r="B224" s="11"/>
      <c r="C224" s="11"/>
      <c r="D224" s="11"/>
      <c r="E224" s="11"/>
    </row>
    <row r="225" spans="1:5" ht="12.75" customHeight="1">
      <c r="A225" s="11"/>
      <c r="B225" s="11"/>
      <c r="C225" s="11"/>
      <c r="D225" s="11"/>
      <c r="E225" s="11"/>
    </row>
    <row r="226" spans="1:5" ht="12.75" customHeight="1">
      <c r="A226" s="11"/>
      <c r="B226" s="11"/>
      <c r="C226" s="11"/>
      <c r="D226" s="11"/>
      <c r="E226" s="11"/>
    </row>
    <row r="227" spans="1:5" ht="12.75" customHeight="1">
      <c r="A227" s="11"/>
      <c r="B227" s="11"/>
      <c r="C227" s="11"/>
      <c r="D227" s="11"/>
      <c r="E227" s="11"/>
    </row>
    <row r="228" spans="1:5" ht="12.75" customHeight="1">
      <c r="A228" s="11"/>
      <c r="B228" s="11"/>
      <c r="C228" s="11"/>
      <c r="D228" s="11"/>
      <c r="E228" s="11"/>
    </row>
    <row r="229" spans="1:5" ht="12.75" customHeight="1">
      <c r="A229" s="11"/>
      <c r="B229" s="11"/>
      <c r="C229" s="11"/>
      <c r="D229" s="11"/>
      <c r="E229" s="11"/>
    </row>
    <row r="230" spans="1:5" ht="12.75" customHeight="1">
      <c r="A230" s="11"/>
      <c r="B230" s="11"/>
      <c r="C230" s="11"/>
      <c r="D230" s="11"/>
      <c r="E230" s="11"/>
    </row>
    <row r="231" spans="1:5" ht="12.75" customHeight="1">
      <c r="A231" s="11"/>
      <c r="B231" s="11"/>
      <c r="C231" s="11"/>
      <c r="D231" s="11"/>
      <c r="E231" s="11"/>
    </row>
    <row r="232" spans="1:5" ht="12.75" customHeight="1">
      <c r="A232" s="11"/>
      <c r="B232" s="11"/>
      <c r="C232" s="11"/>
      <c r="D232" s="11"/>
      <c r="E232" s="11"/>
    </row>
    <row r="233" spans="1:5" ht="12.75" customHeight="1">
      <c r="A233" s="11"/>
      <c r="B233" s="11"/>
      <c r="C233" s="11"/>
      <c r="D233" s="11"/>
      <c r="E233" s="11"/>
    </row>
    <row r="234" spans="1:5" ht="12.75" customHeight="1">
      <c r="A234" s="11"/>
      <c r="B234" s="11"/>
      <c r="C234" s="11"/>
      <c r="D234" s="11"/>
      <c r="E234" s="11"/>
    </row>
    <row r="235" spans="1:5" ht="12.75" customHeight="1">
      <c r="A235" s="11"/>
      <c r="B235" s="11"/>
      <c r="C235" s="11"/>
      <c r="D235" s="11"/>
      <c r="E235" s="11"/>
    </row>
    <row r="236" spans="1:5" ht="12.75" customHeight="1">
      <c r="A236" s="11"/>
      <c r="B236" s="11"/>
      <c r="C236" s="11"/>
      <c r="D236" s="11"/>
      <c r="E236" s="11"/>
    </row>
    <row r="237" spans="1:5" ht="12.75" customHeight="1">
      <c r="A237" s="11"/>
      <c r="B237" s="11"/>
      <c r="C237" s="11"/>
      <c r="D237" s="11"/>
      <c r="E237" s="11"/>
    </row>
    <row r="238" spans="1:5" ht="12.75" customHeight="1">
      <c r="A238" s="11"/>
      <c r="B238" s="11"/>
      <c r="C238" s="11"/>
      <c r="D238" s="11"/>
      <c r="E238" s="11"/>
    </row>
    <row r="239" spans="1:5" ht="12.75" customHeight="1">
      <c r="A239" s="11"/>
      <c r="B239" s="11"/>
      <c r="C239" s="11"/>
      <c r="D239" s="11"/>
      <c r="E239" s="11"/>
    </row>
    <row r="240" spans="1:5" ht="12.75" customHeight="1">
      <c r="A240" s="11"/>
      <c r="B240" s="11"/>
      <c r="C240" s="11"/>
      <c r="D240" s="11"/>
      <c r="E240" s="11"/>
    </row>
    <row r="241" spans="1:5" ht="12.75" customHeight="1">
      <c r="A241" s="11"/>
      <c r="B241" s="11"/>
      <c r="C241" s="11"/>
      <c r="D241" s="11"/>
      <c r="E241" s="11"/>
    </row>
    <row r="242" spans="1:5" ht="12.75" customHeight="1">
      <c r="A242" s="11"/>
      <c r="B242" s="11"/>
      <c r="C242" s="11"/>
      <c r="D242" s="11"/>
      <c r="E242" s="11"/>
    </row>
    <row r="243" spans="1:5" ht="12.75" customHeight="1">
      <c r="A243" s="11"/>
      <c r="B243" s="11"/>
      <c r="C243" s="11"/>
      <c r="D243" s="11"/>
      <c r="E243" s="11"/>
    </row>
    <row r="244" spans="1:5" ht="12.75" customHeight="1">
      <c r="A244" s="11"/>
      <c r="B244" s="11"/>
      <c r="C244" s="11"/>
      <c r="D244" s="11"/>
      <c r="E244" s="11"/>
    </row>
    <row r="245" spans="1:5" ht="12.75" customHeight="1">
      <c r="A245" s="11"/>
      <c r="B245" s="11"/>
      <c r="C245" s="11"/>
      <c r="D245" s="11"/>
      <c r="E245" s="11"/>
    </row>
    <row r="246" spans="1:5" ht="12.75" customHeight="1">
      <c r="A246" s="11"/>
      <c r="B246" s="11"/>
      <c r="C246" s="11"/>
      <c r="D246" s="11"/>
      <c r="E246" s="11"/>
    </row>
    <row r="247" spans="1:5" ht="12.75" customHeight="1">
      <c r="A247" s="11"/>
      <c r="B247" s="11"/>
      <c r="C247" s="11"/>
      <c r="D247" s="11"/>
      <c r="E247" s="11"/>
    </row>
    <row r="248" spans="1:5" ht="12.75" customHeight="1">
      <c r="A248" s="11"/>
      <c r="B248" s="11"/>
      <c r="C248" s="11"/>
      <c r="D248" s="11"/>
      <c r="E248" s="11"/>
    </row>
    <row r="249" spans="1:5" ht="12.75" customHeight="1">
      <c r="A249" s="11"/>
      <c r="B249" s="11"/>
      <c r="C249" s="11"/>
      <c r="D249" s="11"/>
      <c r="E249" s="11"/>
    </row>
    <row r="250" spans="1:5" ht="12.75" customHeight="1">
      <c r="A250" s="11"/>
      <c r="B250" s="11"/>
      <c r="C250" s="11"/>
      <c r="D250" s="11"/>
      <c r="E250" s="11"/>
    </row>
    <row r="251" spans="1:5" ht="12.75" customHeight="1">
      <c r="A251" s="11"/>
      <c r="B251" s="11"/>
      <c r="C251" s="11"/>
      <c r="D251" s="11"/>
      <c r="E251" s="11"/>
    </row>
    <row r="252" spans="1:5" ht="12.75" customHeight="1">
      <c r="A252" s="11"/>
      <c r="B252" s="11"/>
      <c r="C252" s="11"/>
      <c r="D252" s="11"/>
      <c r="E252" s="11"/>
    </row>
    <row r="253" spans="1:5" ht="12.75" customHeight="1">
      <c r="A253" s="11"/>
      <c r="B253" s="11"/>
      <c r="C253" s="11"/>
      <c r="D253" s="11"/>
      <c r="E253" s="11"/>
    </row>
    <row r="254" spans="1:5" ht="12.75" customHeight="1">
      <c r="A254" s="11"/>
      <c r="B254" s="11"/>
      <c r="C254" s="11"/>
      <c r="D254" s="11"/>
      <c r="E254" s="11"/>
    </row>
    <row r="255" spans="1:5" ht="12.75" customHeight="1">
      <c r="A255" s="11"/>
      <c r="B255" s="11"/>
      <c r="C255" s="11"/>
      <c r="D255" s="11"/>
      <c r="E255" s="11"/>
    </row>
    <row r="256" spans="1:5" ht="12.75" customHeight="1">
      <c r="A256" s="11"/>
      <c r="B256" s="11"/>
      <c r="C256" s="11"/>
      <c r="D256" s="11"/>
      <c r="E256" s="11"/>
    </row>
    <row r="257" spans="1:5" ht="12.75" customHeight="1">
      <c r="A257" s="11"/>
      <c r="B257" s="11"/>
      <c r="C257" s="11"/>
      <c r="D257" s="11"/>
      <c r="E257" s="11"/>
    </row>
    <row r="258" spans="1:5" ht="12.75" customHeight="1">
      <c r="A258" s="15"/>
      <c r="B258" s="15"/>
      <c r="C258" s="11"/>
      <c r="D258" s="15"/>
      <c r="E258" s="15"/>
    </row>
    <row r="259" spans="1:5" ht="12.75" customHeight="1">
      <c r="A259" s="15"/>
      <c r="B259" s="15"/>
      <c r="C259" s="11"/>
      <c r="D259" s="15"/>
      <c r="E259" s="15"/>
    </row>
    <row r="260" spans="1:5" ht="12.75" customHeight="1">
      <c r="A260" s="15"/>
      <c r="B260" s="15"/>
      <c r="C260" s="11"/>
      <c r="D260" s="15"/>
      <c r="E260" s="15"/>
    </row>
    <row r="261" spans="1:5" ht="12.75" customHeight="1">
      <c r="A261" s="15"/>
      <c r="B261" s="15"/>
      <c r="C261" s="11"/>
      <c r="D261" s="15"/>
      <c r="E261" s="15"/>
    </row>
    <row r="262" spans="1:5" ht="12.75" customHeight="1">
      <c r="A262" s="15"/>
      <c r="B262" s="15"/>
      <c r="C262" s="15"/>
      <c r="D262" s="15"/>
      <c r="E262" s="15"/>
    </row>
    <row r="263" spans="1:5" ht="12.75" customHeight="1">
      <c r="A263" s="15"/>
      <c r="B263" s="15"/>
      <c r="C263" s="15"/>
      <c r="D263" s="15"/>
      <c r="E263" s="15"/>
    </row>
    <row r="264" spans="1:5" ht="12.75" customHeight="1">
      <c r="A264" s="15"/>
      <c r="B264" s="15"/>
      <c r="C264" s="15"/>
      <c r="D264" s="15"/>
      <c r="E264" s="15"/>
    </row>
    <row r="265" spans="1:5" ht="12.75" customHeight="1">
      <c r="A265" s="15"/>
      <c r="B265" s="15"/>
      <c r="C265" s="15"/>
      <c r="D265" s="15"/>
      <c r="E265" s="15"/>
    </row>
    <row r="266" spans="1:5" ht="12.75" customHeight="1">
      <c r="A266" s="15"/>
      <c r="B266" s="15"/>
      <c r="C266" s="15"/>
      <c r="D266" s="15"/>
      <c r="E266" s="15"/>
    </row>
    <row r="267" spans="1:5" ht="12.75" customHeight="1">
      <c r="A267" s="15"/>
      <c r="B267" s="15"/>
      <c r="C267" s="15"/>
      <c r="D267" s="15"/>
      <c r="E267" s="15"/>
    </row>
    <row r="268" spans="1:5" ht="12.75" customHeight="1">
      <c r="A268" s="15"/>
      <c r="B268" s="15"/>
      <c r="C268" s="15"/>
      <c r="D268" s="15"/>
      <c r="E268" s="15"/>
    </row>
    <row r="269" spans="1:5" ht="12.75" customHeight="1">
      <c r="A269" s="15"/>
      <c r="B269" s="15"/>
      <c r="C269" s="15"/>
      <c r="D269" s="15"/>
      <c r="E269" s="15"/>
    </row>
    <row r="270" spans="1:5" ht="12.75" customHeight="1">
      <c r="A270" s="15"/>
      <c r="B270" s="15"/>
      <c r="C270" s="15"/>
      <c r="D270" s="15"/>
      <c r="E270" s="15"/>
    </row>
    <row r="271" spans="1:5" ht="12.75" customHeight="1">
      <c r="A271" s="15"/>
      <c r="B271" s="15"/>
      <c r="C271" s="15"/>
      <c r="D271" s="15"/>
      <c r="E271" s="15"/>
    </row>
    <row r="272" spans="1:5" ht="12.75" customHeight="1">
      <c r="A272" s="15"/>
      <c r="B272" s="15"/>
      <c r="C272" s="15"/>
      <c r="D272" s="15"/>
      <c r="E272" s="15"/>
    </row>
    <row r="273" spans="1:5" ht="12.75" customHeight="1">
      <c r="A273" s="15"/>
      <c r="B273" s="15"/>
      <c r="C273" s="15"/>
      <c r="D273" s="15"/>
      <c r="E273" s="15"/>
    </row>
    <row r="274" spans="1:5" ht="12.75" customHeight="1">
      <c r="A274" s="15"/>
      <c r="B274" s="15"/>
      <c r="C274" s="15"/>
      <c r="D274" s="15"/>
      <c r="E274" s="15"/>
    </row>
    <row r="275" spans="1:5" ht="12.75" customHeight="1">
      <c r="A275" s="15"/>
      <c r="B275" s="15"/>
      <c r="C275" s="15"/>
      <c r="D275" s="15"/>
      <c r="E275" s="15"/>
    </row>
    <row r="276" spans="1:5" ht="12.75" customHeight="1">
      <c r="A276" s="15"/>
      <c r="B276" s="15"/>
      <c r="C276" s="15"/>
      <c r="D276" s="15"/>
      <c r="E276" s="15"/>
    </row>
    <row r="277" spans="1:5" ht="12.75" customHeight="1">
      <c r="A277" s="15"/>
      <c r="B277" s="15"/>
      <c r="C277" s="15"/>
      <c r="D277" s="15"/>
      <c r="E277" s="15"/>
    </row>
    <row r="278" spans="1:5" ht="12.75" customHeight="1">
      <c r="A278" s="15"/>
      <c r="B278" s="15"/>
      <c r="C278" s="15"/>
      <c r="D278" s="15"/>
      <c r="E278" s="15"/>
    </row>
    <row r="279" spans="1:5" ht="12.75" customHeight="1">
      <c r="A279" s="15"/>
      <c r="B279" s="15"/>
      <c r="C279" s="15"/>
      <c r="D279" s="15"/>
      <c r="E279" s="15"/>
    </row>
    <row r="280" spans="1:5" ht="12.75" customHeight="1">
      <c r="A280" s="15"/>
      <c r="B280" s="15"/>
      <c r="C280" s="15"/>
      <c r="D280" s="15"/>
      <c r="E280" s="15"/>
    </row>
    <row r="281" spans="1:5" ht="12.75" customHeight="1">
      <c r="A281" s="15"/>
      <c r="B281" s="15"/>
      <c r="C281" s="15"/>
      <c r="D281" s="15"/>
      <c r="E281" s="15"/>
    </row>
    <row r="282" spans="1:5" ht="12.75" customHeight="1">
      <c r="A282" s="15"/>
      <c r="B282" s="15"/>
      <c r="C282" s="15"/>
      <c r="D282" s="15"/>
      <c r="E282" s="15"/>
    </row>
    <row r="283" spans="1:5" ht="12.75" customHeight="1">
      <c r="A283" s="15"/>
      <c r="B283" s="15"/>
      <c r="C283" s="15"/>
      <c r="D283" s="15"/>
      <c r="E283" s="15"/>
    </row>
    <row r="284" spans="1:5" ht="12.75" customHeight="1">
      <c r="A284" s="15"/>
      <c r="B284" s="15"/>
      <c r="C284" s="15"/>
      <c r="D284" s="15"/>
      <c r="E284" s="15"/>
    </row>
    <row r="285" spans="1:5" ht="12.75" customHeight="1">
      <c r="A285" s="15"/>
      <c r="B285" s="15"/>
      <c r="C285" s="15"/>
      <c r="D285" s="15"/>
      <c r="E285" s="15"/>
    </row>
    <row r="286" spans="1:5" ht="12.75" customHeight="1">
      <c r="A286" s="15"/>
      <c r="B286" s="15"/>
      <c r="C286" s="15"/>
      <c r="D286" s="15"/>
      <c r="E286" s="15"/>
    </row>
    <row r="287" spans="1:5" ht="12.75" customHeight="1">
      <c r="A287" s="15"/>
      <c r="B287" s="15"/>
      <c r="C287" s="15"/>
      <c r="D287" s="15"/>
      <c r="E287" s="15"/>
    </row>
    <row r="288" spans="1:5" ht="12.75" customHeight="1">
      <c r="A288" s="15"/>
      <c r="B288" s="15"/>
      <c r="C288" s="15"/>
      <c r="D288" s="15"/>
      <c r="E288" s="15"/>
    </row>
    <row r="289" spans="1:5" ht="12.75" customHeight="1">
      <c r="A289" s="15"/>
      <c r="B289" s="15"/>
      <c r="C289" s="15"/>
      <c r="D289" s="15"/>
      <c r="E289" s="15"/>
    </row>
    <row r="290" spans="1:5" ht="12.75" customHeight="1">
      <c r="A290" s="15"/>
      <c r="B290" s="15"/>
      <c r="C290" s="15"/>
      <c r="D290" s="15"/>
      <c r="E290" s="15"/>
    </row>
    <row r="291" spans="1:5" ht="12.75" customHeight="1">
      <c r="A291" s="15"/>
      <c r="B291" s="15"/>
      <c r="C291" s="15"/>
      <c r="D291" s="15"/>
      <c r="E291" s="15"/>
    </row>
    <row r="292" spans="1:5" ht="12.75" customHeight="1">
      <c r="A292" s="15"/>
      <c r="B292" s="15"/>
      <c r="C292" s="15"/>
      <c r="D292" s="15"/>
      <c r="E292" s="15"/>
    </row>
    <row r="293" spans="1:5" ht="12.75" customHeight="1">
      <c r="A293" s="15"/>
      <c r="B293" s="15"/>
      <c r="C293" s="15"/>
      <c r="D293" s="15"/>
      <c r="E293" s="15"/>
    </row>
    <row r="294" spans="1:5" ht="12.75" customHeight="1">
      <c r="A294" s="15"/>
      <c r="B294" s="15"/>
      <c r="C294" s="15"/>
      <c r="D294" s="15"/>
      <c r="E294" s="15"/>
    </row>
    <row r="295" spans="1:5" ht="12.75" customHeight="1">
      <c r="A295" s="15"/>
      <c r="B295" s="15"/>
      <c r="C295" s="15"/>
      <c r="D295" s="15"/>
      <c r="E295" s="15"/>
    </row>
    <row r="296" spans="1:5" ht="12.75" customHeight="1">
      <c r="A296" s="15"/>
      <c r="B296" s="15"/>
      <c r="C296" s="15"/>
      <c r="D296" s="15"/>
      <c r="E296" s="15"/>
    </row>
    <row r="297" spans="1:5" ht="12.75" customHeight="1">
      <c r="A297" s="15"/>
      <c r="B297" s="15"/>
      <c r="C297" s="15"/>
      <c r="D297" s="15"/>
      <c r="E297" s="15"/>
    </row>
    <row r="298" spans="1:5" ht="12.75" customHeight="1">
      <c r="A298" s="15"/>
      <c r="B298" s="15"/>
      <c r="C298" s="15"/>
      <c r="D298" s="15"/>
      <c r="E298" s="15"/>
    </row>
    <row r="299" spans="1:5" ht="12.75" customHeight="1">
      <c r="A299" s="15"/>
      <c r="B299" s="15"/>
      <c r="C299" s="15"/>
      <c r="D299" s="15"/>
      <c r="E299" s="15"/>
    </row>
    <row r="300" spans="1:5" ht="12.75" customHeight="1">
      <c r="A300" s="15"/>
      <c r="B300" s="15"/>
      <c r="C300" s="15"/>
      <c r="D300" s="15"/>
      <c r="E300" s="15"/>
    </row>
    <row r="301" spans="1:5" ht="12.75" customHeight="1">
      <c r="A301" s="15"/>
      <c r="B301" s="15"/>
      <c r="C301" s="15"/>
      <c r="D301" s="15"/>
      <c r="E301" s="15"/>
    </row>
    <row r="302" spans="1:5" ht="12.75" customHeight="1">
      <c r="A302" s="15"/>
      <c r="B302" s="15"/>
      <c r="C302" s="15"/>
      <c r="D302" s="15"/>
      <c r="E302" s="15"/>
    </row>
    <row r="303" spans="1:5" ht="12.75" customHeight="1">
      <c r="A303" s="15"/>
      <c r="B303" s="15"/>
      <c r="C303" s="15"/>
      <c r="D303" s="15"/>
      <c r="E303" s="15"/>
    </row>
    <row r="304" spans="1:5" ht="12.75" customHeight="1">
      <c r="A304" s="15"/>
      <c r="B304" s="15"/>
      <c r="C304" s="15"/>
      <c r="D304" s="15"/>
      <c r="E304" s="15"/>
    </row>
    <row r="305" spans="1:5" ht="12.75" customHeight="1">
      <c r="A305" s="15"/>
      <c r="B305" s="15"/>
      <c r="C305" s="15"/>
      <c r="D305" s="15"/>
      <c r="E305" s="15"/>
    </row>
    <row r="306" spans="1:5" ht="12.75" customHeight="1">
      <c r="A306" s="15"/>
      <c r="B306" s="15"/>
      <c r="C306" s="15"/>
      <c r="D306" s="15"/>
      <c r="E306" s="15"/>
    </row>
    <row r="307" spans="1:5" ht="12.75" customHeight="1">
      <c r="A307" s="15"/>
      <c r="B307" s="15"/>
      <c r="C307" s="15"/>
      <c r="D307" s="15"/>
      <c r="E307" s="15"/>
    </row>
    <row r="308" spans="1:5" ht="12.75" customHeight="1">
      <c r="A308" s="15"/>
      <c r="B308" s="15"/>
      <c r="C308" s="15"/>
      <c r="D308" s="15"/>
      <c r="E308" s="15"/>
    </row>
    <row r="309" spans="1:5" ht="12.75" customHeight="1">
      <c r="A309" s="15"/>
      <c r="B309" s="15"/>
      <c r="C309" s="15"/>
      <c r="D309" s="15"/>
      <c r="E309" s="15"/>
    </row>
    <row r="310" spans="1:5" ht="12.75" customHeight="1">
      <c r="A310" s="15"/>
      <c r="B310" s="15"/>
      <c r="C310" s="15"/>
      <c r="D310" s="15"/>
      <c r="E310" s="15"/>
    </row>
    <row r="311" spans="1:5" ht="12.75" customHeight="1">
      <c r="A311" s="15"/>
      <c r="B311" s="15"/>
      <c r="C311" s="15"/>
      <c r="D311" s="15"/>
      <c r="E311" s="15"/>
    </row>
    <row r="312" spans="1:5" ht="12.75" customHeight="1">
      <c r="A312" s="15"/>
      <c r="B312" s="15"/>
      <c r="C312" s="15"/>
      <c r="D312" s="15"/>
      <c r="E312" s="15"/>
    </row>
    <row r="313" spans="1:5" ht="12.75" customHeight="1">
      <c r="A313" s="15"/>
      <c r="B313" s="15"/>
      <c r="C313" s="15"/>
      <c r="D313" s="15"/>
      <c r="E313" s="15"/>
    </row>
    <row r="314" spans="1:5" ht="12.75" customHeight="1">
      <c r="A314" s="15"/>
      <c r="B314" s="15"/>
      <c r="C314" s="15"/>
      <c r="D314" s="15"/>
      <c r="E314" s="15"/>
    </row>
    <row r="315" spans="1:5" ht="12.75" customHeight="1">
      <c r="A315" s="15"/>
      <c r="B315" s="15"/>
      <c r="C315" s="15"/>
      <c r="D315" s="15"/>
      <c r="E315" s="15"/>
    </row>
    <row r="316" spans="1:5" ht="12.75" customHeight="1">
      <c r="A316" s="15"/>
      <c r="B316" s="15"/>
      <c r="C316" s="15"/>
      <c r="D316" s="15"/>
      <c r="E316" s="15"/>
    </row>
    <row r="317" spans="1:5" ht="12.75" customHeight="1">
      <c r="A317" s="15"/>
      <c r="B317" s="15"/>
      <c r="C317" s="15"/>
      <c r="D317" s="15"/>
      <c r="E317" s="15"/>
    </row>
    <row r="318" spans="1:5" ht="12.75" customHeight="1">
      <c r="A318" s="15"/>
      <c r="B318" s="15"/>
      <c r="C318" s="15"/>
      <c r="D318" s="15"/>
      <c r="E318" s="15"/>
    </row>
    <row r="319" spans="1:5" ht="12.75" customHeight="1">
      <c r="A319" s="15"/>
      <c r="B319" s="15"/>
      <c r="C319" s="15"/>
      <c r="D319" s="15"/>
      <c r="E319" s="15"/>
    </row>
    <row r="320" spans="1:5" ht="12.75" customHeight="1">
      <c r="A320" s="15"/>
      <c r="B320" s="15"/>
      <c r="C320" s="15"/>
      <c r="D320" s="15"/>
      <c r="E320" s="15"/>
    </row>
    <row r="321" spans="1:5" ht="12.75" customHeight="1">
      <c r="A321" s="15"/>
      <c r="B321" s="15"/>
      <c r="C321" s="15"/>
      <c r="D321" s="15"/>
      <c r="E321" s="15"/>
    </row>
    <row r="322" spans="1:5" ht="12.75" customHeight="1">
      <c r="A322" s="15"/>
      <c r="B322" s="15"/>
      <c r="C322" s="15"/>
      <c r="D322" s="15"/>
      <c r="E322" s="15"/>
    </row>
    <row r="323" spans="1:5" ht="12.75" customHeight="1">
      <c r="A323" s="15"/>
      <c r="B323" s="15"/>
      <c r="C323" s="15"/>
      <c r="D323" s="15"/>
      <c r="E323" s="15"/>
    </row>
    <row r="324" spans="1:5" ht="12.75" customHeight="1">
      <c r="A324" s="15"/>
      <c r="B324" s="15"/>
      <c r="C324" s="15"/>
      <c r="D324" s="15"/>
      <c r="E324" s="15"/>
    </row>
    <row r="325" spans="1:5" ht="12.75" customHeight="1">
      <c r="A325" s="15"/>
      <c r="B325" s="15"/>
      <c r="C325" s="15"/>
      <c r="D325" s="15"/>
      <c r="E325" s="15"/>
    </row>
    <row r="326" spans="1:5" ht="12.75" customHeight="1">
      <c r="A326" s="15"/>
      <c r="B326" s="15"/>
      <c r="C326" s="15"/>
      <c r="D326" s="15"/>
      <c r="E326" s="15"/>
    </row>
    <row r="327" spans="1:5" ht="12.75" customHeight="1">
      <c r="A327" s="15"/>
      <c r="B327" s="15"/>
      <c r="C327" s="15"/>
      <c r="D327" s="15"/>
      <c r="E327" s="15"/>
    </row>
    <row r="328" spans="1:5" ht="12.75" customHeight="1">
      <c r="A328" s="15"/>
      <c r="B328" s="15"/>
      <c r="C328" s="15"/>
      <c r="D328" s="15"/>
      <c r="E328" s="15"/>
    </row>
    <row r="329" spans="1:5" ht="12.75" customHeight="1">
      <c r="A329" s="15"/>
      <c r="B329" s="15"/>
      <c r="C329" s="15"/>
      <c r="D329" s="15"/>
      <c r="E329" s="15"/>
    </row>
    <row r="330" spans="1:5" ht="12.75" customHeight="1">
      <c r="A330" s="15"/>
      <c r="B330" s="15"/>
      <c r="C330" s="15"/>
      <c r="D330" s="15"/>
      <c r="E330" s="15"/>
    </row>
    <row r="331" spans="1:5" ht="12.75" customHeight="1">
      <c r="A331" s="15"/>
      <c r="B331" s="15"/>
      <c r="C331" s="15"/>
      <c r="D331" s="15"/>
      <c r="E331" s="15"/>
    </row>
    <row r="332" spans="1:5" ht="12.75" customHeight="1">
      <c r="A332" s="15"/>
      <c r="B332" s="15"/>
      <c r="C332" s="15"/>
      <c r="D332" s="15"/>
      <c r="E332" s="15"/>
    </row>
    <row r="333" spans="1:5" ht="12.75" customHeight="1">
      <c r="A333" s="15"/>
      <c r="B333" s="15"/>
      <c r="C333" s="15"/>
      <c r="D333" s="15"/>
      <c r="E333" s="15"/>
    </row>
    <row r="334" spans="1:5" ht="12.75" customHeight="1">
      <c r="A334" s="15"/>
      <c r="B334" s="15"/>
      <c r="C334" s="15"/>
      <c r="D334" s="15"/>
      <c r="E334" s="15"/>
    </row>
    <row r="335" spans="1:5" ht="12.75" customHeight="1">
      <c r="A335" s="15"/>
      <c r="B335" s="15"/>
      <c r="C335" s="15"/>
      <c r="D335" s="15"/>
      <c r="E335" s="15"/>
    </row>
    <row r="336" spans="1:5" ht="12.75" customHeight="1">
      <c r="A336" s="15"/>
      <c r="B336" s="15"/>
      <c r="C336" s="15"/>
      <c r="D336" s="15"/>
      <c r="E336" s="15"/>
    </row>
    <row r="337" spans="1:5" ht="12.75" customHeight="1">
      <c r="A337" s="15"/>
      <c r="B337" s="15"/>
      <c r="C337" s="15"/>
      <c r="D337" s="15"/>
      <c r="E337" s="15"/>
    </row>
    <row r="338" spans="1:5" ht="12.75" customHeight="1">
      <c r="A338" s="15"/>
      <c r="B338" s="15"/>
      <c r="C338" s="15"/>
      <c r="D338" s="15"/>
      <c r="E338" s="15"/>
    </row>
    <row r="339" spans="1:5" ht="12.75" customHeight="1">
      <c r="A339" s="15"/>
      <c r="B339" s="15"/>
      <c r="C339" s="15"/>
      <c r="D339" s="15"/>
      <c r="E339" s="15"/>
    </row>
    <row r="340" spans="1:5" ht="12.75" customHeight="1">
      <c r="A340" s="15"/>
      <c r="B340" s="15"/>
      <c r="C340" s="15"/>
      <c r="D340" s="15"/>
      <c r="E340" s="15"/>
    </row>
    <row r="341" spans="1:5" ht="12.75" customHeight="1">
      <c r="A341" s="15"/>
      <c r="B341" s="15"/>
      <c r="C341" s="15"/>
      <c r="D341" s="15"/>
      <c r="E341" s="15"/>
    </row>
    <row r="342" spans="1:5" ht="12.75" customHeight="1">
      <c r="A342" s="15"/>
      <c r="B342" s="15"/>
      <c r="C342" s="15"/>
      <c r="D342" s="15"/>
      <c r="E342" s="15"/>
    </row>
    <row r="343" spans="1:5" ht="12.75" customHeight="1">
      <c r="A343" s="15"/>
      <c r="B343" s="15"/>
      <c r="C343" s="15"/>
      <c r="D343" s="15"/>
      <c r="E343" s="15"/>
    </row>
    <row r="344" spans="1:5" ht="12.75" customHeight="1">
      <c r="A344" s="15"/>
      <c r="B344" s="15"/>
      <c r="C344" s="15"/>
      <c r="D344" s="15"/>
      <c r="E344" s="15"/>
    </row>
    <row r="345" spans="1:5" ht="12.75" customHeight="1">
      <c r="A345" s="15"/>
      <c r="B345" s="15"/>
      <c r="C345" s="15"/>
      <c r="D345" s="15"/>
      <c r="E345" s="15"/>
    </row>
    <row r="346" spans="1:5" ht="12.75" customHeight="1">
      <c r="A346" s="15"/>
      <c r="B346" s="15"/>
      <c r="C346" s="15"/>
      <c r="D346" s="15"/>
      <c r="E346" s="15"/>
    </row>
    <row r="347" spans="1:5" ht="12.75" customHeight="1">
      <c r="A347" s="15"/>
      <c r="B347" s="15"/>
      <c r="C347" s="15"/>
      <c r="D347" s="15"/>
      <c r="E347" s="15"/>
    </row>
    <row r="348" spans="1:5" ht="12.75" customHeight="1">
      <c r="A348" s="15"/>
      <c r="B348" s="15"/>
      <c r="C348" s="15"/>
      <c r="D348" s="15"/>
      <c r="E348" s="15"/>
    </row>
    <row r="349" spans="1:5" ht="12.75" customHeight="1">
      <c r="A349" s="15"/>
      <c r="B349" s="15"/>
      <c r="C349" s="15"/>
      <c r="D349" s="15"/>
      <c r="E349" s="15"/>
    </row>
    <row r="350" spans="1:5" ht="12.75" customHeight="1">
      <c r="A350" s="15"/>
      <c r="B350" s="15"/>
      <c r="C350" s="15"/>
      <c r="D350" s="15"/>
      <c r="E350" s="15"/>
    </row>
    <row r="351" spans="1:5" ht="12.75" customHeight="1">
      <c r="A351" s="15"/>
      <c r="B351" s="15"/>
      <c r="C351" s="15"/>
      <c r="D351" s="15"/>
      <c r="E351" s="15"/>
    </row>
    <row r="352" spans="1:5" ht="12.75" customHeight="1">
      <c r="A352" s="15"/>
      <c r="B352" s="15"/>
      <c r="C352" s="15"/>
      <c r="D352" s="15"/>
      <c r="E352" s="15"/>
    </row>
    <row r="353" spans="1:5" ht="12.75" customHeight="1">
      <c r="A353" s="15"/>
      <c r="B353" s="15"/>
      <c r="C353" s="15"/>
      <c r="D353" s="15"/>
      <c r="E353" s="15"/>
    </row>
    <row r="354" spans="1:5" ht="12.75" customHeight="1">
      <c r="A354" s="15"/>
      <c r="B354" s="15"/>
      <c r="C354" s="15"/>
      <c r="D354" s="15"/>
      <c r="E354" s="15"/>
    </row>
    <row r="355" spans="1:5" ht="12.75" customHeight="1">
      <c r="A355" s="15"/>
      <c r="B355" s="15"/>
      <c r="C355" s="15"/>
      <c r="D355" s="15"/>
      <c r="E355" s="15"/>
    </row>
    <row r="356" spans="1:5" ht="12.75" customHeight="1">
      <c r="A356" s="15"/>
      <c r="B356" s="15"/>
      <c r="C356" s="15"/>
      <c r="D356" s="15"/>
      <c r="E356" s="15"/>
    </row>
    <row r="357" spans="1:5" ht="12.75" customHeight="1">
      <c r="A357" s="15"/>
      <c r="B357" s="15"/>
      <c r="C357" s="15"/>
      <c r="D357" s="15"/>
      <c r="E357" s="15"/>
    </row>
    <row r="358" spans="1:5" ht="12.75" customHeight="1">
      <c r="A358" s="15"/>
      <c r="B358" s="15"/>
      <c r="C358" s="15"/>
      <c r="D358" s="15"/>
      <c r="E358" s="15"/>
    </row>
    <row r="359" spans="1:5" ht="12.75" customHeight="1">
      <c r="A359" s="15"/>
      <c r="B359" s="15"/>
      <c r="C359" s="15"/>
      <c r="D359" s="15"/>
      <c r="E359" s="15"/>
    </row>
    <row r="360" spans="1:5" ht="12.75" customHeight="1">
      <c r="A360" s="15"/>
      <c r="B360" s="15"/>
      <c r="C360" s="15"/>
      <c r="D360" s="15"/>
      <c r="E360" s="15"/>
    </row>
    <row r="361" spans="1:5" ht="12.75" customHeight="1">
      <c r="A361" s="15"/>
      <c r="B361" s="15"/>
      <c r="C361" s="15"/>
      <c r="D361" s="15"/>
      <c r="E361" s="15"/>
    </row>
    <row r="362" spans="1:5" ht="12.75" customHeight="1">
      <c r="A362" s="15"/>
      <c r="B362" s="15"/>
      <c r="C362" s="15"/>
      <c r="D362" s="15"/>
      <c r="E362" s="15"/>
    </row>
    <row r="363" spans="1:5" ht="12.75" customHeight="1">
      <c r="A363" s="15"/>
      <c r="B363" s="15"/>
      <c r="C363" s="15"/>
      <c r="D363" s="15"/>
      <c r="E363" s="15"/>
    </row>
    <row r="364" spans="1:5" ht="12.75" customHeight="1">
      <c r="A364" s="15"/>
      <c r="B364" s="15"/>
      <c r="C364" s="15"/>
      <c r="D364" s="15"/>
      <c r="E364" s="15"/>
    </row>
    <row r="365" spans="1:5" ht="12.75" customHeight="1">
      <c r="A365" s="15"/>
      <c r="B365" s="15"/>
      <c r="C365" s="15"/>
      <c r="D365" s="15"/>
      <c r="E365" s="15"/>
    </row>
    <row r="366" spans="1:5" ht="12.75" customHeight="1">
      <c r="A366" s="15"/>
      <c r="B366" s="15"/>
      <c r="C366" s="15"/>
      <c r="D366" s="15"/>
      <c r="E366" s="15"/>
    </row>
    <row r="367" spans="1:5" ht="12.75" customHeight="1">
      <c r="A367" s="15"/>
      <c r="B367" s="15"/>
      <c r="C367" s="15"/>
      <c r="D367" s="15"/>
      <c r="E367" s="15"/>
    </row>
    <row r="368" spans="1:5" ht="12.75" customHeight="1">
      <c r="A368" s="15"/>
      <c r="B368" s="15"/>
      <c r="C368" s="15"/>
      <c r="D368" s="15"/>
      <c r="E368" s="15"/>
    </row>
    <row r="369" spans="1:5" ht="12.75" customHeight="1">
      <c r="A369" s="15"/>
      <c r="B369" s="15"/>
      <c r="C369" s="15"/>
      <c r="D369" s="15"/>
      <c r="E369" s="15"/>
    </row>
    <row r="370" spans="1:5" ht="12.75" customHeight="1">
      <c r="A370" s="15"/>
      <c r="B370" s="15"/>
      <c r="C370" s="15"/>
      <c r="D370" s="15"/>
      <c r="E370" s="15"/>
    </row>
    <row r="371" spans="1:5" ht="12.75" customHeight="1">
      <c r="A371" s="15"/>
      <c r="B371" s="15"/>
      <c r="C371" s="15"/>
      <c r="D371" s="15"/>
      <c r="E371" s="15"/>
    </row>
    <row r="372" spans="1:5" ht="12.75" customHeight="1">
      <c r="A372" s="15"/>
      <c r="B372" s="15"/>
      <c r="C372" s="15"/>
      <c r="D372" s="15"/>
      <c r="E372" s="15"/>
    </row>
    <row r="373" spans="1:5" ht="12.75" customHeight="1">
      <c r="A373" s="15"/>
      <c r="B373" s="15"/>
      <c r="C373" s="15"/>
      <c r="D373" s="15"/>
      <c r="E373" s="15"/>
    </row>
    <row r="374" spans="1:5" ht="12.75" customHeight="1">
      <c r="A374" s="15"/>
      <c r="B374" s="15"/>
      <c r="C374" s="15"/>
      <c r="D374" s="15"/>
      <c r="E374" s="15"/>
    </row>
    <row r="375" spans="1:5" ht="12.75" customHeight="1">
      <c r="A375" s="15"/>
      <c r="B375" s="15"/>
      <c r="C375" s="15"/>
      <c r="D375" s="15"/>
      <c r="E375" s="15"/>
    </row>
    <row r="376" spans="1:5" ht="12.75" customHeight="1">
      <c r="A376" s="15"/>
      <c r="B376" s="15"/>
      <c r="C376" s="15"/>
      <c r="D376" s="15"/>
      <c r="E376" s="15"/>
    </row>
    <row r="377" spans="1:5" ht="12.75" customHeight="1">
      <c r="A377" s="15"/>
      <c r="B377" s="15"/>
      <c r="C377" s="15"/>
      <c r="D377" s="15"/>
      <c r="E377" s="15"/>
    </row>
    <row r="378" spans="1:5" ht="12.75" customHeight="1">
      <c r="A378" s="15"/>
      <c r="B378" s="15"/>
      <c r="C378" s="15"/>
      <c r="D378" s="15"/>
      <c r="E378" s="15"/>
    </row>
    <row r="379" spans="1:5" ht="12.75" customHeight="1">
      <c r="A379" s="15"/>
      <c r="B379" s="15"/>
      <c r="C379" s="15"/>
      <c r="D379" s="15"/>
      <c r="E379" s="15"/>
    </row>
    <row r="380" spans="1:5" ht="12.75" customHeight="1">
      <c r="A380" s="15"/>
      <c r="B380" s="15"/>
      <c r="C380" s="15"/>
      <c r="D380" s="15"/>
      <c r="E380" s="15"/>
    </row>
    <row r="381" spans="1:5" ht="12.75" customHeight="1">
      <c r="A381" s="15"/>
      <c r="B381" s="15"/>
      <c r="C381" s="15"/>
      <c r="D381" s="15"/>
      <c r="E381" s="15"/>
    </row>
    <row r="382" spans="1:5" ht="12.75" customHeight="1">
      <c r="A382" s="15"/>
      <c r="B382" s="15"/>
      <c r="C382" s="15"/>
      <c r="D382" s="15"/>
      <c r="E382" s="15"/>
    </row>
    <row r="383" spans="1:5" ht="12.75" customHeight="1">
      <c r="A383" s="15"/>
      <c r="B383" s="15"/>
      <c r="C383" s="15"/>
      <c r="D383" s="15"/>
      <c r="E383" s="15"/>
    </row>
    <row r="384" spans="1:5" ht="12.75" customHeight="1">
      <c r="A384" s="15"/>
      <c r="B384" s="15"/>
      <c r="C384" s="15"/>
      <c r="D384" s="15"/>
      <c r="E384" s="15"/>
    </row>
    <row r="385" spans="1:5" ht="12.75" customHeight="1">
      <c r="A385" s="15"/>
      <c r="B385" s="15"/>
      <c r="C385" s="15"/>
      <c r="D385" s="15"/>
      <c r="E385" s="15"/>
    </row>
    <row r="386" spans="1:5" ht="12.75" customHeight="1">
      <c r="A386" s="15"/>
      <c r="B386" s="15"/>
      <c r="C386" s="15"/>
      <c r="D386" s="15"/>
      <c r="E386" s="15"/>
    </row>
    <row r="387" spans="1:5" ht="12.75" customHeight="1">
      <c r="A387" s="15"/>
      <c r="B387" s="15"/>
      <c r="C387" s="15"/>
      <c r="D387" s="15"/>
      <c r="E387" s="15"/>
    </row>
    <row r="388" spans="1:5" ht="12.75" customHeight="1">
      <c r="A388" s="15"/>
      <c r="B388" s="15"/>
      <c r="C388" s="15"/>
      <c r="D388" s="15"/>
      <c r="E388" s="15"/>
    </row>
    <row r="389" spans="1:5" ht="12.75" customHeight="1">
      <c r="A389" s="15"/>
      <c r="B389" s="15"/>
      <c r="C389" s="15"/>
      <c r="D389" s="15"/>
      <c r="E389" s="15"/>
    </row>
    <row r="390" spans="1:5" ht="12.75" customHeight="1">
      <c r="A390" s="15"/>
      <c r="B390" s="15"/>
      <c r="C390" s="15"/>
      <c r="D390" s="15"/>
      <c r="E390" s="15"/>
    </row>
    <row r="391" spans="1:5" ht="12.75" customHeight="1">
      <c r="A391" s="15"/>
      <c r="B391" s="15"/>
      <c r="C391" s="15"/>
      <c r="D391" s="15"/>
      <c r="E391" s="15"/>
    </row>
    <row r="392" spans="1:5" ht="12.75" customHeight="1">
      <c r="A392" s="15"/>
      <c r="B392" s="15"/>
      <c r="C392" s="15"/>
      <c r="D392" s="15"/>
      <c r="E392" s="15"/>
    </row>
    <row r="393" spans="1:5" ht="12.75" customHeight="1">
      <c r="A393" s="15"/>
      <c r="B393" s="15"/>
      <c r="C393" s="15"/>
      <c r="D393" s="15"/>
      <c r="E393" s="15"/>
    </row>
    <row r="394" spans="1:5" ht="12.75" customHeight="1">
      <c r="A394" s="15"/>
      <c r="B394" s="15"/>
      <c r="C394" s="15"/>
      <c r="D394" s="15"/>
      <c r="E394" s="15"/>
    </row>
    <row r="395" spans="1:5" ht="12.75" customHeight="1">
      <c r="A395" s="15"/>
      <c r="B395" s="15"/>
      <c r="C395" s="15"/>
      <c r="D395" s="15"/>
      <c r="E395" s="15"/>
    </row>
    <row r="396" spans="1:5" ht="12.75" customHeight="1">
      <c r="A396" s="15"/>
      <c r="B396" s="15"/>
      <c r="C396" s="15"/>
      <c r="D396" s="15"/>
      <c r="E396" s="15"/>
    </row>
    <row r="397" spans="1:5" ht="12.75" customHeight="1">
      <c r="A397" s="15"/>
      <c r="B397" s="15"/>
      <c r="C397" s="15"/>
      <c r="D397" s="15"/>
      <c r="E397" s="15"/>
    </row>
    <row r="398" spans="1:5" ht="12.75" customHeight="1">
      <c r="A398" s="15"/>
      <c r="B398" s="15"/>
      <c r="C398" s="15"/>
      <c r="D398" s="15"/>
      <c r="E398" s="15"/>
    </row>
    <row r="399" spans="1:5" ht="12.75" customHeight="1">
      <c r="A399" s="15"/>
      <c r="B399" s="15"/>
      <c r="C399" s="15"/>
      <c r="D399" s="15"/>
      <c r="E399" s="15"/>
    </row>
    <row r="400" spans="1:5" ht="12.75" customHeight="1">
      <c r="A400" s="15"/>
      <c r="B400" s="15"/>
      <c r="C400" s="15"/>
      <c r="D400" s="15"/>
      <c r="E400" s="15"/>
    </row>
    <row r="401" spans="1:5" ht="12.75" customHeight="1">
      <c r="A401" s="15"/>
      <c r="B401" s="15"/>
      <c r="C401" s="15"/>
      <c r="D401" s="15"/>
      <c r="E401" s="15"/>
    </row>
    <row r="402" spans="1:5" ht="12.75" customHeight="1">
      <c r="A402" s="15"/>
      <c r="B402" s="15"/>
      <c r="C402" s="15"/>
      <c r="D402" s="15"/>
      <c r="E402" s="15"/>
    </row>
    <row r="403" spans="1:5" ht="12.75" customHeight="1">
      <c r="A403" s="15"/>
      <c r="B403" s="15"/>
      <c r="C403" s="15"/>
      <c r="D403" s="15"/>
      <c r="E403" s="15"/>
    </row>
    <row r="404" spans="1:5" ht="12.75" customHeight="1">
      <c r="A404" s="15"/>
      <c r="B404" s="15"/>
      <c r="C404" s="15"/>
      <c r="D404" s="15"/>
      <c r="E404" s="15"/>
    </row>
    <row r="405" spans="1:5" ht="12.75" customHeight="1">
      <c r="A405" s="15"/>
      <c r="B405" s="15"/>
      <c r="C405" s="15"/>
      <c r="D405" s="15"/>
      <c r="E405" s="15"/>
    </row>
    <row r="406" spans="1:5" ht="12.75" customHeight="1">
      <c r="A406" s="15"/>
      <c r="B406" s="15"/>
      <c r="C406" s="15"/>
      <c r="D406" s="15"/>
      <c r="E406" s="15"/>
    </row>
    <row r="407" spans="1:5" ht="12.75" customHeight="1">
      <c r="A407" s="15"/>
      <c r="B407" s="15"/>
      <c r="C407" s="15"/>
      <c r="D407" s="15"/>
      <c r="E407" s="15"/>
    </row>
    <row r="408" spans="1:5" ht="12.75" customHeight="1">
      <c r="A408" s="15"/>
      <c r="B408" s="15"/>
      <c r="C408" s="15"/>
      <c r="D408" s="15"/>
      <c r="E408" s="15"/>
    </row>
    <row r="409" spans="1:5" ht="12.75" customHeight="1">
      <c r="A409" s="15"/>
      <c r="B409" s="15"/>
      <c r="C409" s="15"/>
      <c r="D409" s="15"/>
      <c r="E409" s="15"/>
    </row>
    <row r="410" spans="1:5" ht="12.75" customHeight="1">
      <c r="A410" s="15"/>
      <c r="B410" s="15"/>
      <c r="C410" s="15"/>
      <c r="D410" s="15"/>
      <c r="E410" s="15"/>
    </row>
    <row r="411" spans="1:5" ht="12.75" customHeight="1">
      <c r="A411" s="15"/>
      <c r="B411" s="15"/>
      <c r="C411" s="15"/>
      <c r="D411" s="15"/>
      <c r="E411" s="15"/>
    </row>
    <row r="412" spans="1:5" ht="12.75" customHeight="1">
      <c r="A412" s="15"/>
      <c r="B412" s="15"/>
      <c r="C412" s="15"/>
      <c r="D412" s="15"/>
      <c r="E412" s="15"/>
    </row>
    <row r="413" spans="1:5" ht="12.75" customHeight="1">
      <c r="A413" s="15"/>
      <c r="B413" s="15"/>
      <c r="C413" s="15"/>
      <c r="D413" s="15"/>
      <c r="E413" s="15"/>
    </row>
    <row r="414" spans="1:5" ht="12.75" customHeight="1">
      <c r="A414" s="15"/>
      <c r="B414" s="15"/>
      <c r="C414" s="15"/>
      <c r="D414" s="15"/>
      <c r="E414" s="15"/>
    </row>
    <row r="415" spans="1:5" ht="12.75" customHeight="1">
      <c r="A415" s="15"/>
      <c r="B415" s="15"/>
      <c r="C415" s="15"/>
      <c r="D415" s="15"/>
      <c r="E415" s="15"/>
    </row>
    <row r="416" spans="1:5" ht="12.75" customHeight="1">
      <c r="A416" s="15"/>
      <c r="B416" s="15"/>
      <c r="C416" s="15"/>
      <c r="D416" s="15"/>
      <c r="E416" s="15"/>
    </row>
    <row r="417" spans="1:5" ht="12.75" customHeight="1">
      <c r="A417" s="15"/>
      <c r="B417" s="15"/>
      <c r="C417" s="15"/>
      <c r="D417" s="15"/>
      <c r="E417" s="15"/>
    </row>
    <row r="418" spans="1:5" ht="12.75" customHeight="1">
      <c r="A418" s="15"/>
      <c r="B418" s="15"/>
      <c r="C418" s="15"/>
      <c r="D418" s="15"/>
      <c r="E418" s="15"/>
    </row>
    <row r="419" spans="1:5" ht="12.75" customHeight="1">
      <c r="A419" s="15"/>
      <c r="B419" s="15"/>
      <c r="C419" s="15"/>
      <c r="D419" s="15"/>
      <c r="E419" s="15"/>
    </row>
    <row r="420" spans="1:5" ht="12.75" customHeight="1">
      <c r="A420" s="15"/>
      <c r="B420" s="15"/>
      <c r="C420" s="15"/>
      <c r="D420" s="15"/>
      <c r="E420" s="15"/>
    </row>
    <row r="421" spans="1:5" ht="12.75" customHeight="1">
      <c r="A421" s="15"/>
      <c r="B421" s="15"/>
      <c r="C421" s="15"/>
      <c r="D421" s="15"/>
      <c r="E421" s="15"/>
    </row>
    <row r="422" spans="1:5" ht="12.75" customHeight="1">
      <c r="A422" s="15"/>
      <c r="B422" s="15"/>
      <c r="C422" s="15"/>
      <c r="D422" s="15"/>
      <c r="E422" s="15"/>
    </row>
    <row r="423" spans="1:5" ht="12.75" customHeight="1">
      <c r="A423" s="15"/>
      <c r="B423" s="15"/>
      <c r="C423" s="15"/>
      <c r="D423" s="15"/>
      <c r="E423" s="15"/>
    </row>
    <row r="424" spans="1:5" ht="12.75" customHeight="1">
      <c r="A424" s="15"/>
      <c r="B424" s="15"/>
      <c r="C424" s="15"/>
      <c r="D424" s="15"/>
      <c r="E424" s="15"/>
    </row>
    <row r="425" spans="1:5" ht="12.75" customHeight="1">
      <c r="A425" s="15"/>
      <c r="B425" s="15"/>
      <c r="C425" s="15"/>
      <c r="D425" s="15"/>
      <c r="E425" s="15"/>
    </row>
    <row r="426" spans="1:5" ht="12.75" customHeight="1">
      <c r="A426" s="15"/>
      <c r="B426" s="15"/>
      <c r="C426" s="15"/>
      <c r="D426" s="15"/>
      <c r="E426" s="15"/>
    </row>
    <row r="427" spans="1:5" ht="12.75" customHeight="1">
      <c r="A427" s="15"/>
      <c r="B427" s="15"/>
      <c r="C427" s="15"/>
      <c r="D427" s="15"/>
      <c r="E427" s="15"/>
    </row>
    <row r="428" spans="1:5" ht="12.75" customHeight="1">
      <c r="A428" s="15"/>
      <c r="B428" s="15"/>
      <c r="C428" s="15"/>
      <c r="D428" s="15"/>
      <c r="E428" s="15"/>
    </row>
    <row r="429" spans="1:5" ht="12.75" customHeight="1">
      <c r="A429" s="15"/>
      <c r="B429" s="15"/>
      <c r="C429" s="15"/>
      <c r="D429" s="15"/>
      <c r="E429" s="15"/>
    </row>
    <row r="430" spans="1:5" ht="12.75" customHeight="1">
      <c r="A430" s="15"/>
      <c r="B430" s="15"/>
      <c r="C430" s="15"/>
      <c r="D430" s="15"/>
      <c r="E430" s="15"/>
    </row>
    <row r="431" spans="1:5" ht="12.75" customHeight="1">
      <c r="A431" s="15"/>
      <c r="B431" s="15"/>
      <c r="C431" s="15"/>
      <c r="D431" s="15"/>
      <c r="E431" s="15"/>
    </row>
    <row r="432" spans="1:5" ht="12.75" customHeight="1">
      <c r="A432" s="15"/>
      <c r="B432" s="15"/>
      <c r="C432" s="15"/>
      <c r="D432" s="15"/>
      <c r="E432" s="15"/>
    </row>
    <row r="433" spans="1:5" ht="12.75" customHeight="1">
      <c r="A433" s="15"/>
      <c r="B433" s="15"/>
      <c r="C433" s="15"/>
      <c r="D433" s="15"/>
      <c r="E433" s="15"/>
    </row>
    <row r="434" spans="1:5" ht="12.75" customHeight="1">
      <c r="A434" s="15"/>
      <c r="B434" s="15"/>
      <c r="C434" s="15"/>
      <c r="D434" s="15"/>
      <c r="E434" s="15"/>
    </row>
    <row r="435" spans="1:5" ht="12.75" customHeight="1">
      <c r="A435" s="15"/>
      <c r="B435" s="15"/>
      <c r="C435" s="15"/>
      <c r="D435" s="15"/>
      <c r="E435" s="15"/>
    </row>
    <row r="436" spans="1:5" ht="12.75" customHeight="1">
      <c r="A436" s="15"/>
      <c r="B436" s="15"/>
      <c r="C436" s="15"/>
      <c r="D436" s="15"/>
      <c r="E436" s="15"/>
    </row>
    <row r="437" spans="1:5" ht="12.75" customHeight="1">
      <c r="A437" s="15"/>
      <c r="B437" s="15"/>
      <c r="C437" s="15"/>
      <c r="D437" s="15"/>
      <c r="E437" s="15"/>
    </row>
    <row r="438" spans="1:5" ht="12.75" customHeight="1">
      <c r="A438" s="15"/>
      <c r="B438" s="15"/>
      <c r="C438" s="15"/>
      <c r="D438" s="15"/>
      <c r="E438" s="15"/>
    </row>
    <row r="439" spans="1:5" ht="12.75" customHeight="1">
      <c r="A439" s="15"/>
      <c r="B439" s="15"/>
      <c r="C439" s="15"/>
      <c r="D439" s="15"/>
      <c r="E439" s="15"/>
    </row>
    <row r="440" spans="1:5" ht="12.75" customHeight="1">
      <c r="A440" s="15"/>
      <c r="B440" s="15"/>
      <c r="C440" s="15"/>
      <c r="D440" s="15"/>
      <c r="E440" s="15"/>
    </row>
    <row r="441" spans="1:5" ht="12.75" customHeight="1">
      <c r="A441" s="15"/>
      <c r="B441" s="15"/>
      <c r="C441" s="15"/>
      <c r="D441" s="15"/>
      <c r="E441" s="15"/>
    </row>
    <row r="442" spans="1:5" ht="12.75" customHeight="1">
      <c r="A442" s="15"/>
      <c r="B442" s="15"/>
      <c r="C442" s="15"/>
      <c r="D442" s="15"/>
      <c r="E442" s="15"/>
    </row>
    <row r="443" spans="1:5" ht="12.75" customHeight="1">
      <c r="A443" s="15"/>
      <c r="B443" s="15"/>
      <c r="C443" s="15"/>
      <c r="D443" s="15"/>
      <c r="E443" s="15"/>
    </row>
    <row r="444" spans="1:5" ht="12.75" customHeight="1">
      <c r="A444" s="15"/>
      <c r="B444" s="15"/>
      <c r="C444" s="15"/>
      <c r="D444" s="15"/>
      <c r="E444" s="15"/>
    </row>
    <row r="445" spans="1:5" ht="12.75" customHeight="1">
      <c r="A445" s="15"/>
      <c r="B445" s="15"/>
      <c r="C445" s="15"/>
      <c r="D445" s="15"/>
      <c r="E445" s="15"/>
    </row>
    <row r="446" spans="1:5" ht="12.75" customHeight="1">
      <c r="A446" s="15"/>
      <c r="B446" s="15"/>
      <c r="C446" s="15"/>
      <c r="D446" s="15"/>
      <c r="E446" s="15"/>
    </row>
    <row r="447" spans="1:5" ht="12.75" customHeight="1">
      <c r="A447" s="15"/>
      <c r="B447" s="15"/>
      <c r="C447" s="15"/>
      <c r="D447" s="15"/>
      <c r="E447" s="15"/>
    </row>
    <row r="448" spans="1:5" ht="12.75" customHeight="1">
      <c r="A448" s="15"/>
      <c r="B448" s="15"/>
      <c r="C448" s="15"/>
      <c r="D448" s="15"/>
      <c r="E448" s="15"/>
    </row>
    <row r="449" spans="1:5" ht="12.75" customHeight="1">
      <c r="A449" s="15"/>
      <c r="B449" s="15"/>
      <c r="C449" s="15"/>
      <c r="D449" s="15"/>
      <c r="E449" s="15"/>
    </row>
    <row r="450" spans="1:5" ht="12.75" customHeight="1">
      <c r="A450" s="15"/>
      <c r="B450" s="15"/>
      <c r="C450" s="15"/>
      <c r="D450" s="15"/>
      <c r="E450" s="15"/>
    </row>
    <row r="451" spans="1:5" ht="12.75" customHeight="1">
      <c r="A451" s="15"/>
      <c r="B451" s="15"/>
      <c r="C451" s="15"/>
      <c r="D451" s="15"/>
      <c r="E451" s="15"/>
    </row>
    <row r="452" spans="1:5" ht="12.75" customHeight="1">
      <c r="A452" s="15"/>
      <c r="B452" s="15"/>
      <c r="C452" s="15"/>
      <c r="D452" s="15"/>
      <c r="E452" s="15"/>
    </row>
    <row r="453" spans="1:5" ht="12.75" customHeight="1">
      <c r="A453" s="15"/>
      <c r="B453" s="15"/>
      <c r="C453" s="15"/>
      <c r="D453" s="15"/>
      <c r="E453" s="15"/>
    </row>
    <row r="454" spans="1:5" ht="12.75" customHeight="1">
      <c r="A454" s="15"/>
      <c r="B454" s="15"/>
      <c r="C454" s="15"/>
      <c r="D454" s="15"/>
      <c r="E454" s="15"/>
    </row>
    <row r="455" spans="1:5" ht="12.75" customHeight="1">
      <c r="A455" s="15"/>
      <c r="B455" s="15"/>
      <c r="C455" s="15"/>
      <c r="D455" s="15"/>
      <c r="E455" s="15"/>
    </row>
    <row r="456" spans="1:5" ht="12.75" customHeight="1">
      <c r="A456" s="15"/>
      <c r="B456" s="15"/>
      <c r="C456" s="15"/>
      <c r="D456" s="15"/>
      <c r="E456" s="15"/>
    </row>
    <row r="457" spans="1:5" ht="12.75" customHeight="1">
      <c r="A457" s="15"/>
      <c r="B457" s="15"/>
      <c r="C457" s="15"/>
      <c r="D457" s="15"/>
      <c r="E457" s="15"/>
    </row>
    <row r="458" spans="1:5" ht="12.75" customHeight="1">
      <c r="A458" s="15"/>
      <c r="B458" s="15"/>
      <c r="C458" s="15"/>
      <c r="D458" s="15"/>
      <c r="E458" s="15"/>
    </row>
    <row r="459" spans="1:5" ht="12.75" customHeight="1">
      <c r="A459" s="15"/>
      <c r="B459" s="15"/>
      <c r="C459" s="15"/>
      <c r="D459" s="15"/>
      <c r="E459" s="15"/>
    </row>
    <row r="460" spans="1:5" ht="12.75" customHeight="1">
      <c r="A460" s="15"/>
      <c r="B460" s="15"/>
      <c r="C460" s="15"/>
      <c r="D460" s="15"/>
      <c r="E460" s="15"/>
    </row>
    <row r="461" spans="1:5" ht="12.75" customHeight="1">
      <c r="A461" s="15"/>
      <c r="B461" s="15"/>
      <c r="C461" s="15"/>
      <c r="D461" s="15"/>
      <c r="E461" s="15"/>
    </row>
    <row r="462" spans="1:5" ht="12.75" customHeight="1">
      <c r="A462" s="15"/>
      <c r="B462" s="15"/>
      <c r="C462" s="15"/>
      <c r="D462" s="15"/>
      <c r="E462" s="15"/>
    </row>
    <row r="463" spans="1:5" ht="12.75" customHeight="1">
      <c r="A463" s="15"/>
      <c r="B463" s="15"/>
      <c r="C463" s="15"/>
      <c r="D463" s="15"/>
      <c r="E463" s="15"/>
    </row>
    <row r="464" spans="1:5" ht="12.75" customHeight="1">
      <c r="A464" s="15"/>
      <c r="B464" s="15"/>
      <c r="C464" s="15"/>
      <c r="D464" s="15"/>
      <c r="E464" s="15"/>
    </row>
    <row r="465" spans="1:5" ht="12.75" customHeight="1">
      <c r="A465" s="15"/>
      <c r="B465" s="15"/>
      <c r="C465" s="15"/>
      <c r="D465" s="15"/>
      <c r="E465" s="15"/>
    </row>
    <row r="466" spans="1:5" ht="12.75" customHeight="1">
      <c r="A466" s="15"/>
      <c r="B466" s="15"/>
      <c r="C466" s="15"/>
      <c r="D466" s="15"/>
      <c r="E466" s="15"/>
    </row>
    <row r="467" spans="1:5" ht="12.75" customHeight="1">
      <c r="A467" s="15"/>
      <c r="B467" s="15"/>
      <c r="C467" s="15"/>
      <c r="D467" s="15"/>
      <c r="E467" s="15"/>
    </row>
    <row r="468" spans="1:5" ht="12.75" customHeight="1">
      <c r="A468" s="15"/>
      <c r="B468" s="15"/>
      <c r="C468" s="15"/>
      <c r="D468" s="15"/>
      <c r="E468" s="15"/>
    </row>
    <row r="469" spans="1:5" ht="12.75" customHeight="1">
      <c r="A469" s="15"/>
      <c r="B469" s="15"/>
      <c r="C469" s="15"/>
      <c r="D469" s="15"/>
      <c r="E469" s="15"/>
    </row>
    <row r="470" spans="1:5" ht="12.75" customHeight="1">
      <c r="A470" s="15"/>
      <c r="B470" s="15"/>
      <c r="C470" s="15"/>
      <c r="D470" s="15"/>
      <c r="E470" s="15"/>
    </row>
    <row r="471" spans="1:5" ht="12.75" customHeight="1">
      <c r="A471" s="15"/>
      <c r="B471" s="15"/>
      <c r="C471" s="15"/>
      <c r="D471" s="15"/>
      <c r="E471" s="15"/>
    </row>
    <row r="472" spans="1:5" ht="12.75" customHeight="1">
      <c r="A472" s="15"/>
      <c r="B472" s="15"/>
      <c r="C472" s="15"/>
      <c r="D472" s="15"/>
      <c r="E472" s="15"/>
    </row>
    <row r="473" spans="1:5" ht="12.75" customHeight="1">
      <c r="A473" s="15"/>
      <c r="B473" s="15"/>
      <c r="C473" s="15"/>
      <c r="D473" s="15"/>
      <c r="E473" s="15"/>
    </row>
    <row r="474" spans="1:5" ht="12.75" customHeight="1">
      <c r="A474" s="15"/>
      <c r="B474" s="15"/>
      <c r="C474" s="15"/>
      <c r="D474" s="15"/>
      <c r="E474" s="15"/>
    </row>
    <row r="475" spans="1:5" ht="12.75" customHeight="1">
      <c r="A475" s="15"/>
      <c r="B475" s="15"/>
      <c r="C475" s="15"/>
      <c r="D475" s="15"/>
      <c r="E475" s="15"/>
    </row>
    <row r="476" spans="1:5" ht="12.75" customHeight="1">
      <c r="A476" s="15"/>
      <c r="B476" s="15"/>
      <c r="C476" s="15"/>
      <c r="D476" s="15"/>
      <c r="E476" s="15"/>
    </row>
    <row r="477" spans="1:5" ht="12.75" customHeight="1">
      <c r="A477" s="15"/>
      <c r="B477" s="15"/>
      <c r="C477" s="15"/>
      <c r="D477" s="15"/>
      <c r="E477" s="15"/>
    </row>
    <row r="478" spans="1:5" ht="12.75" customHeight="1">
      <c r="A478" s="15"/>
      <c r="B478" s="15"/>
      <c r="C478" s="15"/>
      <c r="D478" s="15"/>
      <c r="E478" s="15"/>
    </row>
    <row r="479" spans="1:5" ht="12.75" customHeight="1">
      <c r="A479" s="15"/>
      <c r="B479" s="15"/>
      <c r="C479" s="15"/>
      <c r="D479" s="15"/>
      <c r="E479" s="15"/>
    </row>
    <row r="480" spans="1:5" ht="12.75" customHeight="1">
      <c r="A480" s="15"/>
      <c r="B480" s="15"/>
      <c r="C480" s="15"/>
      <c r="D480" s="15"/>
      <c r="E480" s="15"/>
    </row>
    <row r="481" spans="1:5" ht="12.75" customHeight="1">
      <c r="A481" s="15"/>
      <c r="B481" s="15"/>
      <c r="C481" s="15"/>
      <c r="D481" s="15"/>
      <c r="E481" s="15"/>
    </row>
    <row r="482" spans="1:5" ht="12.75" customHeight="1">
      <c r="A482" s="15"/>
      <c r="B482" s="15"/>
      <c r="C482" s="15"/>
      <c r="D482" s="15"/>
      <c r="E482" s="15"/>
    </row>
    <row r="483" spans="1:5" ht="12.75" customHeight="1">
      <c r="A483" s="15"/>
      <c r="B483" s="15"/>
      <c r="C483" s="15"/>
      <c r="D483" s="15"/>
      <c r="E483" s="15"/>
    </row>
    <row r="484" spans="1:5" ht="12.75" customHeight="1">
      <c r="A484" s="15"/>
      <c r="B484" s="15"/>
      <c r="C484" s="15"/>
      <c r="D484" s="15"/>
      <c r="E484" s="15"/>
    </row>
    <row r="485" spans="1:5" ht="12.75" customHeight="1">
      <c r="A485" s="15"/>
      <c r="B485" s="15"/>
      <c r="C485" s="15"/>
      <c r="D485" s="15"/>
      <c r="E485" s="15"/>
    </row>
    <row r="486" spans="1:5" ht="12.75" customHeight="1">
      <c r="A486" s="15"/>
      <c r="B486" s="15"/>
      <c r="C486" s="15"/>
      <c r="D486" s="15"/>
      <c r="E486" s="15"/>
    </row>
    <row r="487" spans="1:5" ht="12.75" customHeight="1">
      <c r="A487" s="15"/>
      <c r="B487" s="15"/>
      <c r="C487" s="15"/>
      <c r="D487" s="15"/>
      <c r="E487" s="15"/>
    </row>
    <row r="488" spans="1:5" ht="12.75" customHeight="1">
      <c r="A488" s="15"/>
      <c r="B488" s="15"/>
      <c r="C488" s="15"/>
      <c r="D488" s="15"/>
      <c r="E488" s="15"/>
    </row>
    <row r="489" spans="1:5" ht="12.75" customHeight="1">
      <c r="A489" s="15"/>
      <c r="B489" s="15"/>
      <c r="C489" s="15"/>
      <c r="D489" s="15"/>
      <c r="E489" s="15"/>
    </row>
    <row r="490" spans="1:5" ht="12.75" customHeight="1">
      <c r="A490" s="15"/>
      <c r="B490" s="15"/>
      <c r="C490" s="15"/>
      <c r="D490" s="15"/>
      <c r="E490" s="15"/>
    </row>
    <row r="491" spans="1:5" ht="12.75" customHeight="1">
      <c r="A491" s="15"/>
      <c r="B491" s="15"/>
      <c r="C491" s="15"/>
      <c r="D491" s="15"/>
      <c r="E491" s="15"/>
    </row>
    <row r="492" spans="1:5" ht="12.75" customHeight="1">
      <c r="A492" s="15"/>
      <c r="B492" s="15"/>
      <c r="C492" s="15"/>
      <c r="D492" s="15"/>
      <c r="E492" s="15"/>
    </row>
    <row r="493" spans="1:5" ht="12.75" customHeight="1">
      <c r="A493" s="15"/>
      <c r="B493" s="15"/>
      <c r="C493" s="15"/>
      <c r="D493" s="15"/>
      <c r="E493" s="15"/>
    </row>
    <row r="494" spans="1:5" ht="12.75" customHeight="1">
      <c r="A494" s="15"/>
      <c r="B494" s="15"/>
      <c r="C494" s="15"/>
      <c r="D494" s="15"/>
      <c r="E494" s="15"/>
    </row>
    <row r="495" spans="1:5" ht="12.75" customHeight="1">
      <c r="A495" s="15"/>
      <c r="B495" s="15"/>
      <c r="C495" s="15"/>
      <c r="D495" s="15"/>
      <c r="E495" s="15"/>
    </row>
    <row r="496" spans="1:5" ht="12.75" customHeight="1">
      <c r="A496" s="15"/>
      <c r="B496" s="15"/>
      <c r="C496" s="15"/>
      <c r="D496" s="15"/>
      <c r="E496" s="15"/>
    </row>
    <row r="497" spans="1:5" ht="12.75" customHeight="1">
      <c r="A497" s="15"/>
      <c r="B497" s="15"/>
      <c r="C497" s="15"/>
      <c r="D497" s="15"/>
      <c r="E497" s="15"/>
    </row>
    <row r="498" spans="1:5" ht="12.75" customHeight="1">
      <c r="A498" s="15"/>
      <c r="B498" s="15"/>
      <c r="C498" s="15"/>
      <c r="D498" s="15"/>
      <c r="E498" s="15"/>
    </row>
    <row r="499" spans="1:5" ht="12.75" customHeight="1">
      <c r="A499" s="15"/>
      <c r="B499" s="15"/>
      <c r="C499" s="15"/>
      <c r="D499" s="15"/>
      <c r="E499" s="15"/>
    </row>
    <row r="500" spans="1:5" ht="12.75" customHeight="1">
      <c r="A500" s="15"/>
      <c r="B500" s="15"/>
      <c r="C500" s="15"/>
      <c r="D500" s="15"/>
      <c r="E500" s="15"/>
    </row>
    <row r="501" spans="1:5" ht="12.75" customHeight="1">
      <c r="A501" s="15"/>
      <c r="B501" s="15"/>
      <c r="C501" s="15"/>
      <c r="D501" s="15"/>
      <c r="E501" s="15"/>
    </row>
    <row r="502" spans="1:5" ht="12.75" customHeight="1">
      <c r="A502" s="15"/>
      <c r="B502" s="15"/>
      <c r="C502" s="15"/>
      <c r="D502" s="15"/>
      <c r="E502" s="15"/>
    </row>
    <row r="503" spans="1:5" ht="12.75" customHeight="1">
      <c r="A503" s="15"/>
      <c r="B503" s="15"/>
      <c r="C503" s="15"/>
      <c r="D503" s="15"/>
      <c r="E503" s="15"/>
    </row>
    <row r="504" spans="1:5" ht="12.75" customHeight="1">
      <c r="A504" s="15"/>
      <c r="B504" s="15"/>
      <c r="C504" s="15"/>
      <c r="D504" s="15"/>
      <c r="E504" s="15"/>
    </row>
    <row r="505" spans="1:5" ht="12.75" customHeight="1">
      <c r="A505" s="15"/>
      <c r="B505" s="15"/>
      <c r="C505" s="15"/>
      <c r="D505" s="15"/>
      <c r="E505" s="15"/>
    </row>
    <row r="506" spans="1:5" ht="12.75" customHeight="1">
      <c r="A506" s="15"/>
      <c r="B506" s="15"/>
      <c r="C506" s="15"/>
      <c r="D506" s="15"/>
      <c r="E506" s="15"/>
    </row>
    <row r="507" spans="1:5" ht="12.75" customHeight="1">
      <c r="A507" s="15"/>
      <c r="B507" s="15"/>
      <c r="C507" s="15"/>
      <c r="D507" s="15"/>
      <c r="E507" s="15"/>
    </row>
    <row r="508" spans="1:5" ht="12.75" customHeight="1">
      <c r="A508" s="15"/>
      <c r="B508" s="15"/>
      <c r="C508" s="15"/>
      <c r="D508" s="15"/>
      <c r="E508" s="15"/>
    </row>
    <row r="509" spans="1:5" ht="12.75" customHeight="1">
      <c r="A509" s="15"/>
      <c r="B509" s="15"/>
      <c r="C509" s="15"/>
      <c r="D509" s="15"/>
      <c r="E509" s="15"/>
    </row>
    <row r="510" spans="1:5" ht="12.75" customHeight="1">
      <c r="A510" s="15"/>
      <c r="B510" s="15"/>
      <c r="C510" s="15"/>
      <c r="D510" s="15"/>
      <c r="E510" s="15"/>
    </row>
    <row r="511" spans="1:5" ht="12.75" customHeight="1">
      <c r="A511" s="15"/>
      <c r="B511" s="15"/>
      <c r="C511" s="15"/>
      <c r="D511" s="15"/>
      <c r="E511" s="15"/>
    </row>
    <row r="512" spans="1:5" ht="12.75" customHeight="1">
      <c r="A512" s="15"/>
      <c r="B512" s="15"/>
      <c r="C512" s="15"/>
      <c r="D512" s="15"/>
      <c r="E512" s="15"/>
    </row>
    <row r="513" spans="1:5" ht="12.75" customHeight="1">
      <c r="A513" s="15"/>
      <c r="B513" s="15"/>
      <c r="C513" s="15"/>
      <c r="D513" s="15"/>
      <c r="E513" s="15"/>
    </row>
    <row r="514" spans="1:5" ht="12.75" customHeight="1">
      <c r="A514" s="15"/>
      <c r="B514" s="15"/>
      <c r="C514" s="15"/>
      <c r="D514" s="15"/>
      <c r="E514" s="15"/>
    </row>
    <row r="515" spans="1:5" ht="12.75" customHeight="1">
      <c r="A515" s="15"/>
      <c r="B515" s="15"/>
      <c r="C515" s="15"/>
      <c r="D515" s="15"/>
      <c r="E515" s="15"/>
    </row>
    <row r="516" spans="1:5" ht="12.75" customHeight="1">
      <c r="A516" s="15"/>
      <c r="B516" s="15"/>
      <c r="C516" s="15"/>
      <c r="D516" s="15"/>
      <c r="E516" s="15"/>
    </row>
    <row r="517" spans="1:5" ht="12.75" customHeight="1">
      <c r="A517" s="15"/>
      <c r="B517" s="15"/>
      <c r="C517" s="15"/>
      <c r="D517" s="15"/>
      <c r="E517" s="15"/>
    </row>
    <row r="518" spans="1:5" ht="12.75" customHeight="1">
      <c r="A518" s="15"/>
      <c r="B518" s="15"/>
      <c r="C518" s="15"/>
      <c r="D518" s="15"/>
      <c r="E518" s="15"/>
    </row>
    <row r="519" spans="1:5" ht="12.75" customHeight="1">
      <c r="A519" s="15"/>
      <c r="B519" s="15"/>
      <c r="C519" s="15"/>
      <c r="D519" s="15"/>
      <c r="E519" s="15"/>
    </row>
    <row r="520" spans="1:5" ht="12.75" customHeight="1">
      <c r="A520" s="15"/>
      <c r="B520" s="15"/>
      <c r="C520" s="15"/>
      <c r="D520" s="15"/>
      <c r="E520" s="15"/>
    </row>
    <row r="521" spans="1:5" ht="12.75" customHeight="1">
      <c r="A521" s="15"/>
      <c r="B521" s="15"/>
      <c r="C521" s="15"/>
      <c r="D521" s="15"/>
      <c r="E521" s="15"/>
    </row>
    <row r="522" spans="1:5" ht="12.75" customHeight="1">
      <c r="A522" s="15"/>
      <c r="B522" s="15"/>
      <c r="C522" s="15"/>
      <c r="D522" s="15"/>
      <c r="E522" s="15"/>
    </row>
    <row r="523" spans="1:5" ht="12.75" customHeight="1">
      <c r="A523" s="15"/>
      <c r="B523" s="15"/>
      <c r="C523" s="15"/>
      <c r="D523" s="15"/>
      <c r="E523" s="15"/>
    </row>
    <row r="524" spans="1:5" ht="12.75" customHeight="1">
      <c r="A524" s="15"/>
      <c r="B524" s="15"/>
      <c r="C524" s="15"/>
      <c r="D524" s="15"/>
      <c r="E524" s="15"/>
    </row>
    <row r="525" spans="1:5" ht="12.75" customHeight="1">
      <c r="A525" s="15"/>
      <c r="B525" s="15"/>
      <c r="C525" s="15"/>
      <c r="D525" s="15"/>
      <c r="E525" s="15"/>
    </row>
    <row r="526" spans="1:5" ht="12.75" customHeight="1">
      <c r="A526" s="15"/>
      <c r="B526" s="15"/>
      <c r="C526" s="15"/>
      <c r="D526" s="15"/>
      <c r="E526" s="15"/>
    </row>
    <row r="527" spans="1:5" ht="12.75" customHeight="1">
      <c r="A527" s="15"/>
      <c r="B527" s="15"/>
      <c r="C527" s="15"/>
      <c r="D527" s="15"/>
      <c r="E527" s="15"/>
    </row>
    <row r="528" spans="1:5" ht="12.75" customHeight="1">
      <c r="A528" s="15"/>
      <c r="B528" s="15"/>
      <c r="C528" s="15"/>
      <c r="D528" s="15"/>
      <c r="E528" s="15"/>
    </row>
    <row r="529" spans="1:5" ht="12.75" customHeight="1">
      <c r="A529" s="15"/>
      <c r="B529" s="15"/>
      <c r="C529" s="15"/>
      <c r="D529" s="15"/>
      <c r="E529" s="15"/>
    </row>
    <row r="530" spans="1:5" ht="12.75" customHeight="1">
      <c r="A530" s="15"/>
      <c r="B530" s="15"/>
      <c r="C530" s="15"/>
      <c r="D530" s="15"/>
      <c r="E530" s="15"/>
    </row>
    <row r="531" spans="1:5" ht="12.75" customHeight="1">
      <c r="A531" s="15"/>
      <c r="B531" s="15"/>
      <c r="C531" s="15"/>
      <c r="D531" s="15"/>
      <c r="E531" s="15"/>
    </row>
    <row r="532" spans="1:5" ht="12.75" customHeight="1">
      <c r="A532" s="15"/>
      <c r="B532" s="15"/>
      <c r="C532" s="15"/>
      <c r="D532" s="15"/>
      <c r="E532" s="15"/>
    </row>
    <row r="533" spans="1:5" ht="12.75" customHeight="1">
      <c r="A533" s="15"/>
      <c r="B533" s="15"/>
      <c r="C533" s="15"/>
      <c r="D533" s="15"/>
      <c r="E533" s="15"/>
    </row>
    <row r="534" spans="1:5" ht="12.75" customHeight="1">
      <c r="A534" s="15"/>
      <c r="B534" s="15"/>
      <c r="C534" s="15"/>
      <c r="D534" s="15"/>
      <c r="E534" s="15"/>
    </row>
    <row r="535" spans="1:5" ht="12.75" customHeight="1">
      <c r="A535" s="15"/>
      <c r="B535" s="15"/>
      <c r="C535" s="15"/>
      <c r="D535" s="15"/>
      <c r="E535" s="15"/>
    </row>
    <row r="536" spans="1:5" ht="12.75" customHeight="1">
      <c r="A536" s="15"/>
      <c r="B536" s="15"/>
      <c r="C536" s="15"/>
      <c r="D536" s="15"/>
      <c r="E536" s="15"/>
    </row>
    <row r="537" spans="1:5" ht="12.75" customHeight="1">
      <c r="A537" s="15"/>
      <c r="B537" s="15"/>
      <c r="C537" s="15"/>
      <c r="D537" s="15"/>
      <c r="E537" s="15"/>
    </row>
    <row r="538" spans="1:5" ht="12.75" customHeight="1">
      <c r="A538" s="15"/>
      <c r="B538" s="15"/>
      <c r="C538" s="15"/>
      <c r="D538" s="15"/>
      <c r="E538" s="15"/>
    </row>
    <row r="539" spans="1:5" ht="12.75" customHeight="1">
      <c r="A539" s="15"/>
      <c r="B539" s="15"/>
      <c r="C539" s="15"/>
      <c r="D539" s="15"/>
      <c r="E539" s="15"/>
    </row>
    <row r="540" spans="1:5" ht="12.75" customHeight="1">
      <c r="A540" s="15"/>
      <c r="B540" s="15"/>
      <c r="C540" s="15"/>
      <c r="D540" s="15"/>
      <c r="E540" s="15"/>
    </row>
    <row r="541" spans="1:5" ht="12.75" customHeight="1">
      <c r="A541" s="15"/>
      <c r="B541" s="15"/>
      <c r="C541" s="15"/>
      <c r="D541" s="15"/>
      <c r="E541" s="15"/>
    </row>
    <row r="542" spans="1:5" ht="12.75" customHeight="1">
      <c r="A542" s="15"/>
      <c r="B542" s="15"/>
      <c r="C542" s="15"/>
      <c r="D542" s="15"/>
      <c r="E542" s="15"/>
    </row>
    <row r="543" spans="1:5" ht="12.75" customHeight="1">
      <c r="A543" s="15"/>
      <c r="B543" s="15"/>
      <c r="C543" s="15"/>
      <c r="D543" s="15"/>
      <c r="E543" s="15"/>
    </row>
    <row r="544" spans="1:5" ht="12.75" customHeight="1">
      <c r="A544" s="15"/>
      <c r="B544" s="15"/>
      <c r="C544" s="15"/>
      <c r="D544" s="15"/>
      <c r="E544" s="15"/>
    </row>
    <row r="545" spans="1:5" ht="12.75" customHeight="1">
      <c r="A545" s="15"/>
      <c r="B545" s="15"/>
      <c r="C545" s="15"/>
      <c r="D545" s="15"/>
      <c r="E545" s="15"/>
    </row>
    <row r="546" spans="1:5" ht="12.75" customHeight="1">
      <c r="A546" s="15"/>
      <c r="B546" s="15"/>
      <c r="C546" s="15"/>
      <c r="D546" s="15"/>
      <c r="E546" s="15"/>
    </row>
    <row r="547" spans="1:5" ht="12.75" customHeight="1">
      <c r="A547" s="15"/>
      <c r="B547" s="15"/>
      <c r="C547" s="15"/>
      <c r="D547" s="15"/>
      <c r="E547" s="15"/>
    </row>
    <row r="548" spans="1:5" ht="12.75" customHeight="1">
      <c r="A548" s="15"/>
      <c r="B548" s="15"/>
      <c r="C548" s="15"/>
      <c r="D548" s="15"/>
      <c r="E548" s="15"/>
    </row>
    <row r="549" spans="1:5" ht="12.75" customHeight="1">
      <c r="A549" s="15"/>
      <c r="B549" s="15"/>
      <c r="C549" s="15"/>
      <c r="D549" s="15"/>
      <c r="E549" s="15"/>
    </row>
    <row r="550" spans="1:5" ht="12.75" customHeight="1">
      <c r="A550" s="15"/>
      <c r="B550" s="15"/>
      <c r="C550" s="15"/>
      <c r="D550" s="15"/>
      <c r="E550" s="15"/>
    </row>
    <row r="551" spans="1:5" ht="12.75" customHeight="1">
      <c r="A551" s="15"/>
      <c r="B551" s="15"/>
      <c r="C551" s="15"/>
      <c r="D551" s="15"/>
      <c r="E551" s="15"/>
    </row>
    <row r="552" spans="1:5" ht="12.75" customHeight="1">
      <c r="A552" s="15"/>
      <c r="B552" s="15"/>
      <c r="C552" s="15"/>
      <c r="D552" s="15"/>
      <c r="E552" s="15"/>
    </row>
    <row r="553" spans="1:5" ht="12.75" customHeight="1">
      <c r="A553" s="15"/>
      <c r="B553" s="15"/>
      <c r="C553" s="15"/>
      <c r="D553" s="15"/>
      <c r="E553" s="15"/>
    </row>
    <row r="554" spans="1:5" ht="12.75" customHeight="1">
      <c r="A554" s="15"/>
      <c r="B554" s="15"/>
      <c r="C554" s="15"/>
      <c r="D554" s="15"/>
      <c r="E554" s="15"/>
    </row>
    <row r="555" spans="1:5" ht="12.75" customHeight="1">
      <c r="A555" s="15"/>
      <c r="B555" s="15"/>
      <c r="C555" s="15"/>
      <c r="D555" s="15"/>
      <c r="E555" s="15"/>
    </row>
    <row r="556" spans="1:5" ht="12.75" customHeight="1">
      <c r="A556" s="15"/>
      <c r="B556" s="15"/>
      <c r="C556" s="15"/>
      <c r="D556" s="15"/>
      <c r="E556" s="15"/>
    </row>
    <row r="557" spans="1:5" ht="12.75" customHeight="1">
      <c r="A557" s="15"/>
      <c r="B557" s="15"/>
      <c r="C557" s="15"/>
      <c r="D557" s="15"/>
      <c r="E557" s="15"/>
    </row>
    <row r="558" spans="1:5" ht="12.75" customHeight="1">
      <c r="A558" s="15"/>
      <c r="B558" s="15"/>
      <c r="C558" s="15"/>
      <c r="D558" s="15"/>
      <c r="E558" s="15"/>
    </row>
    <row r="559" spans="1:5" ht="12.75" customHeight="1">
      <c r="A559" s="15"/>
      <c r="B559" s="15"/>
      <c r="C559" s="15"/>
      <c r="D559" s="15"/>
      <c r="E559" s="15"/>
    </row>
    <row r="560" spans="1:5" ht="12.75" customHeight="1">
      <c r="A560" s="15"/>
      <c r="B560" s="15"/>
      <c r="C560" s="15"/>
      <c r="D560" s="15"/>
      <c r="E560" s="15"/>
    </row>
    <row r="561" spans="1:5" ht="12.75" customHeight="1">
      <c r="A561" s="15"/>
      <c r="B561" s="15"/>
      <c r="C561" s="15"/>
      <c r="D561" s="15"/>
      <c r="E561" s="15"/>
    </row>
    <row r="562" spans="1:5" ht="12.75" customHeight="1">
      <c r="A562" s="15"/>
      <c r="B562" s="15"/>
      <c r="C562" s="15"/>
      <c r="D562" s="15"/>
      <c r="E562" s="15"/>
    </row>
    <row r="563" spans="1:5" ht="12.75" customHeight="1">
      <c r="A563" s="15"/>
      <c r="B563" s="15"/>
      <c r="C563" s="15"/>
      <c r="D563" s="15"/>
      <c r="E563" s="15"/>
    </row>
    <row r="564" spans="1:5" ht="12.75" customHeight="1">
      <c r="A564" s="15"/>
      <c r="B564" s="15"/>
      <c r="C564" s="15"/>
      <c r="D564" s="15"/>
      <c r="E564" s="15"/>
    </row>
    <row r="565" spans="1:5" ht="12.75" customHeight="1">
      <c r="A565" s="15"/>
      <c r="B565" s="15"/>
      <c r="C565" s="15"/>
      <c r="D565" s="15"/>
      <c r="E565" s="15"/>
    </row>
    <row r="566" spans="1:5" ht="12.75" customHeight="1">
      <c r="A566" s="15"/>
      <c r="B566" s="15"/>
      <c r="C566" s="15"/>
      <c r="D566" s="15"/>
      <c r="E566" s="15"/>
    </row>
    <row r="567" spans="1:5" ht="12.75" customHeight="1">
      <c r="A567" s="15"/>
      <c r="B567" s="15"/>
      <c r="C567" s="15"/>
      <c r="D567" s="15"/>
      <c r="E567" s="15"/>
    </row>
    <row r="568" spans="1:5" ht="12.75" customHeight="1">
      <c r="A568" s="15"/>
      <c r="B568" s="15"/>
      <c r="C568" s="15"/>
      <c r="D568" s="15"/>
      <c r="E568" s="15"/>
    </row>
    <row r="569" spans="1:5" ht="12.75" customHeight="1">
      <c r="A569" s="15"/>
      <c r="B569" s="15"/>
      <c r="C569" s="15"/>
      <c r="D569" s="15"/>
      <c r="E569" s="15"/>
    </row>
    <row r="570" spans="1:5" ht="12.75" customHeight="1">
      <c r="A570" s="15"/>
      <c r="B570" s="15"/>
      <c r="C570" s="15"/>
      <c r="D570" s="15"/>
      <c r="E570" s="15"/>
    </row>
    <row r="571" spans="1:5" ht="12.75" customHeight="1">
      <c r="A571" s="15"/>
      <c r="B571" s="15"/>
      <c r="C571" s="15"/>
      <c r="D571" s="15"/>
      <c r="E571" s="15"/>
    </row>
    <row r="572" spans="1:5" ht="12.75" customHeight="1">
      <c r="A572" s="15"/>
      <c r="B572" s="15"/>
      <c r="C572" s="15"/>
      <c r="D572" s="15"/>
      <c r="E572" s="15"/>
    </row>
    <row r="573" spans="1:5" ht="12.75" customHeight="1">
      <c r="A573" s="15"/>
      <c r="B573" s="15"/>
      <c r="C573" s="15"/>
      <c r="D573" s="15"/>
      <c r="E573" s="15"/>
    </row>
    <row r="574" spans="1:5" ht="12.75" customHeight="1">
      <c r="A574" s="15"/>
      <c r="B574" s="15"/>
      <c r="C574" s="15"/>
      <c r="D574" s="15"/>
      <c r="E574" s="15"/>
    </row>
    <row r="575" spans="1:5" ht="12.75" customHeight="1">
      <c r="A575" s="15"/>
      <c r="B575" s="15"/>
      <c r="C575" s="15"/>
      <c r="D575" s="15"/>
      <c r="E575" s="15"/>
    </row>
    <row r="576" spans="1:5" ht="12.75" customHeight="1">
      <c r="A576" s="15"/>
      <c r="B576" s="15"/>
      <c r="C576" s="15"/>
      <c r="D576" s="15"/>
      <c r="E576" s="15"/>
    </row>
    <row r="577" spans="1:5" ht="12.75" customHeight="1">
      <c r="A577" s="15"/>
      <c r="B577" s="15"/>
      <c r="C577" s="15"/>
      <c r="D577" s="15"/>
      <c r="E577" s="15"/>
    </row>
    <row r="578" spans="1:5" ht="12.75" customHeight="1">
      <c r="A578" s="15"/>
      <c r="B578" s="15"/>
      <c r="C578" s="15"/>
      <c r="D578" s="15"/>
      <c r="E578" s="15"/>
    </row>
    <row r="579" spans="1:5" ht="12.75" customHeight="1">
      <c r="A579" s="15"/>
      <c r="B579" s="15"/>
      <c r="C579" s="15"/>
      <c r="D579" s="15"/>
      <c r="E579" s="15"/>
    </row>
    <row r="580" spans="1:5" ht="12.75" customHeight="1">
      <c r="A580" s="15"/>
      <c r="B580" s="15"/>
      <c r="C580" s="15"/>
      <c r="D580" s="15"/>
      <c r="E580" s="15"/>
    </row>
    <row r="581" spans="1:5" ht="12.75" customHeight="1">
      <c r="A581" s="15"/>
      <c r="B581" s="15"/>
      <c r="C581" s="15"/>
      <c r="D581" s="15"/>
      <c r="E581" s="15"/>
    </row>
    <row r="582" spans="1:5" ht="12.75" customHeight="1">
      <c r="A582" s="15"/>
      <c r="B582" s="15"/>
      <c r="C582" s="15"/>
      <c r="D582" s="15"/>
      <c r="E582" s="15"/>
    </row>
    <row r="583" spans="1:5" ht="12.75" customHeight="1">
      <c r="A583" s="15"/>
      <c r="B583" s="15"/>
      <c r="C583" s="15"/>
      <c r="D583" s="15"/>
      <c r="E583" s="15"/>
    </row>
    <row r="584" spans="1:5" ht="12.75" customHeight="1">
      <c r="A584" s="15"/>
      <c r="B584" s="15"/>
      <c r="C584" s="15"/>
      <c r="D584" s="15"/>
      <c r="E584" s="15"/>
    </row>
    <row r="585" spans="1:5" ht="12.75" customHeight="1">
      <c r="A585" s="15"/>
      <c r="B585" s="15"/>
      <c r="C585" s="15"/>
      <c r="D585" s="15"/>
      <c r="E585" s="15"/>
    </row>
    <row r="586" spans="1:5" ht="12.75" customHeight="1">
      <c r="A586" s="15"/>
      <c r="B586" s="15"/>
      <c r="C586" s="15"/>
      <c r="D586" s="15"/>
      <c r="E586" s="15"/>
    </row>
    <row r="587" spans="1:5" ht="12.75" customHeight="1">
      <c r="A587" s="15"/>
      <c r="B587" s="15"/>
      <c r="C587" s="15"/>
      <c r="D587" s="15"/>
      <c r="E587" s="15"/>
    </row>
    <row r="588" spans="1:5" ht="12.75" customHeight="1">
      <c r="A588" s="15"/>
      <c r="B588" s="15"/>
      <c r="C588" s="15"/>
      <c r="D588" s="15"/>
      <c r="E588" s="15"/>
    </row>
    <row r="589" spans="1:5" ht="12.75" customHeight="1">
      <c r="A589" s="15"/>
      <c r="B589" s="15"/>
      <c r="C589" s="15"/>
      <c r="D589" s="15"/>
      <c r="E589" s="15"/>
    </row>
    <row r="590" spans="1:5" ht="12.75" customHeight="1">
      <c r="A590" s="15"/>
      <c r="B590" s="15"/>
      <c r="C590" s="15"/>
      <c r="D590" s="15"/>
      <c r="E590" s="15"/>
    </row>
    <row r="591" spans="1:5" ht="12.75" customHeight="1">
      <c r="A591" s="15"/>
      <c r="B591" s="15"/>
      <c r="C591" s="15"/>
      <c r="D591" s="15"/>
      <c r="E591" s="15"/>
    </row>
    <row r="592" spans="1:5" ht="12.75" customHeight="1">
      <c r="A592" s="15"/>
      <c r="B592" s="15"/>
      <c r="C592" s="15"/>
      <c r="D592" s="15"/>
      <c r="E592" s="15"/>
    </row>
    <row r="593" spans="1:5" ht="12.75" customHeight="1">
      <c r="A593" s="15"/>
      <c r="B593" s="15"/>
      <c r="C593" s="15"/>
      <c r="D593" s="15"/>
      <c r="E593" s="15"/>
    </row>
    <row r="594" spans="1:5" ht="12.75" customHeight="1">
      <c r="A594" s="15"/>
      <c r="B594" s="15"/>
      <c r="C594" s="15"/>
      <c r="D594" s="15"/>
      <c r="E594" s="15"/>
    </row>
    <row r="595" spans="1:5" ht="12.75" customHeight="1">
      <c r="A595" s="15"/>
      <c r="B595" s="15"/>
      <c r="C595" s="15"/>
      <c r="D595" s="15"/>
      <c r="E595" s="15"/>
    </row>
    <row r="596" spans="1:5" ht="12.75" customHeight="1">
      <c r="A596" s="15"/>
      <c r="B596" s="15"/>
      <c r="C596" s="15"/>
      <c r="D596" s="15"/>
      <c r="E596" s="15"/>
    </row>
    <row r="597" spans="1:5" ht="12.75" customHeight="1">
      <c r="A597" s="15"/>
      <c r="B597" s="15"/>
      <c r="C597" s="15"/>
      <c r="D597" s="15"/>
      <c r="E597" s="15"/>
    </row>
    <row r="598" spans="1:5" ht="12.75" customHeight="1">
      <c r="A598" s="15"/>
      <c r="B598" s="15"/>
      <c r="C598" s="15"/>
      <c r="D598" s="15"/>
      <c r="E598" s="15"/>
    </row>
    <row r="599" spans="1:5" ht="12.75" customHeight="1">
      <c r="A599" s="15"/>
      <c r="B599" s="15"/>
      <c r="C599" s="15"/>
      <c r="D599" s="15"/>
      <c r="E599" s="15"/>
    </row>
    <row r="600" spans="1:5" ht="12.75" customHeight="1">
      <c r="A600" s="15"/>
      <c r="B600" s="15"/>
      <c r="C600" s="15"/>
      <c r="D600" s="15"/>
      <c r="E600" s="15"/>
    </row>
    <row r="601" spans="1:5" ht="12.75" customHeight="1">
      <c r="A601" s="15"/>
      <c r="B601" s="15"/>
      <c r="C601" s="15"/>
      <c r="D601" s="15"/>
      <c r="E601" s="15"/>
    </row>
    <row r="602" spans="1:5" ht="12.75" customHeight="1">
      <c r="A602" s="15"/>
      <c r="B602" s="15"/>
      <c r="C602" s="15"/>
      <c r="D602" s="15"/>
      <c r="E602" s="15"/>
    </row>
    <row r="603" spans="1:5" ht="12.75" customHeight="1">
      <c r="A603" s="15"/>
      <c r="B603" s="15"/>
      <c r="C603" s="15"/>
      <c r="D603" s="15"/>
      <c r="E603" s="15"/>
    </row>
    <row r="604" spans="1:5" ht="12.75" customHeight="1">
      <c r="A604" s="15"/>
      <c r="B604" s="15"/>
      <c r="C604" s="15"/>
      <c r="D604" s="15"/>
      <c r="E604" s="15"/>
    </row>
    <row r="605" spans="1:5" ht="12.75" customHeight="1">
      <c r="A605" s="15"/>
      <c r="B605" s="15"/>
      <c r="C605" s="15"/>
      <c r="D605" s="15"/>
      <c r="E605" s="15"/>
    </row>
    <row r="606" spans="1:5" ht="12.75" customHeight="1">
      <c r="A606" s="15"/>
      <c r="B606" s="15"/>
      <c r="C606" s="15"/>
      <c r="D606" s="15"/>
      <c r="E606" s="15"/>
    </row>
    <row r="607" spans="1:5" ht="12.75" customHeight="1">
      <c r="A607" s="15"/>
      <c r="B607" s="15"/>
      <c r="C607" s="15"/>
      <c r="D607" s="15"/>
      <c r="E607" s="15"/>
    </row>
    <row r="608" spans="1:5" ht="12.75" customHeight="1">
      <c r="A608" s="15"/>
      <c r="B608" s="15"/>
      <c r="C608" s="15"/>
      <c r="D608" s="15"/>
      <c r="E608" s="15"/>
    </row>
    <row r="609" spans="1:5" ht="12.75" customHeight="1">
      <c r="A609" s="15"/>
      <c r="B609" s="15"/>
      <c r="C609" s="15"/>
      <c r="D609" s="15"/>
      <c r="E609" s="15"/>
    </row>
    <row r="610" spans="1:5" ht="12.75" customHeight="1">
      <c r="A610" s="15"/>
      <c r="B610" s="15"/>
      <c r="C610" s="15"/>
      <c r="D610" s="15"/>
      <c r="E610" s="15"/>
    </row>
    <row r="611" spans="1:5" ht="12.75" customHeight="1">
      <c r="A611" s="15"/>
      <c r="B611" s="15"/>
      <c r="C611" s="15"/>
      <c r="D611" s="15"/>
      <c r="E611" s="15"/>
    </row>
    <row r="612" spans="1:5" ht="12.75" customHeight="1">
      <c r="A612" s="15"/>
      <c r="B612" s="15"/>
      <c r="C612" s="15"/>
      <c r="D612" s="15"/>
      <c r="E612" s="15"/>
    </row>
    <row r="613" spans="1:5" ht="12.75" customHeight="1">
      <c r="A613" s="15"/>
      <c r="B613" s="15"/>
      <c r="C613" s="15"/>
      <c r="D613" s="15"/>
      <c r="E613" s="15"/>
    </row>
    <row r="614" spans="1:5" ht="12.75" customHeight="1">
      <c r="A614" s="15"/>
      <c r="B614" s="15"/>
      <c r="C614" s="15"/>
      <c r="D614" s="15"/>
      <c r="E614" s="15"/>
    </row>
    <row r="615" spans="1:5" ht="12.75" customHeight="1">
      <c r="A615" s="15"/>
      <c r="B615" s="15"/>
      <c r="C615" s="15"/>
      <c r="D615" s="15"/>
      <c r="E615" s="15"/>
    </row>
    <row r="616" spans="1:5" ht="12.75" customHeight="1">
      <c r="A616" s="15"/>
      <c r="B616" s="15"/>
      <c r="C616" s="15"/>
      <c r="D616" s="15"/>
      <c r="E616" s="15"/>
    </row>
    <row r="617" spans="1:5" ht="12.75" customHeight="1">
      <c r="A617" s="15"/>
      <c r="B617" s="15"/>
      <c r="C617" s="15"/>
      <c r="D617" s="15"/>
      <c r="E617" s="15"/>
    </row>
    <row r="618" spans="1:5" ht="12.75" customHeight="1">
      <c r="A618" s="15"/>
      <c r="B618" s="15"/>
      <c r="C618" s="15"/>
      <c r="D618" s="15"/>
      <c r="E618" s="15"/>
    </row>
    <row r="619" spans="1:5" ht="12.75" customHeight="1">
      <c r="A619" s="15"/>
      <c r="B619" s="15"/>
      <c r="C619" s="15"/>
      <c r="D619" s="15"/>
      <c r="E619" s="15"/>
    </row>
    <row r="620" spans="1:5" ht="12.75" customHeight="1">
      <c r="A620" s="15"/>
      <c r="B620" s="15"/>
      <c r="C620" s="15"/>
      <c r="D620" s="15"/>
      <c r="E620" s="15"/>
    </row>
    <row r="621" spans="1:5" ht="12.75" customHeight="1">
      <c r="A621" s="15"/>
      <c r="B621" s="15"/>
      <c r="C621" s="15"/>
      <c r="D621" s="15"/>
      <c r="E621" s="15"/>
    </row>
    <row r="622" spans="1:5" ht="12.75" customHeight="1">
      <c r="A622" s="15"/>
      <c r="B622" s="15"/>
      <c r="C622" s="15"/>
      <c r="D622" s="15"/>
      <c r="E622" s="15"/>
    </row>
    <row r="623" spans="1:5" ht="12.75" customHeight="1">
      <c r="A623" s="15"/>
      <c r="B623" s="15"/>
      <c r="C623" s="15"/>
      <c r="D623" s="15"/>
      <c r="E623" s="15"/>
    </row>
    <row r="624" spans="1:5" ht="12.75" customHeight="1">
      <c r="A624" s="15"/>
      <c r="B624" s="15"/>
      <c r="C624" s="15"/>
      <c r="D624" s="15"/>
      <c r="E624" s="15"/>
    </row>
    <row r="625" spans="1:5" ht="12.75" customHeight="1">
      <c r="A625" s="15"/>
      <c r="B625" s="15"/>
      <c r="C625" s="15"/>
      <c r="D625" s="15"/>
      <c r="E625" s="15"/>
    </row>
    <row r="626" spans="1:5" ht="12.75" customHeight="1">
      <c r="A626" s="15"/>
      <c r="B626" s="15"/>
      <c r="C626" s="15"/>
      <c r="D626" s="15"/>
      <c r="E626" s="15"/>
    </row>
    <row r="627" spans="1:5" ht="12.75" customHeight="1">
      <c r="A627" s="15"/>
      <c r="B627" s="15"/>
      <c r="C627" s="15"/>
      <c r="D627" s="15"/>
      <c r="E627" s="15"/>
    </row>
    <row r="628" spans="1:5" ht="12.75" customHeight="1">
      <c r="A628" s="15"/>
      <c r="B628" s="15"/>
      <c r="C628" s="15"/>
      <c r="D628" s="15"/>
      <c r="E628" s="15"/>
    </row>
    <row r="629" spans="1:5" ht="12.75" customHeight="1">
      <c r="A629" s="15"/>
      <c r="B629" s="15"/>
      <c r="C629" s="15"/>
      <c r="D629" s="15"/>
      <c r="E629" s="15"/>
    </row>
    <row r="630" spans="1:5" ht="12.75" customHeight="1">
      <c r="A630" s="15"/>
      <c r="B630" s="15"/>
      <c r="C630" s="15"/>
      <c r="D630" s="15"/>
      <c r="E630" s="15"/>
    </row>
    <row r="631" spans="1:5" ht="12.75" customHeight="1">
      <c r="A631" s="15"/>
      <c r="B631" s="15"/>
      <c r="C631" s="15"/>
      <c r="D631" s="15"/>
      <c r="E631" s="15"/>
    </row>
    <row r="632" spans="1:5" ht="12.75" customHeight="1">
      <c r="A632" s="15"/>
      <c r="B632" s="15"/>
      <c r="C632" s="15"/>
      <c r="D632" s="15"/>
      <c r="E632" s="15"/>
    </row>
    <row r="633" spans="1:5" ht="12.75" customHeight="1">
      <c r="A633" s="15"/>
      <c r="B633" s="15"/>
      <c r="C633" s="15"/>
      <c r="D633" s="15"/>
      <c r="E633" s="15"/>
    </row>
    <row r="634" spans="1:5" ht="12.75" customHeight="1">
      <c r="A634" s="15"/>
      <c r="B634" s="15"/>
      <c r="C634" s="15"/>
      <c r="D634" s="15"/>
      <c r="E634" s="15"/>
    </row>
    <row r="635" spans="1:5" ht="12.75" customHeight="1">
      <c r="A635" s="15"/>
      <c r="B635" s="15"/>
      <c r="C635" s="15"/>
      <c r="D635" s="15"/>
      <c r="E635" s="15"/>
    </row>
    <row r="636" spans="1:5" ht="12.75" customHeight="1">
      <c r="A636" s="15"/>
      <c r="B636" s="15"/>
      <c r="C636" s="15"/>
      <c r="D636" s="15"/>
      <c r="E636" s="15"/>
    </row>
    <row r="637" spans="1:5" ht="12.75" customHeight="1">
      <c r="A637" s="15"/>
      <c r="B637" s="15"/>
      <c r="C637" s="15"/>
      <c r="D637" s="15"/>
      <c r="E637" s="15"/>
    </row>
    <row r="638" spans="1:5" ht="12.75" customHeight="1">
      <c r="A638" s="15"/>
      <c r="B638" s="15"/>
      <c r="C638" s="15"/>
      <c r="D638" s="15"/>
      <c r="E638" s="15"/>
    </row>
    <row r="639" spans="1:5" ht="12.75" customHeight="1">
      <c r="A639" s="15"/>
      <c r="B639" s="15"/>
      <c r="C639" s="15"/>
      <c r="D639" s="15"/>
      <c r="E639" s="15"/>
    </row>
    <row r="640" spans="1:5" ht="12.75" customHeight="1">
      <c r="A640" s="15"/>
      <c r="B640" s="15"/>
      <c r="C640" s="15"/>
      <c r="D640" s="15"/>
      <c r="E640" s="15"/>
    </row>
    <row r="641" spans="1:5" ht="12.75" customHeight="1">
      <c r="A641" s="15"/>
      <c r="B641" s="15"/>
      <c r="C641" s="15"/>
      <c r="D641" s="15"/>
      <c r="E641" s="15"/>
    </row>
    <row r="642" spans="1:5" ht="12.75" customHeight="1">
      <c r="A642" s="15"/>
      <c r="B642" s="15"/>
      <c r="C642" s="15"/>
      <c r="D642" s="15"/>
      <c r="E642" s="15"/>
    </row>
    <row r="643" spans="1:5" ht="12.75" customHeight="1">
      <c r="A643" s="15"/>
      <c r="B643" s="15"/>
      <c r="C643" s="15"/>
      <c r="D643" s="15"/>
      <c r="E643" s="15"/>
    </row>
    <row r="644" spans="1:5" ht="12.75" customHeight="1">
      <c r="A644" s="15"/>
      <c r="B644" s="15"/>
      <c r="C644" s="15"/>
      <c r="D644" s="15"/>
      <c r="E644" s="15"/>
    </row>
    <row r="645" spans="1:5" ht="12.75" customHeight="1">
      <c r="A645" s="15"/>
      <c r="B645" s="15"/>
      <c r="C645" s="15"/>
      <c r="D645" s="15"/>
      <c r="E645" s="15"/>
    </row>
    <row r="646" spans="1:5" ht="12.75" customHeight="1">
      <c r="A646" s="15"/>
      <c r="B646" s="15"/>
      <c r="C646" s="15"/>
      <c r="D646" s="15"/>
      <c r="E646" s="15"/>
    </row>
    <row r="647" spans="1:5" ht="12.75" customHeight="1">
      <c r="A647" s="15"/>
      <c r="B647" s="15"/>
      <c r="C647" s="15"/>
      <c r="D647" s="15"/>
      <c r="E647" s="15"/>
    </row>
    <row r="648" spans="1:5" ht="12.75" customHeight="1">
      <c r="A648" s="15"/>
      <c r="B648" s="15"/>
      <c r="C648" s="15"/>
      <c r="D648" s="15"/>
      <c r="E648" s="15"/>
    </row>
    <row r="649" spans="1:5" ht="12.75" customHeight="1">
      <c r="A649" s="15"/>
      <c r="B649" s="15"/>
      <c r="C649" s="15"/>
      <c r="D649" s="15"/>
      <c r="E649" s="15"/>
    </row>
    <row r="650" spans="1:5" ht="12.75" customHeight="1">
      <c r="A650" s="15"/>
      <c r="B650" s="15"/>
      <c r="C650" s="15"/>
      <c r="D650" s="15"/>
      <c r="E650" s="15"/>
    </row>
    <row r="651" spans="1:5" ht="12.75" customHeight="1">
      <c r="A651" s="15"/>
      <c r="B651" s="15"/>
      <c r="C651" s="15"/>
      <c r="D651" s="15"/>
      <c r="E651" s="15"/>
    </row>
    <row r="652" spans="1:5" ht="12.75" customHeight="1">
      <c r="A652" s="15"/>
      <c r="B652" s="15"/>
      <c r="C652" s="15"/>
      <c r="D652" s="15"/>
      <c r="E652" s="15"/>
    </row>
    <row r="653" spans="1:5" ht="12.75" customHeight="1">
      <c r="A653" s="15"/>
      <c r="B653" s="15"/>
      <c r="C653" s="15"/>
      <c r="D653" s="15"/>
      <c r="E653" s="15"/>
    </row>
    <row r="654" spans="1:5" ht="12.75" customHeight="1">
      <c r="A654" s="15"/>
      <c r="B654" s="15"/>
      <c r="C654" s="15"/>
      <c r="D654" s="15"/>
      <c r="E654" s="15"/>
    </row>
    <row r="655" spans="1:5" ht="12.75" customHeight="1">
      <c r="A655" s="15"/>
      <c r="B655" s="15"/>
      <c r="C655" s="15"/>
      <c r="D655" s="15"/>
      <c r="E655" s="15"/>
    </row>
    <row r="656" spans="1:5" ht="12.75" customHeight="1">
      <c r="A656" s="15"/>
      <c r="B656" s="15"/>
      <c r="C656" s="15"/>
      <c r="D656" s="15"/>
      <c r="E656" s="15"/>
    </row>
    <row r="657" spans="1:5" ht="12.75" customHeight="1">
      <c r="A657" s="15"/>
      <c r="B657" s="15"/>
      <c r="C657" s="15"/>
      <c r="D657" s="15"/>
      <c r="E657" s="15"/>
    </row>
    <row r="658" spans="1:5" ht="12.75" customHeight="1">
      <c r="A658" s="15"/>
      <c r="B658" s="15"/>
      <c r="C658" s="15"/>
      <c r="D658" s="15"/>
      <c r="E658" s="15"/>
    </row>
    <row r="659" spans="1:5" ht="12.75" customHeight="1">
      <c r="A659" s="15"/>
      <c r="B659" s="15"/>
      <c r="C659" s="15"/>
      <c r="D659" s="15"/>
      <c r="E659" s="15"/>
    </row>
    <row r="660" spans="1:5" ht="12.75" customHeight="1">
      <c r="A660" s="15"/>
      <c r="B660" s="15"/>
      <c r="C660" s="15"/>
      <c r="D660" s="15"/>
      <c r="E660" s="15"/>
    </row>
    <row r="661" spans="1:5" ht="12.75" customHeight="1">
      <c r="A661" s="15"/>
      <c r="B661" s="15"/>
      <c r="C661" s="15"/>
      <c r="D661" s="15"/>
      <c r="E661" s="15"/>
    </row>
    <row r="662" spans="1:5" ht="12.75" customHeight="1">
      <c r="A662" s="15"/>
      <c r="B662" s="15"/>
      <c r="C662" s="15"/>
      <c r="D662" s="15"/>
      <c r="E662" s="15"/>
    </row>
    <row r="663" spans="1:5" ht="12.75" customHeight="1">
      <c r="A663" s="15"/>
      <c r="B663" s="15"/>
      <c r="C663" s="15"/>
      <c r="D663" s="15"/>
      <c r="E663" s="15"/>
    </row>
    <row r="664" spans="1:5" ht="12.75" customHeight="1">
      <c r="A664" s="15"/>
      <c r="B664" s="15"/>
      <c r="C664" s="15"/>
      <c r="D664" s="15"/>
      <c r="E664" s="15"/>
    </row>
    <row r="665" spans="1:5" ht="12.75" customHeight="1">
      <c r="A665" s="15"/>
      <c r="B665" s="15"/>
      <c r="C665" s="15"/>
      <c r="D665" s="15"/>
      <c r="E665" s="15"/>
    </row>
    <row r="666" spans="1:5" ht="12.75" customHeight="1">
      <c r="A666" s="15"/>
      <c r="B666" s="15"/>
      <c r="C666" s="15"/>
      <c r="D666" s="15"/>
      <c r="E666" s="15"/>
    </row>
    <row r="667" spans="1:5" ht="12.75" customHeight="1">
      <c r="A667" s="15"/>
      <c r="B667" s="15"/>
      <c r="C667" s="15"/>
      <c r="D667" s="15"/>
      <c r="E667" s="15"/>
    </row>
    <row r="668" spans="1:5" ht="12.75" customHeight="1">
      <c r="A668" s="15"/>
      <c r="B668" s="15"/>
      <c r="C668" s="15"/>
      <c r="D668" s="15"/>
      <c r="E668" s="15"/>
    </row>
    <row r="669" spans="1:5" ht="12.75" customHeight="1">
      <c r="A669" s="15"/>
      <c r="B669" s="15"/>
      <c r="C669" s="15"/>
      <c r="D669" s="15"/>
      <c r="E669" s="15"/>
    </row>
    <row r="670" spans="1:5" ht="12.75" customHeight="1">
      <c r="A670" s="15"/>
      <c r="B670" s="15"/>
      <c r="C670" s="15"/>
      <c r="D670" s="15"/>
      <c r="E670" s="15"/>
    </row>
    <row r="671" spans="1:5" ht="12.75" customHeight="1">
      <c r="A671" s="15"/>
      <c r="B671" s="15"/>
      <c r="C671" s="15"/>
      <c r="D671" s="15"/>
      <c r="E671" s="15"/>
    </row>
    <row r="672" spans="1:5" ht="12.75" customHeight="1">
      <c r="A672" s="15"/>
      <c r="B672" s="15"/>
      <c r="C672" s="15"/>
      <c r="D672" s="15"/>
      <c r="E672" s="15"/>
    </row>
    <row r="673" spans="1:5" ht="12.75" customHeight="1">
      <c r="A673" s="15"/>
      <c r="B673" s="15"/>
      <c r="C673" s="15"/>
      <c r="D673" s="15"/>
      <c r="E673" s="15"/>
    </row>
    <row r="674" spans="1:5" ht="12.75" customHeight="1">
      <c r="A674" s="15"/>
      <c r="B674" s="15"/>
      <c r="C674" s="15"/>
      <c r="D674" s="15"/>
      <c r="E674" s="15"/>
    </row>
    <row r="675" spans="1:5" ht="12.75" customHeight="1">
      <c r="A675" s="15"/>
      <c r="B675" s="15"/>
      <c r="C675" s="15"/>
      <c r="D675" s="15"/>
      <c r="E675" s="15"/>
    </row>
    <row r="676" spans="1:5" ht="12.75" customHeight="1">
      <c r="A676" s="15"/>
      <c r="B676" s="15"/>
      <c r="C676" s="15"/>
      <c r="D676" s="15"/>
      <c r="E676" s="15"/>
    </row>
    <row r="677" spans="1:5" ht="12.75" customHeight="1">
      <c r="A677" s="15"/>
      <c r="B677" s="15"/>
      <c r="C677" s="15"/>
      <c r="D677" s="15"/>
      <c r="E677" s="15"/>
    </row>
    <row r="678" spans="1:5" ht="12.75" customHeight="1">
      <c r="A678" s="15"/>
      <c r="B678" s="15"/>
      <c r="C678" s="15"/>
      <c r="D678" s="15"/>
      <c r="E678" s="15"/>
    </row>
    <row r="679" spans="1:5" ht="12.75" customHeight="1">
      <c r="A679" s="15"/>
      <c r="B679" s="15"/>
      <c r="C679" s="15"/>
      <c r="D679" s="15"/>
      <c r="E679" s="15"/>
    </row>
    <row r="680" spans="1:5" ht="12.75" customHeight="1">
      <c r="A680" s="15"/>
      <c r="B680" s="15"/>
      <c r="C680" s="15"/>
      <c r="D680" s="15"/>
      <c r="E680" s="15"/>
    </row>
    <row r="681" spans="1:5" ht="12.75" customHeight="1">
      <c r="A681" s="15"/>
      <c r="B681" s="15"/>
      <c r="C681" s="15"/>
      <c r="D681" s="15"/>
      <c r="E681" s="15"/>
    </row>
    <row r="682" spans="1:5" ht="12.75" customHeight="1">
      <c r="A682" s="15"/>
      <c r="B682" s="15"/>
      <c r="C682" s="15"/>
      <c r="D682" s="15"/>
      <c r="E682" s="15"/>
    </row>
    <row r="683" spans="1:5" ht="12.75" customHeight="1">
      <c r="A683" s="15"/>
      <c r="B683" s="15"/>
      <c r="C683" s="15"/>
      <c r="D683" s="15"/>
      <c r="E683" s="15"/>
    </row>
    <row r="684" spans="1:5" ht="12.75" customHeight="1">
      <c r="A684" s="15"/>
      <c r="B684" s="15"/>
      <c r="C684" s="15"/>
      <c r="D684" s="15"/>
      <c r="E684" s="15"/>
    </row>
    <row r="685" spans="1:5" ht="12.75" customHeight="1">
      <c r="A685" s="15"/>
      <c r="B685" s="15"/>
      <c r="C685" s="15"/>
      <c r="D685" s="15"/>
      <c r="E685" s="15"/>
    </row>
    <row r="686" spans="1:5" ht="12.75" customHeight="1">
      <c r="A686" s="15"/>
      <c r="B686" s="15"/>
      <c r="C686" s="15"/>
      <c r="D686" s="15"/>
      <c r="E686" s="15"/>
    </row>
    <row r="687" spans="1:5" ht="12.75" customHeight="1">
      <c r="A687" s="15"/>
      <c r="B687" s="15"/>
      <c r="C687" s="15"/>
      <c r="D687" s="15"/>
      <c r="E687" s="15"/>
    </row>
    <row r="688" spans="1:5" ht="12.75" customHeight="1">
      <c r="A688" s="15"/>
      <c r="B688" s="15"/>
      <c r="C688" s="15"/>
      <c r="D688" s="15"/>
      <c r="E688" s="15"/>
    </row>
    <row r="689" spans="1:5" ht="12.75" customHeight="1">
      <c r="A689" s="15"/>
      <c r="B689" s="15"/>
      <c r="C689" s="15"/>
      <c r="D689" s="15"/>
      <c r="E689" s="15"/>
    </row>
    <row r="690" spans="1:5" ht="12.75" customHeight="1">
      <c r="A690" s="15"/>
      <c r="B690" s="15"/>
      <c r="C690" s="15"/>
      <c r="D690" s="15"/>
      <c r="E690" s="15"/>
    </row>
    <row r="691" spans="1:5" ht="12.75" customHeight="1">
      <c r="A691" s="15"/>
      <c r="B691" s="15"/>
      <c r="C691" s="15"/>
      <c r="D691" s="15"/>
      <c r="E691" s="15"/>
    </row>
    <row r="692" spans="1:5" ht="12.75" customHeight="1">
      <c r="A692" s="15"/>
      <c r="B692" s="15"/>
      <c r="C692" s="15"/>
      <c r="D692" s="15"/>
      <c r="E692" s="15"/>
    </row>
    <row r="693" spans="1:5" ht="12.75" customHeight="1">
      <c r="A693" s="15"/>
      <c r="B693" s="15"/>
      <c r="C693" s="15"/>
      <c r="D693" s="15"/>
      <c r="E693" s="15"/>
    </row>
    <row r="694" spans="1:5" ht="12.75" customHeight="1">
      <c r="A694" s="15"/>
      <c r="B694" s="15"/>
      <c r="C694" s="15"/>
      <c r="D694" s="15"/>
      <c r="E694" s="15"/>
    </row>
    <row r="695" spans="1:5" ht="12.75" customHeight="1">
      <c r="A695" s="15"/>
      <c r="B695" s="15"/>
      <c r="C695" s="15"/>
      <c r="D695" s="15"/>
      <c r="E695" s="15"/>
    </row>
    <row r="696" spans="1:5" ht="12.75" customHeight="1">
      <c r="A696" s="15"/>
      <c r="B696" s="15"/>
      <c r="C696" s="15"/>
      <c r="D696" s="15"/>
      <c r="E696" s="15"/>
    </row>
    <row r="697" spans="1:5" ht="12.75" customHeight="1">
      <c r="A697" s="15"/>
      <c r="B697" s="15"/>
      <c r="C697" s="15"/>
      <c r="D697" s="15"/>
      <c r="E697" s="15"/>
    </row>
    <row r="698" spans="1:5" ht="12.75" customHeight="1">
      <c r="A698" s="15"/>
      <c r="B698" s="15"/>
      <c r="C698" s="15"/>
      <c r="D698" s="15"/>
      <c r="E698" s="15"/>
    </row>
    <row r="699" spans="1:5" ht="12.75" customHeight="1">
      <c r="A699" s="15"/>
      <c r="B699" s="15"/>
      <c r="C699" s="15"/>
      <c r="D699" s="15"/>
      <c r="E699" s="15"/>
    </row>
    <row r="700" spans="1:5" ht="12.75" customHeight="1">
      <c r="A700" s="15"/>
      <c r="B700" s="15"/>
      <c r="C700" s="15"/>
      <c r="D700" s="15"/>
      <c r="E700" s="15"/>
    </row>
    <row r="701" spans="1:5" ht="12.75" customHeight="1">
      <c r="A701" s="15"/>
      <c r="B701" s="15"/>
      <c r="C701" s="15"/>
      <c r="D701" s="15"/>
      <c r="E701" s="15"/>
    </row>
    <row r="702" spans="1:5" ht="12.75" customHeight="1">
      <c r="A702" s="15"/>
      <c r="B702" s="15"/>
      <c r="C702" s="15"/>
      <c r="D702" s="15"/>
      <c r="E702" s="15"/>
    </row>
    <row r="703" spans="1:5" ht="12.75" customHeight="1">
      <c r="A703" s="15"/>
      <c r="B703" s="15"/>
      <c r="C703" s="15"/>
      <c r="D703" s="15"/>
      <c r="E703" s="15"/>
    </row>
    <row r="704" spans="1:5" ht="12.75" customHeight="1">
      <c r="A704" s="15"/>
      <c r="B704" s="15"/>
      <c r="C704" s="15"/>
      <c r="D704" s="15"/>
      <c r="E704" s="15"/>
    </row>
    <row r="705" spans="1:5" ht="12.75" customHeight="1">
      <c r="A705" s="15"/>
      <c r="B705" s="15"/>
      <c r="C705" s="15"/>
      <c r="D705" s="15"/>
      <c r="E705" s="15"/>
    </row>
    <row r="706" spans="1:5" ht="12.75" customHeight="1">
      <c r="A706" s="15"/>
      <c r="B706" s="15"/>
      <c r="C706" s="15"/>
      <c r="D706" s="15"/>
      <c r="E706" s="15"/>
    </row>
    <row r="707" spans="1:5" ht="12.75" customHeight="1">
      <c r="A707" s="15"/>
      <c r="B707" s="15"/>
      <c r="C707" s="15"/>
      <c r="D707" s="15"/>
      <c r="E707" s="15"/>
    </row>
    <row r="708" spans="1:5" ht="12.75" customHeight="1">
      <c r="A708" s="15"/>
      <c r="B708" s="15"/>
      <c r="C708" s="15"/>
      <c r="D708" s="15"/>
      <c r="E708" s="15"/>
    </row>
    <row r="709" spans="1:5" ht="12.75" customHeight="1">
      <c r="A709" s="15"/>
      <c r="B709" s="15"/>
      <c r="C709" s="15"/>
      <c r="D709" s="15"/>
      <c r="E709" s="15"/>
    </row>
    <row r="710" spans="1:5" ht="12.75" customHeight="1">
      <c r="A710" s="15"/>
      <c r="B710" s="15"/>
      <c r="C710" s="15"/>
      <c r="D710" s="15"/>
      <c r="E710" s="15"/>
    </row>
    <row r="711" spans="1:5" ht="12.75" customHeight="1">
      <c r="A711" s="15"/>
      <c r="B711" s="15"/>
      <c r="C711" s="15"/>
      <c r="D711" s="15"/>
      <c r="E711" s="15"/>
    </row>
    <row r="712" spans="1:5" ht="12.75" customHeight="1">
      <c r="A712" s="15"/>
      <c r="B712" s="15"/>
      <c r="C712" s="15"/>
      <c r="D712" s="15"/>
      <c r="E712" s="15"/>
    </row>
    <row r="713" spans="1:5" ht="12.75" customHeight="1">
      <c r="A713" s="15"/>
      <c r="B713" s="15"/>
      <c r="C713" s="15"/>
      <c r="D713" s="15"/>
      <c r="E713" s="15"/>
    </row>
    <row r="714" spans="1:5" ht="12.75" customHeight="1">
      <c r="A714" s="15"/>
      <c r="B714" s="15"/>
      <c r="C714" s="15"/>
      <c r="D714" s="15"/>
      <c r="E714" s="15"/>
    </row>
    <row r="715" spans="1:5" ht="12.75" customHeight="1">
      <c r="A715" s="15"/>
      <c r="B715" s="15"/>
      <c r="C715" s="15"/>
      <c r="D715" s="15"/>
      <c r="E715" s="15"/>
    </row>
    <row r="716" spans="1:5" ht="12.75" customHeight="1">
      <c r="A716" s="15"/>
      <c r="B716" s="15"/>
      <c r="C716" s="15"/>
      <c r="D716" s="15"/>
      <c r="E716" s="15"/>
    </row>
    <row r="717" spans="1:5" ht="12.75" customHeight="1">
      <c r="A717" s="15"/>
      <c r="B717" s="15"/>
      <c r="C717" s="15"/>
      <c r="D717" s="15"/>
      <c r="E717" s="15"/>
    </row>
    <row r="718" spans="1:5" ht="12.75" customHeight="1">
      <c r="A718" s="15"/>
      <c r="B718" s="15"/>
      <c r="C718" s="15"/>
      <c r="D718" s="15"/>
      <c r="E718" s="15"/>
    </row>
    <row r="719" spans="1:5" ht="12.75" customHeight="1">
      <c r="A719" s="15"/>
      <c r="B719" s="15"/>
      <c r="C719" s="15"/>
      <c r="D719" s="15"/>
      <c r="E719" s="15"/>
    </row>
    <row r="720" spans="1:5" ht="12.75" customHeight="1">
      <c r="A720" s="15"/>
      <c r="B720" s="15"/>
      <c r="C720" s="15"/>
      <c r="D720" s="15"/>
      <c r="E720" s="15"/>
    </row>
    <row r="721" spans="1:5" ht="12.75" customHeight="1">
      <c r="A721" s="15"/>
      <c r="B721" s="15"/>
      <c r="C721" s="15"/>
      <c r="D721" s="15"/>
      <c r="E721" s="15"/>
    </row>
    <row r="722" spans="1:5" ht="12.75" customHeight="1">
      <c r="A722" s="15"/>
      <c r="B722" s="15"/>
      <c r="C722" s="15"/>
      <c r="D722" s="15"/>
      <c r="E722" s="15"/>
    </row>
    <row r="723" spans="1:5" ht="12.75" customHeight="1">
      <c r="A723" s="15"/>
      <c r="B723" s="15"/>
      <c r="C723" s="15"/>
      <c r="D723" s="15"/>
      <c r="E723" s="15"/>
    </row>
    <row r="724" spans="1:5" ht="12.75" customHeight="1">
      <c r="A724" s="15"/>
      <c r="B724" s="15"/>
      <c r="C724" s="15"/>
      <c r="D724" s="15"/>
      <c r="E724" s="15"/>
    </row>
    <row r="725" spans="1:5" ht="12.75" customHeight="1">
      <c r="A725" s="15"/>
      <c r="B725" s="15"/>
      <c r="C725" s="15"/>
      <c r="D725" s="15"/>
      <c r="E725" s="15"/>
    </row>
    <row r="726" spans="1:5" ht="12.75" customHeight="1">
      <c r="A726" s="15"/>
      <c r="B726" s="15"/>
      <c r="C726" s="15"/>
      <c r="D726" s="15"/>
      <c r="E726" s="15"/>
    </row>
    <row r="727" spans="1:5" ht="12.75" customHeight="1">
      <c r="A727" s="15"/>
      <c r="B727" s="15"/>
      <c r="C727" s="15"/>
      <c r="D727" s="15"/>
      <c r="E727" s="15"/>
    </row>
    <row r="728" spans="1:5" ht="12.75" customHeight="1">
      <c r="A728" s="15"/>
      <c r="B728" s="15"/>
      <c r="C728" s="15"/>
      <c r="D728" s="15"/>
      <c r="E728" s="15"/>
    </row>
    <row r="729" spans="1:5" ht="12.75" customHeight="1">
      <c r="A729" s="15"/>
      <c r="B729" s="15"/>
      <c r="C729" s="15"/>
      <c r="D729" s="15"/>
      <c r="E729" s="15"/>
    </row>
    <row r="730" spans="1:5" ht="12.75" customHeight="1">
      <c r="A730" s="15"/>
      <c r="B730" s="15"/>
      <c r="C730" s="15"/>
      <c r="D730" s="15"/>
      <c r="E730" s="15"/>
    </row>
    <row r="731" spans="1:5" ht="12.75" customHeight="1">
      <c r="A731" s="15"/>
      <c r="B731" s="15"/>
      <c r="C731" s="15"/>
      <c r="D731" s="15"/>
      <c r="E731" s="15"/>
    </row>
    <row r="732" spans="1:5" ht="12.75" customHeight="1">
      <c r="A732" s="15"/>
      <c r="B732" s="15"/>
      <c r="C732" s="15"/>
      <c r="D732" s="15"/>
      <c r="E732" s="15"/>
    </row>
    <row r="733" spans="1:5" ht="12.75" customHeight="1">
      <c r="A733" s="15"/>
      <c r="B733" s="15"/>
      <c r="C733" s="15"/>
      <c r="D733" s="15"/>
      <c r="E733" s="15"/>
    </row>
    <row r="734" spans="1:5" ht="12.75" customHeight="1">
      <c r="A734" s="15"/>
      <c r="B734" s="15"/>
      <c r="C734" s="15"/>
      <c r="D734" s="15"/>
      <c r="E734" s="15"/>
    </row>
    <row r="735" spans="1:5" ht="12.75" customHeight="1">
      <c r="A735" s="15"/>
      <c r="B735" s="15"/>
      <c r="C735" s="15"/>
      <c r="D735" s="15"/>
      <c r="E735" s="15"/>
    </row>
    <row r="736" spans="1:5" ht="12.75" customHeight="1">
      <c r="A736" s="15"/>
      <c r="B736" s="15"/>
      <c r="C736" s="15"/>
      <c r="D736" s="15"/>
      <c r="E736" s="15"/>
    </row>
    <row r="737" spans="1:5" ht="12.75" customHeight="1">
      <c r="A737" s="15"/>
      <c r="B737" s="15"/>
      <c r="C737" s="15"/>
      <c r="D737" s="15"/>
      <c r="E737" s="15"/>
    </row>
    <row r="738" spans="1:5" ht="12.75" customHeight="1">
      <c r="A738" s="15"/>
      <c r="B738" s="15"/>
      <c r="C738" s="15"/>
      <c r="D738" s="15"/>
      <c r="E738" s="15"/>
    </row>
    <row r="739" spans="1:5" ht="12.75" customHeight="1">
      <c r="A739" s="15"/>
      <c r="B739" s="15"/>
      <c r="C739" s="15"/>
      <c r="D739" s="15"/>
      <c r="E739" s="15"/>
    </row>
    <row r="740" spans="1:5" ht="12.75" customHeight="1">
      <c r="A740" s="15"/>
      <c r="B740" s="15"/>
      <c r="C740" s="15"/>
      <c r="D740" s="15"/>
      <c r="E740" s="15"/>
    </row>
    <row r="741" spans="1:5" ht="12.75" customHeight="1">
      <c r="A741" s="15"/>
      <c r="B741" s="15"/>
      <c r="C741" s="15"/>
      <c r="D741" s="15"/>
      <c r="E741" s="15"/>
    </row>
    <row r="742" spans="1:5" ht="12.75" customHeight="1">
      <c r="A742" s="15"/>
      <c r="B742" s="15"/>
      <c r="C742" s="15"/>
      <c r="D742" s="15"/>
      <c r="E742" s="15"/>
    </row>
    <row r="743" spans="1:5" ht="12.75" customHeight="1">
      <c r="A743" s="15"/>
      <c r="B743" s="15"/>
      <c r="C743" s="15"/>
      <c r="D743" s="15"/>
      <c r="E743" s="15"/>
    </row>
    <row r="744" spans="1:5" ht="12.75" customHeight="1">
      <c r="A744" s="15"/>
      <c r="B744" s="15"/>
      <c r="C744" s="15"/>
      <c r="D744" s="15"/>
      <c r="E744" s="15"/>
    </row>
    <row r="745" spans="1:5" ht="12.75" customHeight="1">
      <c r="A745" s="15"/>
      <c r="B745" s="15"/>
      <c r="C745" s="15"/>
      <c r="D745" s="15"/>
      <c r="E745" s="15"/>
    </row>
    <row r="746" spans="1:5" ht="12.75" customHeight="1">
      <c r="A746" s="15"/>
      <c r="B746" s="15"/>
      <c r="C746" s="15"/>
      <c r="D746" s="15"/>
      <c r="E746" s="15"/>
    </row>
    <row r="747" spans="1:5" ht="12.75" customHeight="1">
      <c r="A747" s="15"/>
      <c r="B747" s="15"/>
      <c r="C747" s="15"/>
      <c r="D747" s="15"/>
      <c r="E747" s="15"/>
    </row>
    <row r="748" spans="1:5" ht="12.75" customHeight="1">
      <c r="A748" s="15"/>
      <c r="B748" s="15"/>
      <c r="C748" s="15"/>
      <c r="D748" s="15"/>
      <c r="E748" s="15"/>
    </row>
    <row r="749" spans="1:5" ht="12.75" customHeight="1">
      <c r="A749" s="15"/>
      <c r="B749" s="15"/>
      <c r="C749" s="15"/>
      <c r="D749" s="15"/>
      <c r="E749" s="15"/>
    </row>
    <row r="750" spans="1:5" ht="12.75" customHeight="1">
      <c r="A750" s="15"/>
      <c r="B750" s="15"/>
      <c r="C750" s="15"/>
      <c r="D750" s="15"/>
      <c r="E750" s="15"/>
    </row>
    <row r="751" spans="1:5" ht="12.75" customHeight="1">
      <c r="A751" s="15"/>
      <c r="B751" s="15"/>
      <c r="C751" s="15"/>
      <c r="D751" s="15"/>
      <c r="E751" s="15"/>
    </row>
    <row r="752" spans="1:5" ht="12.75" customHeight="1">
      <c r="A752" s="15"/>
      <c r="B752" s="15"/>
      <c r="C752" s="15"/>
      <c r="D752" s="15"/>
      <c r="E752" s="15"/>
    </row>
    <row r="753" spans="1:5" ht="12.75" customHeight="1">
      <c r="A753" s="15"/>
      <c r="B753" s="15"/>
      <c r="C753" s="15"/>
      <c r="D753" s="15"/>
      <c r="E753" s="15"/>
    </row>
    <row r="754" spans="1:5" ht="12.75" customHeight="1">
      <c r="A754" s="15"/>
      <c r="B754" s="15"/>
      <c r="C754" s="15"/>
      <c r="D754" s="15"/>
      <c r="E754" s="15"/>
    </row>
    <row r="755" spans="1:5" ht="12.75" customHeight="1">
      <c r="A755" s="15"/>
      <c r="B755" s="15"/>
      <c r="C755" s="15"/>
      <c r="D755" s="15"/>
      <c r="E755" s="15"/>
    </row>
    <row r="756" spans="1:5" ht="12.75" customHeight="1">
      <c r="A756" s="15"/>
      <c r="B756" s="15"/>
      <c r="C756" s="15"/>
      <c r="D756" s="15"/>
      <c r="E756" s="15"/>
    </row>
    <row r="757" spans="1:5" ht="12.75" customHeight="1">
      <c r="A757" s="15"/>
      <c r="B757" s="15"/>
      <c r="C757" s="15"/>
      <c r="D757" s="15"/>
      <c r="E757" s="15"/>
    </row>
    <row r="758" spans="1:5" ht="12.75" customHeight="1">
      <c r="A758" s="15"/>
      <c r="B758" s="15"/>
      <c r="C758" s="15"/>
      <c r="D758" s="15"/>
      <c r="E758" s="15"/>
    </row>
    <row r="759" spans="1:5" ht="12.75" customHeight="1">
      <c r="A759" s="15"/>
      <c r="B759" s="15"/>
      <c r="C759" s="15"/>
      <c r="D759" s="15"/>
      <c r="E759" s="15"/>
    </row>
    <row r="760" spans="1:5" ht="12.75" customHeight="1">
      <c r="A760" s="15"/>
      <c r="B760" s="15"/>
      <c r="C760" s="15"/>
      <c r="D760" s="15"/>
      <c r="E760" s="15"/>
    </row>
    <row r="761" spans="1:5" ht="12.75" customHeight="1">
      <c r="A761" s="15"/>
      <c r="B761" s="15"/>
      <c r="C761" s="15"/>
      <c r="D761" s="15"/>
      <c r="E761" s="15"/>
    </row>
    <row r="762" spans="1:5" ht="12.75" customHeight="1">
      <c r="A762" s="15"/>
      <c r="B762" s="15"/>
      <c r="C762" s="15"/>
      <c r="D762" s="15"/>
      <c r="E762" s="15"/>
    </row>
    <row r="763" spans="1:5" ht="12.75" customHeight="1">
      <c r="A763" s="15"/>
      <c r="B763" s="15"/>
      <c r="C763" s="15"/>
      <c r="D763" s="15"/>
      <c r="E763" s="15"/>
    </row>
    <row r="764" spans="1:5" ht="12.75" customHeight="1">
      <c r="A764" s="15"/>
      <c r="B764" s="15"/>
      <c r="C764" s="15"/>
      <c r="D764" s="15"/>
      <c r="E764" s="15"/>
    </row>
    <row r="765" spans="1:5" ht="12.75" customHeight="1">
      <c r="A765" s="15"/>
      <c r="B765" s="15"/>
      <c r="C765" s="15"/>
      <c r="D765" s="15"/>
      <c r="E765" s="15"/>
    </row>
    <row r="766" spans="1:5" ht="12.75" customHeight="1">
      <c r="A766" s="15"/>
      <c r="B766" s="15"/>
      <c r="C766" s="15"/>
      <c r="D766" s="15"/>
      <c r="E766" s="15"/>
    </row>
    <row r="767" spans="1:5" ht="12.75" customHeight="1">
      <c r="A767" s="15"/>
      <c r="B767" s="15"/>
      <c r="C767" s="15"/>
      <c r="D767" s="15"/>
      <c r="E767" s="15"/>
    </row>
    <row r="768" spans="1:5" ht="12.75" customHeight="1">
      <c r="A768" s="15"/>
      <c r="B768" s="15"/>
      <c r="C768" s="15"/>
      <c r="D768" s="15"/>
      <c r="E768" s="15"/>
    </row>
    <row r="769" spans="1:5" ht="12.75" customHeight="1">
      <c r="A769" s="15"/>
      <c r="B769" s="15"/>
      <c r="C769" s="15"/>
      <c r="D769" s="15"/>
      <c r="E769" s="15"/>
    </row>
    <row r="770" spans="1:5" ht="12.75" customHeight="1">
      <c r="A770" s="15"/>
      <c r="B770" s="15"/>
      <c r="C770" s="15"/>
      <c r="D770" s="15"/>
      <c r="E770" s="15"/>
    </row>
    <row r="771" spans="1:5" ht="12.75" customHeight="1">
      <c r="A771" s="15"/>
      <c r="B771" s="15"/>
      <c r="C771" s="15"/>
      <c r="D771" s="15"/>
      <c r="E771" s="15"/>
    </row>
    <row r="772" spans="1:5" ht="12.75" customHeight="1">
      <c r="A772" s="15"/>
      <c r="B772" s="15"/>
      <c r="C772" s="15"/>
      <c r="D772" s="15"/>
      <c r="E772" s="15"/>
    </row>
    <row r="773" spans="1:5" ht="12.75" customHeight="1">
      <c r="A773" s="15"/>
      <c r="B773" s="15"/>
      <c r="C773" s="15"/>
      <c r="D773" s="15"/>
      <c r="E773" s="15"/>
    </row>
    <row r="774" spans="1:5" ht="12.75" customHeight="1">
      <c r="A774" s="15"/>
      <c r="B774" s="15"/>
      <c r="C774" s="15"/>
      <c r="D774" s="15"/>
      <c r="E774" s="15"/>
    </row>
    <row r="775" spans="1:5" ht="12.75" customHeight="1">
      <c r="A775" s="15"/>
      <c r="B775" s="15"/>
      <c r="C775" s="15"/>
      <c r="D775" s="15"/>
      <c r="E775" s="15"/>
    </row>
    <row r="776" spans="1:5" ht="12.75" customHeight="1">
      <c r="A776" s="15"/>
      <c r="B776" s="15"/>
      <c r="C776" s="15"/>
      <c r="D776" s="15"/>
      <c r="E776" s="15"/>
    </row>
    <row r="777" spans="1:5" ht="12.75" customHeight="1">
      <c r="A777" s="15"/>
      <c r="B777" s="15"/>
      <c r="C777" s="15"/>
      <c r="D777" s="15"/>
      <c r="E777" s="15"/>
    </row>
    <row r="778" spans="1:5" ht="12.75" customHeight="1">
      <c r="A778" s="15"/>
      <c r="B778" s="15"/>
      <c r="C778" s="15"/>
      <c r="D778" s="15"/>
      <c r="E778" s="15"/>
    </row>
    <row r="779" spans="1:5" ht="12.75" customHeight="1">
      <c r="A779" s="15"/>
      <c r="B779" s="15"/>
      <c r="C779" s="15"/>
      <c r="D779" s="15"/>
      <c r="E779" s="15"/>
    </row>
    <row r="780" spans="1:5" ht="12.75" customHeight="1">
      <c r="A780" s="15"/>
      <c r="B780" s="15"/>
      <c r="C780" s="15"/>
      <c r="D780" s="15"/>
      <c r="E780" s="15"/>
    </row>
    <row r="781" spans="1:5" ht="12.75" customHeight="1">
      <c r="A781" s="15"/>
      <c r="B781" s="15"/>
      <c r="C781" s="15"/>
      <c r="D781" s="15"/>
      <c r="E781" s="15"/>
    </row>
    <row r="782" spans="1:5" ht="12.75" customHeight="1">
      <c r="A782" s="15"/>
      <c r="B782" s="15"/>
      <c r="C782" s="15"/>
      <c r="D782" s="15"/>
      <c r="E782" s="15"/>
    </row>
    <row r="783" spans="1:5" ht="12.75" customHeight="1">
      <c r="A783" s="15"/>
      <c r="B783" s="15"/>
      <c r="C783" s="15"/>
      <c r="D783" s="15"/>
      <c r="E783" s="15"/>
    </row>
    <row r="784" spans="1:5" ht="12.75" customHeight="1">
      <c r="A784" s="15"/>
      <c r="B784" s="15"/>
      <c r="C784" s="15"/>
      <c r="D784" s="15"/>
      <c r="E784" s="15"/>
    </row>
    <row r="785" spans="1:5" ht="12.75" customHeight="1">
      <c r="A785" s="15"/>
      <c r="B785" s="15"/>
      <c r="C785" s="15"/>
      <c r="D785" s="15"/>
      <c r="E785" s="15"/>
    </row>
    <row r="786" spans="1:5" ht="12.75" customHeight="1">
      <c r="A786" s="15"/>
      <c r="B786" s="15"/>
      <c r="C786" s="15"/>
      <c r="D786" s="15"/>
      <c r="E786" s="15"/>
    </row>
    <row r="787" spans="1:5" ht="12.75" customHeight="1">
      <c r="A787" s="15"/>
      <c r="B787" s="15"/>
      <c r="C787" s="15"/>
      <c r="D787" s="15"/>
      <c r="E787" s="15"/>
    </row>
    <row r="788" spans="1:5" ht="12.75" customHeight="1">
      <c r="A788" s="15"/>
      <c r="B788" s="15"/>
      <c r="C788" s="15"/>
      <c r="D788" s="15"/>
      <c r="E788" s="15"/>
    </row>
    <row r="789" spans="1:5" ht="12.75" customHeight="1">
      <c r="A789" s="15"/>
      <c r="B789" s="15"/>
      <c r="C789" s="15"/>
      <c r="D789" s="15"/>
      <c r="E789" s="15"/>
    </row>
    <row r="790" spans="1:5" ht="12.75" customHeight="1">
      <c r="A790" s="15"/>
      <c r="B790" s="15"/>
      <c r="C790" s="15"/>
      <c r="D790" s="15"/>
      <c r="E790" s="15"/>
    </row>
    <row r="791" spans="1:5" ht="12.75" customHeight="1">
      <c r="A791" s="15"/>
      <c r="B791" s="15"/>
      <c r="C791" s="15"/>
      <c r="D791" s="15"/>
      <c r="E791" s="15"/>
    </row>
    <row r="792" spans="1:5" ht="12.75" customHeight="1">
      <c r="A792" s="15"/>
      <c r="B792" s="15"/>
      <c r="C792" s="15"/>
      <c r="D792" s="15"/>
      <c r="E792" s="15"/>
    </row>
    <row r="793" spans="1:5" ht="12.75" customHeight="1">
      <c r="A793" s="15"/>
      <c r="B793" s="15"/>
      <c r="C793" s="15"/>
      <c r="D793" s="15"/>
      <c r="E793" s="15"/>
    </row>
    <row r="794" spans="1:5" ht="12.75" customHeight="1">
      <c r="A794" s="15"/>
      <c r="B794" s="15"/>
      <c r="C794" s="15"/>
      <c r="D794" s="15"/>
      <c r="E794" s="15"/>
    </row>
    <row r="795" spans="1:5" ht="12.75" customHeight="1">
      <c r="A795" s="15"/>
      <c r="B795" s="15"/>
      <c r="C795" s="15"/>
      <c r="D795" s="15"/>
      <c r="E795" s="15"/>
    </row>
    <row r="796" spans="1:5" ht="12.75" customHeight="1">
      <c r="A796" s="15"/>
      <c r="B796" s="15"/>
      <c r="C796" s="15"/>
      <c r="D796" s="15"/>
      <c r="E796" s="15"/>
    </row>
    <row r="797" spans="1:5" ht="12.75" customHeight="1">
      <c r="A797" s="15"/>
      <c r="B797" s="15"/>
      <c r="C797" s="15"/>
      <c r="D797" s="15"/>
      <c r="E797" s="15"/>
    </row>
    <row r="798" spans="1:5" ht="12.75" customHeight="1">
      <c r="A798" s="15"/>
      <c r="B798" s="15"/>
      <c r="C798" s="15"/>
      <c r="D798" s="15"/>
      <c r="E798" s="15"/>
    </row>
    <row r="799" spans="1:5" ht="12.75" customHeight="1">
      <c r="A799" s="15"/>
      <c r="B799" s="15"/>
      <c r="C799" s="15"/>
      <c r="D799" s="15"/>
      <c r="E799" s="15"/>
    </row>
    <row r="800" spans="1:5" ht="12.75" customHeight="1">
      <c r="A800" s="15"/>
      <c r="B800" s="15"/>
      <c r="C800" s="15"/>
      <c r="D800" s="15"/>
      <c r="E800" s="15"/>
    </row>
    <row r="801" spans="1:5" ht="12.75" customHeight="1">
      <c r="A801" s="15"/>
      <c r="B801" s="15"/>
      <c r="C801" s="15"/>
      <c r="D801" s="15"/>
      <c r="E801" s="15"/>
    </row>
    <row r="802" spans="1:5" ht="12.75" customHeight="1">
      <c r="A802" s="15"/>
      <c r="B802" s="15"/>
      <c r="C802" s="15"/>
      <c r="D802" s="15"/>
      <c r="E802" s="15"/>
    </row>
    <row r="803" spans="1:5" ht="12.75" customHeight="1">
      <c r="A803" s="15"/>
      <c r="B803" s="15"/>
      <c r="C803" s="15"/>
      <c r="D803" s="15"/>
      <c r="E803" s="15"/>
    </row>
    <row r="804" spans="1:5" ht="12.75" customHeight="1">
      <c r="A804" s="15"/>
      <c r="B804" s="15"/>
      <c r="C804" s="15"/>
      <c r="D804" s="15"/>
      <c r="E804" s="15"/>
    </row>
    <row r="805" spans="1:5" ht="12.75" customHeight="1">
      <c r="A805" s="15"/>
      <c r="B805" s="15"/>
      <c r="C805" s="15"/>
      <c r="D805" s="15"/>
      <c r="E805" s="15"/>
    </row>
    <row r="806" spans="1:5" ht="12.75" customHeight="1">
      <c r="A806" s="15"/>
      <c r="B806" s="15"/>
      <c r="C806" s="15"/>
      <c r="D806" s="15"/>
      <c r="E806" s="15"/>
    </row>
    <row r="807" spans="1:5" ht="12.75" customHeight="1">
      <c r="A807" s="15"/>
      <c r="B807" s="15"/>
      <c r="C807" s="15"/>
      <c r="D807" s="15"/>
      <c r="E807" s="15"/>
    </row>
    <row r="808" spans="1:5" ht="12.75" customHeight="1">
      <c r="A808" s="15"/>
      <c r="B808" s="15"/>
      <c r="C808" s="15"/>
      <c r="D808" s="15"/>
      <c r="E808" s="15"/>
    </row>
    <row r="809" spans="1:5" ht="12.75" customHeight="1">
      <c r="A809" s="15"/>
      <c r="B809" s="15"/>
      <c r="C809" s="15"/>
      <c r="D809" s="15"/>
      <c r="E809" s="15"/>
    </row>
    <row r="810" spans="1:5" ht="12.75" customHeight="1">
      <c r="A810" s="15"/>
      <c r="B810" s="15"/>
      <c r="C810" s="15"/>
      <c r="D810" s="15"/>
      <c r="E810" s="15"/>
    </row>
    <row r="811" spans="1:5" ht="12.75" customHeight="1">
      <c r="A811" s="15"/>
      <c r="B811" s="15"/>
      <c r="C811" s="15"/>
      <c r="D811" s="15"/>
      <c r="E811" s="15"/>
    </row>
    <row r="812" spans="1:5" ht="12.75" customHeight="1">
      <c r="A812" s="15"/>
      <c r="B812" s="15"/>
      <c r="C812" s="15"/>
      <c r="D812" s="15"/>
      <c r="E812" s="15"/>
    </row>
    <row r="813" spans="1:5" ht="12.75" customHeight="1">
      <c r="A813" s="15"/>
      <c r="B813" s="15"/>
      <c r="C813" s="15"/>
      <c r="D813" s="15"/>
      <c r="E813" s="15"/>
    </row>
    <row r="814" spans="1:5" ht="12.75" customHeight="1">
      <c r="A814" s="15"/>
      <c r="B814" s="15"/>
      <c r="C814" s="15"/>
      <c r="D814" s="15"/>
      <c r="E814" s="15"/>
    </row>
    <row r="815" spans="1:5" ht="12.75" customHeight="1">
      <c r="A815" s="15"/>
      <c r="B815" s="15"/>
      <c r="C815" s="15"/>
      <c r="D815" s="15"/>
      <c r="E815" s="15"/>
    </row>
    <row r="816" spans="1:5" ht="12.75" customHeight="1">
      <c r="A816" s="15"/>
      <c r="B816" s="15"/>
      <c r="C816" s="15"/>
      <c r="D816" s="15"/>
      <c r="E816" s="15"/>
    </row>
    <row r="817" spans="1:5" ht="12.75" customHeight="1">
      <c r="A817" s="15"/>
      <c r="B817" s="15"/>
      <c r="C817" s="15"/>
      <c r="D817" s="15"/>
      <c r="E817" s="15"/>
    </row>
    <row r="818" spans="1:5" ht="12.75" customHeight="1">
      <c r="A818" s="15"/>
      <c r="B818" s="15"/>
      <c r="C818" s="15"/>
      <c r="D818" s="15"/>
      <c r="E818" s="15"/>
    </row>
    <row r="819" spans="1:5" ht="12.75" customHeight="1">
      <c r="A819" s="15"/>
      <c r="B819" s="15"/>
      <c r="C819" s="15"/>
      <c r="D819" s="15"/>
      <c r="E819" s="15"/>
    </row>
    <row r="820" spans="1:5" ht="12.75" customHeight="1">
      <c r="A820" s="15"/>
      <c r="B820" s="15"/>
      <c r="C820" s="15"/>
      <c r="D820" s="15"/>
      <c r="E820" s="15"/>
    </row>
    <row r="821" spans="1:5" ht="12.75" customHeight="1">
      <c r="A821" s="15"/>
      <c r="B821" s="15"/>
      <c r="C821" s="15"/>
      <c r="D821" s="15"/>
      <c r="E821" s="15"/>
    </row>
    <row r="822" spans="1:5" ht="12.75" customHeight="1">
      <c r="A822" s="15"/>
      <c r="B822" s="15"/>
      <c r="C822" s="15"/>
      <c r="D822" s="15"/>
      <c r="E822" s="15"/>
    </row>
    <row r="823" spans="1:5" ht="12.75" customHeight="1">
      <c r="A823" s="15"/>
      <c r="B823" s="15"/>
      <c r="C823" s="15"/>
      <c r="D823" s="15"/>
      <c r="E823" s="15"/>
    </row>
    <row r="824" spans="1:5" ht="12.75" customHeight="1">
      <c r="A824" s="15"/>
      <c r="B824" s="15"/>
      <c r="C824" s="15"/>
      <c r="D824" s="15"/>
      <c r="E824" s="15"/>
    </row>
    <row r="825" spans="1:5" ht="12.75" customHeight="1">
      <c r="A825" s="15"/>
      <c r="B825" s="15"/>
      <c r="C825" s="15"/>
      <c r="D825" s="15"/>
      <c r="E825" s="15"/>
    </row>
    <row r="826" spans="1:5" ht="12.75" customHeight="1">
      <c r="A826" s="15"/>
      <c r="B826" s="15"/>
      <c r="C826" s="15"/>
      <c r="D826" s="15"/>
      <c r="E826" s="15"/>
    </row>
    <row r="827" spans="1:5" ht="12.75" customHeight="1">
      <c r="A827" s="15"/>
      <c r="B827" s="15"/>
      <c r="C827" s="15"/>
      <c r="D827" s="15"/>
      <c r="E827" s="15"/>
    </row>
    <row r="828" spans="1:5" ht="12.75" customHeight="1">
      <c r="A828" s="15"/>
      <c r="B828" s="15"/>
      <c r="C828" s="15"/>
      <c r="D828" s="15"/>
      <c r="E828" s="15"/>
    </row>
    <row r="829" spans="1:5" ht="12.75" customHeight="1">
      <c r="A829" s="15"/>
      <c r="B829" s="15"/>
      <c r="C829" s="15"/>
      <c r="D829" s="15"/>
      <c r="E829" s="15"/>
    </row>
    <row r="830" spans="1:5" ht="12.75" customHeight="1">
      <c r="A830" s="15"/>
      <c r="B830" s="15"/>
      <c r="C830" s="15"/>
      <c r="D830" s="15"/>
      <c r="E830" s="15"/>
    </row>
    <row r="831" spans="1:5" ht="12.75" customHeight="1">
      <c r="A831" s="15"/>
      <c r="B831" s="15"/>
      <c r="C831" s="15"/>
      <c r="D831" s="15"/>
      <c r="E831" s="15"/>
    </row>
    <row r="832" spans="1:5" ht="12.75" customHeight="1">
      <c r="A832" s="15"/>
      <c r="B832" s="15"/>
      <c r="C832" s="15"/>
      <c r="D832" s="15"/>
      <c r="E832" s="15"/>
    </row>
    <row r="833" spans="1:5" ht="12.75" customHeight="1">
      <c r="A833" s="15"/>
      <c r="B833" s="15"/>
      <c r="C833" s="15"/>
      <c r="D833" s="15"/>
      <c r="E833" s="15"/>
    </row>
    <row r="834" spans="1:5" ht="12.75" customHeight="1">
      <c r="A834" s="15"/>
      <c r="B834" s="15"/>
      <c r="C834" s="15"/>
      <c r="D834" s="15"/>
      <c r="E834" s="15"/>
    </row>
    <row r="835" spans="1:5" ht="12.75" customHeight="1">
      <c r="A835" s="15"/>
      <c r="B835" s="15"/>
      <c r="C835" s="15"/>
      <c r="D835" s="15"/>
      <c r="E835" s="15"/>
    </row>
    <row r="836" spans="1:5" ht="12.75" customHeight="1">
      <c r="A836" s="15"/>
      <c r="B836" s="15"/>
      <c r="C836" s="15"/>
      <c r="D836" s="15"/>
      <c r="E836" s="15"/>
    </row>
    <row r="837" spans="1:5" ht="12.75" customHeight="1">
      <c r="A837" s="15"/>
      <c r="B837" s="15"/>
      <c r="C837" s="15"/>
      <c r="D837" s="15"/>
      <c r="E837" s="15"/>
    </row>
    <row r="838" spans="1:5" ht="12.75" customHeight="1">
      <c r="A838" s="15"/>
      <c r="B838" s="15"/>
      <c r="C838" s="15"/>
      <c r="D838" s="15"/>
      <c r="E838" s="15"/>
    </row>
    <row r="839" spans="1:5" ht="12.75" customHeight="1">
      <c r="A839" s="15"/>
      <c r="B839" s="15"/>
      <c r="C839" s="15"/>
      <c r="D839" s="15"/>
      <c r="E839" s="15"/>
    </row>
    <row r="840" spans="1:5" ht="12.75" customHeight="1">
      <c r="A840" s="15"/>
      <c r="B840" s="15"/>
      <c r="C840" s="15"/>
      <c r="D840" s="15"/>
      <c r="E840" s="15"/>
    </row>
    <row r="841" spans="1:5" ht="12.75" customHeight="1">
      <c r="A841" s="15"/>
      <c r="B841" s="15"/>
      <c r="C841" s="15"/>
      <c r="D841" s="15"/>
      <c r="E841" s="15"/>
    </row>
    <row r="842" spans="1:5" ht="12.75" customHeight="1">
      <c r="A842" s="15"/>
      <c r="B842" s="15"/>
      <c r="C842" s="15"/>
      <c r="D842" s="15"/>
      <c r="E842" s="15"/>
    </row>
    <row r="843" spans="1:5" ht="12.75" customHeight="1">
      <c r="A843" s="15"/>
      <c r="B843" s="15"/>
      <c r="C843" s="15"/>
      <c r="D843" s="15"/>
      <c r="E843" s="15"/>
    </row>
    <row r="844" spans="1:5" ht="12.75" customHeight="1">
      <c r="A844" s="15"/>
      <c r="B844" s="15"/>
      <c r="C844" s="15"/>
      <c r="D844" s="15"/>
      <c r="E844" s="15"/>
    </row>
    <row r="845" spans="1:5" ht="12.75" customHeight="1">
      <c r="A845" s="15"/>
      <c r="B845" s="15"/>
      <c r="C845" s="15"/>
      <c r="D845" s="15"/>
      <c r="E845" s="15"/>
    </row>
    <row r="846" spans="1:5" ht="12.75" customHeight="1">
      <c r="A846" s="15"/>
      <c r="B846" s="15"/>
      <c r="C846" s="15"/>
      <c r="D846" s="15"/>
      <c r="E846" s="15"/>
    </row>
    <row r="847" spans="1:5" ht="12.75" customHeight="1">
      <c r="A847" s="15"/>
      <c r="B847" s="15"/>
      <c r="C847" s="15"/>
      <c r="D847" s="15"/>
      <c r="E847" s="15"/>
    </row>
    <row r="848" spans="1:5" ht="12.75" customHeight="1">
      <c r="A848" s="15"/>
      <c r="B848" s="15"/>
      <c r="C848" s="15"/>
      <c r="D848" s="15"/>
      <c r="E848" s="15"/>
    </row>
    <row r="849" spans="1:5" ht="12.75" customHeight="1">
      <c r="A849" s="15"/>
      <c r="B849" s="15"/>
      <c r="C849" s="15"/>
      <c r="D849" s="15"/>
      <c r="E849" s="15"/>
    </row>
    <row r="850" spans="1:5" ht="12.75" customHeight="1">
      <c r="A850" s="15"/>
      <c r="B850" s="15"/>
      <c r="C850" s="15"/>
      <c r="D850" s="15"/>
      <c r="E850" s="15"/>
    </row>
    <row r="851" spans="1:5" ht="12.75" customHeight="1">
      <c r="A851" s="15"/>
      <c r="B851" s="15"/>
      <c r="C851" s="15"/>
      <c r="D851" s="15"/>
      <c r="E851" s="15"/>
    </row>
    <row r="852" spans="1:5" ht="12.75" customHeight="1">
      <c r="A852" s="15"/>
      <c r="B852" s="15"/>
      <c r="C852" s="15"/>
      <c r="D852" s="15"/>
      <c r="E852" s="15"/>
    </row>
    <row r="853" spans="1:5" ht="12.75" customHeight="1">
      <c r="A853" s="15"/>
      <c r="B853" s="15"/>
      <c r="C853" s="15"/>
      <c r="D853" s="15"/>
      <c r="E853" s="15"/>
    </row>
    <row r="854" spans="1:5" ht="12.75" customHeight="1">
      <c r="A854" s="15"/>
      <c r="B854" s="15"/>
      <c r="C854" s="15"/>
      <c r="D854" s="15"/>
      <c r="E854" s="15"/>
    </row>
    <row r="855" spans="1:5" ht="12.75" customHeight="1">
      <c r="A855" s="15"/>
      <c r="B855" s="15"/>
      <c r="C855" s="15"/>
      <c r="D855" s="15"/>
      <c r="E855" s="15"/>
    </row>
    <row r="856" spans="1:5" ht="12.75" customHeight="1">
      <c r="A856" s="15"/>
      <c r="B856" s="15"/>
      <c r="C856" s="15"/>
      <c r="D856" s="15"/>
      <c r="E856" s="15"/>
    </row>
    <row r="857" spans="1:5" ht="12.75" customHeight="1">
      <c r="A857" s="15"/>
      <c r="B857" s="15"/>
      <c r="C857" s="15"/>
      <c r="D857" s="15"/>
      <c r="E857" s="15"/>
    </row>
    <row r="858" spans="1:5" ht="12.75" customHeight="1">
      <c r="A858" s="15"/>
      <c r="B858" s="15"/>
      <c r="C858" s="15"/>
      <c r="D858" s="15"/>
      <c r="E858" s="15"/>
    </row>
    <row r="859" spans="1:5" ht="12.75" customHeight="1">
      <c r="A859" s="15"/>
      <c r="B859" s="15"/>
      <c r="C859" s="15"/>
      <c r="D859" s="15"/>
      <c r="E859" s="15"/>
    </row>
    <row r="860" spans="1:5" ht="12.75" customHeight="1">
      <c r="A860" s="15"/>
      <c r="B860" s="15"/>
      <c r="C860" s="15"/>
      <c r="D860" s="15"/>
      <c r="E860" s="15"/>
    </row>
    <row r="861" spans="1:5" ht="12.75" customHeight="1">
      <c r="A861" s="15"/>
      <c r="B861" s="15"/>
      <c r="C861" s="15"/>
      <c r="D861" s="15"/>
      <c r="E861" s="15"/>
    </row>
    <row r="862" spans="1:5" ht="12.75" customHeight="1">
      <c r="A862" s="15"/>
      <c r="B862" s="15"/>
      <c r="C862" s="15"/>
      <c r="D862" s="15"/>
      <c r="E862" s="15"/>
    </row>
    <row r="863" spans="1:5" ht="12.75" customHeight="1">
      <c r="A863" s="15"/>
      <c r="B863" s="15"/>
      <c r="C863" s="15"/>
      <c r="D863" s="15"/>
      <c r="E863" s="15"/>
    </row>
    <row r="864" spans="1:5" ht="12.75" customHeight="1">
      <c r="A864" s="15"/>
      <c r="B864" s="15"/>
      <c r="C864" s="15"/>
      <c r="D864" s="15"/>
      <c r="E864" s="15"/>
    </row>
    <row r="865" spans="1:5" ht="12.75" customHeight="1">
      <c r="A865" s="15"/>
      <c r="B865" s="15"/>
      <c r="C865" s="15"/>
      <c r="D865" s="15"/>
      <c r="E865" s="15"/>
    </row>
    <row r="866" spans="1:5" ht="12.75" customHeight="1">
      <c r="A866" s="15"/>
      <c r="B866" s="15"/>
      <c r="C866" s="15"/>
      <c r="D866" s="15"/>
      <c r="E866" s="15"/>
    </row>
    <row r="867" spans="1:5" ht="12.75" customHeight="1">
      <c r="A867" s="15"/>
      <c r="B867" s="15"/>
      <c r="C867" s="15"/>
      <c r="D867" s="15"/>
      <c r="E867" s="15"/>
    </row>
    <row r="868" spans="1:5" ht="12.75" customHeight="1">
      <c r="A868" s="15"/>
      <c r="B868" s="15"/>
      <c r="C868" s="15"/>
      <c r="D868" s="15"/>
      <c r="E868" s="15"/>
    </row>
    <row r="869" spans="1:5" ht="12.75" customHeight="1">
      <c r="A869" s="15"/>
      <c r="B869" s="15"/>
      <c r="C869" s="15"/>
      <c r="D869" s="15"/>
      <c r="E869" s="15"/>
    </row>
    <row r="870" spans="1:5" ht="12.75" customHeight="1">
      <c r="A870" s="15"/>
      <c r="B870" s="15"/>
      <c r="C870" s="15"/>
      <c r="D870" s="15"/>
      <c r="E870" s="15"/>
    </row>
    <row r="871" spans="1:5" ht="12.75" customHeight="1">
      <c r="A871" s="15"/>
      <c r="B871" s="15"/>
      <c r="C871" s="15"/>
      <c r="D871" s="15"/>
      <c r="E871" s="15"/>
    </row>
    <row r="872" spans="1:5" ht="12.75" customHeight="1">
      <c r="A872" s="15"/>
      <c r="B872" s="15"/>
      <c r="C872" s="15"/>
      <c r="D872" s="15"/>
      <c r="E872" s="15"/>
    </row>
    <row r="873" spans="1:5" ht="12.75" customHeight="1">
      <c r="A873" s="15"/>
      <c r="B873" s="15"/>
      <c r="C873" s="15"/>
      <c r="D873" s="15"/>
      <c r="E873" s="15"/>
    </row>
    <row r="874" spans="1:5" ht="12.75" customHeight="1">
      <c r="A874" s="15"/>
      <c r="B874" s="15"/>
      <c r="C874" s="15"/>
      <c r="D874" s="15"/>
      <c r="E874" s="15"/>
    </row>
    <row r="875" spans="1:5" ht="12.75" customHeight="1">
      <c r="A875" s="15"/>
      <c r="B875" s="15"/>
      <c r="C875" s="15"/>
      <c r="D875" s="15"/>
      <c r="E875" s="15"/>
    </row>
    <row r="876" spans="1:5" ht="12.75" customHeight="1">
      <c r="A876" s="15"/>
      <c r="B876" s="15"/>
      <c r="C876" s="15"/>
      <c r="D876" s="15"/>
      <c r="E876" s="15"/>
    </row>
    <row r="877" spans="1:5" ht="12.75" customHeight="1">
      <c r="A877" s="15"/>
      <c r="B877" s="15"/>
      <c r="C877" s="15"/>
      <c r="D877" s="15"/>
      <c r="E877" s="15"/>
    </row>
    <row r="878" spans="1:5" ht="12.75" customHeight="1">
      <c r="A878" s="15"/>
      <c r="B878" s="15"/>
      <c r="C878" s="15"/>
      <c r="D878" s="15"/>
      <c r="E878" s="15"/>
    </row>
    <row r="879" spans="1:5" ht="12.75" customHeight="1">
      <c r="A879" s="15"/>
      <c r="B879" s="15"/>
      <c r="C879" s="15"/>
      <c r="D879" s="15"/>
      <c r="E879" s="15"/>
    </row>
    <row r="880" spans="1:5" ht="12.75" customHeight="1">
      <c r="A880" s="15"/>
      <c r="B880" s="15"/>
      <c r="C880" s="15"/>
      <c r="D880" s="15"/>
      <c r="E880" s="15"/>
    </row>
    <row r="881" spans="1:5" ht="12.75" customHeight="1">
      <c r="A881" s="15"/>
      <c r="B881" s="15"/>
      <c r="C881" s="15"/>
      <c r="D881" s="15"/>
      <c r="E881" s="15"/>
    </row>
    <row r="882" spans="1:5" ht="12.75" customHeight="1">
      <c r="A882" s="15"/>
      <c r="B882" s="15"/>
      <c r="C882" s="15"/>
      <c r="D882" s="15"/>
      <c r="E882" s="15"/>
    </row>
    <row r="883" spans="1:5" ht="12.75" customHeight="1">
      <c r="A883" s="15"/>
      <c r="B883" s="15"/>
      <c r="C883" s="15"/>
      <c r="D883" s="15"/>
      <c r="E883" s="15"/>
    </row>
    <row r="884" spans="1:5" ht="12.75" customHeight="1">
      <c r="A884" s="15"/>
      <c r="B884" s="15"/>
      <c r="C884" s="15"/>
      <c r="D884" s="15"/>
      <c r="E884" s="15"/>
    </row>
    <row r="885" spans="1:5" ht="12.75" customHeight="1">
      <c r="A885" s="15"/>
      <c r="B885" s="15"/>
      <c r="C885" s="15"/>
      <c r="D885" s="15"/>
      <c r="E885" s="15"/>
    </row>
    <row r="886" spans="1:5" ht="12.75" customHeight="1">
      <c r="A886" s="15"/>
      <c r="B886" s="15"/>
      <c r="C886" s="15"/>
      <c r="D886" s="15"/>
      <c r="E886" s="15"/>
    </row>
    <row r="887" spans="1:5" ht="12.75" customHeight="1">
      <c r="A887" s="15"/>
      <c r="B887" s="15"/>
      <c r="C887" s="15"/>
      <c r="D887" s="15"/>
      <c r="E887" s="15"/>
    </row>
    <row r="888" spans="1:5" ht="12.75" customHeight="1">
      <c r="A888" s="15"/>
      <c r="B888" s="15"/>
      <c r="C888" s="15"/>
      <c r="D888" s="15"/>
      <c r="E888" s="15"/>
    </row>
    <row r="889" spans="1:5" ht="12.75" customHeight="1">
      <c r="A889" s="15"/>
      <c r="B889" s="15"/>
      <c r="C889" s="15"/>
      <c r="D889" s="15"/>
      <c r="E889" s="15"/>
    </row>
    <row r="890" spans="1:5" ht="12.75" customHeight="1">
      <c r="A890" s="15"/>
      <c r="B890" s="15"/>
      <c r="C890" s="15"/>
      <c r="D890" s="15"/>
      <c r="E890" s="15"/>
    </row>
    <row r="891" spans="1:5" ht="12.75" customHeight="1">
      <c r="A891" s="15"/>
      <c r="B891" s="15"/>
      <c r="C891" s="15"/>
      <c r="D891" s="15"/>
      <c r="E891" s="15"/>
    </row>
    <row r="892" spans="1:5" ht="12.75" customHeight="1">
      <c r="A892" s="15"/>
      <c r="B892" s="15"/>
      <c r="C892" s="15"/>
      <c r="D892" s="15"/>
      <c r="E892" s="15"/>
    </row>
    <row r="893" spans="1:5" ht="12.75" customHeight="1">
      <c r="A893" s="15"/>
      <c r="B893" s="15"/>
      <c r="C893" s="15"/>
      <c r="D893" s="15"/>
      <c r="E893" s="15"/>
    </row>
    <row r="894" spans="1:5" ht="12.75" customHeight="1">
      <c r="A894" s="15"/>
      <c r="B894" s="15"/>
      <c r="C894" s="15"/>
      <c r="D894" s="15"/>
      <c r="E894" s="15"/>
    </row>
    <row r="895" spans="1:5" ht="12.75" customHeight="1">
      <c r="A895" s="15"/>
      <c r="B895" s="15"/>
      <c r="C895" s="15"/>
      <c r="D895" s="15"/>
      <c r="E895" s="15"/>
    </row>
    <row r="896" spans="1:5" ht="12.75" customHeight="1">
      <c r="A896" s="15"/>
      <c r="B896" s="15"/>
      <c r="C896" s="15"/>
      <c r="D896" s="15"/>
      <c r="E896" s="15"/>
    </row>
    <row r="897" spans="1:5" ht="12.75" customHeight="1">
      <c r="A897" s="15"/>
      <c r="B897" s="15"/>
      <c r="C897" s="15"/>
      <c r="D897" s="15"/>
      <c r="E897" s="15"/>
    </row>
    <row r="898" spans="1:5" ht="12.75" customHeight="1">
      <c r="A898" s="15"/>
      <c r="B898" s="15"/>
      <c r="C898" s="15"/>
      <c r="D898" s="15"/>
      <c r="E898" s="15"/>
    </row>
    <row r="899" spans="1:5" ht="12.75" customHeight="1">
      <c r="A899" s="15"/>
      <c r="B899" s="15"/>
      <c r="C899" s="15"/>
      <c r="D899" s="15"/>
      <c r="E899" s="15"/>
    </row>
    <row r="900" spans="1:5" ht="12.75" customHeight="1">
      <c r="A900" s="15"/>
      <c r="B900" s="15"/>
      <c r="C900" s="15"/>
      <c r="D900" s="15"/>
      <c r="E900" s="15"/>
    </row>
    <row r="901" spans="1:5" ht="12.75" customHeight="1">
      <c r="A901" s="15"/>
      <c r="B901" s="15"/>
      <c r="C901" s="15"/>
      <c r="D901" s="15"/>
      <c r="E901" s="15"/>
    </row>
    <row r="902" spans="1:5" ht="12.75" customHeight="1">
      <c r="A902" s="15"/>
      <c r="B902" s="15"/>
      <c r="C902" s="15"/>
      <c r="D902" s="15"/>
      <c r="E902" s="15"/>
    </row>
    <row r="903" spans="1:5" ht="12.75" customHeight="1">
      <c r="A903" s="15"/>
      <c r="B903" s="15"/>
      <c r="C903" s="15"/>
      <c r="D903" s="15"/>
      <c r="E903" s="15"/>
    </row>
    <row r="904" spans="1:5" ht="12.75" customHeight="1">
      <c r="A904" s="15"/>
      <c r="B904" s="15"/>
      <c r="C904" s="15"/>
      <c r="D904" s="15"/>
      <c r="E904" s="15"/>
    </row>
    <row r="905" spans="1:5" ht="12.75" customHeight="1">
      <c r="A905" s="15"/>
      <c r="B905" s="15"/>
      <c r="C905" s="15"/>
      <c r="D905" s="15"/>
      <c r="E905" s="15"/>
    </row>
    <row r="906" spans="1:5" ht="12.75" customHeight="1">
      <c r="A906" s="15"/>
      <c r="B906" s="15"/>
      <c r="C906" s="15"/>
      <c r="D906" s="15"/>
      <c r="E906" s="15"/>
    </row>
    <row r="907" spans="1:5" ht="12.75" customHeight="1">
      <c r="A907" s="15"/>
      <c r="B907" s="15"/>
      <c r="C907" s="15"/>
      <c r="D907" s="15"/>
      <c r="E907" s="15"/>
    </row>
    <row r="908" spans="1:5" ht="12.75" customHeight="1">
      <c r="A908" s="15"/>
      <c r="B908" s="15"/>
      <c r="C908" s="15"/>
      <c r="D908" s="15"/>
      <c r="E908" s="15"/>
    </row>
    <row r="909" spans="1:5" ht="12.75" customHeight="1">
      <c r="A909" s="15"/>
      <c r="B909" s="15"/>
      <c r="C909" s="15"/>
      <c r="D909" s="15"/>
      <c r="E909" s="15"/>
    </row>
    <row r="910" spans="1:5" ht="12.75" customHeight="1">
      <c r="A910" s="15"/>
      <c r="B910" s="15"/>
      <c r="C910" s="15"/>
      <c r="D910" s="15"/>
      <c r="E910" s="15"/>
    </row>
    <row r="911" spans="1:5" ht="12.75" customHeight="1">
      <c r="A911" s="15"/>
      <c r="B911" s="15"/>
      <c r="C911" s="15"/>
      <c r="D911" s="15"/>
      <c r="E911" s="15"/>
    </row>
    <row r="912" spans="1:5" ht="12.75" customHeight="1">
      <c r="A912" s="15"/>
      <c r="B912" s="15"/>
      <c r="C912" s="15"/>
      <c r="D912" s="15"/>
      <c r="E912" s="15"/>
    </row>
    <row r="913" spans="1:5" ht="12.75" customHeight="1">
      <c r="A913" s="15"/>
      <c r="B913" s="15"/>
      <c r="C913" s="15"/>
      <c r="D913" s="15"/>
      <c r="E913" s="15"/>
    </row>
    <row r="914" spans="1:5" ht="12.75" customHeight="1">
      <c r="A914" s="15"/>
      <c r="B914" s="15"/>
      <c r="C914" s="15"/>
      <c r="D914" s="15"/>
      <c r="E914" s="15"/>
    </row>
    <row r="915" spans="1:5" ht="12.75" customHeight="1">
      <c r="A915" s="15"/>
      <c r="B915" s="15"/>
      <c r="C915" s="15"/>
      <c r="D915" s="15"/>
      <c r="E915" s="15"/>
    </row>
    <row r="916" spans="1:5" ht="12.75" customHeight="1">
      <c r="A916" s="15"/>
      <c r="B916" s="15"/>
      <c r="C916" s="15"/>
      <c r="D916" s="15"/>
      <c r="E916" s="15"/>
    </row>
    <row r="917" spans="1:5" ht="12.75" customHeight="1">
      <c r="A917" s="15"/>
      <c r="B917" s="15"/>
      <c r="C917" s="15"/>
      <c r="D917" s="15"/>
      <c r="E917" s="15"/>
    </row>
    <row r="918" spans="1:5" ht="12.75" customHeight="1">
      <c r="A918" s="15"/>
      <c r="B918" s="15"/>
      <c r="C918" s="15"/>
      <c r="D918" s="15"/>
      <c r="E918" s="15"/>
    </row>
    <row r="919" spans="1:5" ht="12.75" customHeight="1">
      <c r="A919" s="15"/>
      <c r="B919" s="15"/>
      <c r="C919" s="15"/>
      <c r="D919" s="15"/>
      <c r="E919" s="15"/>
    </row>
    <row r="920" spans="1:5" ht="12.75" customHeight="1">
      <c r="A920" s="15"/>
      <c r="B920" s="15"/>
      <c r="C920" s="15"/>
      <c r="D920" s="15"/>
      <c r="E920" s="15"/>
    </row>
    <row r="921" spans="1:5" ht="12.75" customHeight="1">
      <c r="A921" s="15"/>
      <c r="B921" s="15"/>
      <c r="C921" s="15"/>
      <c r="D921" s="15"/>
      <c r="E921" s="15"/>
    </row>
    <row r="922" spans="1:5" ht="12.75" customHeight="1">
      <c r="A922" s="15"/>
      <c r="B922" s="15"/>
      <c r="C922" s="15"/>
      <c r="D922" s="15"/>
      <c r="E922" s="15"/>
    </row>
    <row r="923" spans="1:5" ht="12.75" customHeight="1">
      <c r="A923" s="15"/>
      <c r="B923" s="15"/>
      <c r="C923" s="15"/>
      <c r="D923" s="15"/>
      <c r="E923" s="15"/>
    </row>
    <row r="924" spans="1:5" ht="12.75" customHeight="1">
      <c r="A924" s="15"/>
      <c r="B924" s="15"/>
      <c r="C924" s="15"/>
      <c r="D924" s="15"/>
      <c r="E924" s="15"/>
    </row>
    <row r="925" spans="1:5" ht="12.75" customHeight="1">
      <c r="A925" s="15"/>
      <c r="B925" s="15"/>
      <c r="C925" s="15"/>
      <c r="D925" s="15"/>
      <c r="E925" s="15"/>
    </row>
    <row r="926" spans="1:5" ht="12.75" customHeight="1">
      <c r="A926" s="15"/>
      <c r="B926" s="15"/>
      <c r="C926" s="15"/>
      <c r="D926" s="15"/>
      <c r="E926" s="15"/>
    </row>
    <row r="927" spans="1:5" ht="12.75" customHeight="1">
      <c r="A927" s="15"/>
      <c r="B927" s="15"/>
      <c r="C927" s="15"/>
      <c r="D927" s="15"/>
      <c r="E927" s="15"/>
    </row>
    <row r="928" spans="1:5" ht="12.75" customHeight="1">
      <c r="A928" s="15"/>
      <c r="B928" s="15"/>
      <c r="C928" s="15"/>
      <c r="D928" s="15"/>
      <c r="E928" s="15"/>
    </row>
    <row r="929" spans="1:5" ht="12.75" customHeight="1">
      <c r="A929" s="15"/>
      <c r="B929" s="15"/>
      <c r="C929" s="15"/>
      <c r="D929" s="15"/>
      <c r="E929" s="15"/>
    </row>
    <row r="930" spans="1:5" ht="12.75" customHeight="1">
      <c r="A930" s="15"/>
      <c r="B930" s="15"/>
      <c r="C930" s="15"/>
      <c r="D930" s="15"/>
      <c r="E930" s="15"/>
    </row>
    <row r="931" spans="1:5" ht="12.75" customHeight="1">
      <c r="A931" s="15"/>
      <c r="B931" s="15"/>
      <c r="C931" s="15"/>
      <c r="D931" s="15"/>
      <c r="E931" s="15"/>
    </row>
    <row r="932" spans="1:5" ht="12.75" customHeight="1">
      <c r="A932" s="15"/>
      <c r="B932" s="15"/>
      <c r="C932" s="15"/>
      <c r="D932" s="15"/>
      <c r="E932" s="15"/>
    </row>
    <row r="933" spans="1:5" ht="12.75" customHeight="1">
      <c r="A933" s="15"/>
      <c r="B933" s="15"/>
      <c r="C933" s="15"/>
      <c r="D933" s="15"/>
      <c r="E933" s="15"/>
    </row>
    <row r="934" spans="1:5" ht="12.75" customHeight="1">
      <c r="A934" s="15"/>
      <c r="B934" s="15"/>
      <c r="C934" s="15"/>
      <c r="D934" s="15"/>
      <c r="E934" s="15"/>
    </row>
    <row r="935" spans="1:5" ht="12.75" customHeight="1">
      <c r="A935" s="15"/>
      <c r="B935" s="15"/>
      <c r="C935" s="15"/>
      <c r="D935" s="15"/>
      <c r="E935" s="15"/>
    </row>
    <row r="936" spans="1:5" ht="12.75" customHeight="1">
      <c r="A936" s="15"/>
      <c r="B936" s="15"/>
      <c r="C936" s="15"/>
      <c r="D936" s="15"/>
      <c r="E936" s="15"/>
    </row>
    <row r="937" spans="1:5" ht="12.75" customHeight="1">
      <c r="A937" s="15"/>
      <c r="B937" s="15"/>
      <c r="C937" s="15"/>
      <c r="D937" s="15"/>
      <c r="E937" s="15"/>
    </row>
    <row r="938" spans="1:5" ht="12.75" customHeight="1">
      <c r="A938" s="15"/>
      <c r="B938" s="15"/>
      <c r="C938" s="15"/>
      <c r="D938" s="15"/>
      <c r="E938" s="15"/>
    </row>
    <row r="939" spans="1:5" ht="12.75" customHeight="1">
      <c r="A939" s="15"/>
      <c r="B939" s="15"/>
      <c r="C939" s="15"/>
      <c r="D939" s="15"/>
      <c r="E939" s="15"/>
    </row>
    <row r="940" spans="1:5" ht="12.75" customHeight="1">
      <c r="A940" s="15"/>
      <c r="B940" s="15"/>
      <c r="C940" s="15"/>
      <c r="D940" s="15"/>
      <c r="E940" s="15"/>
    </row>
    <row r="941" spans="1:5" ht="12.75" customHeight="1">
      <c r="A941" s="15"/>
      <c r="B941" s="15"/>
      <c r="C941" s="15"/>
      <c r="D941" s="15"/>
      <c r="E941" s="15"/>
    </row>
    <row r="942" spans="1:5" ht="12.75" customHeight="1">
      <c r="A942" s="15"/>
      <c r="B942" s="15"/>
      <c r="C942" s="15"/>
      <c r="D942" s="15"/>
      <c r="E942" s="15"/>
    </row>
    <row r="943" spans="1:5" ht="12.75" customHeight="1">
      <c r="A943" s="15"/>
      <c r="B943" s="15"/>
      <c r="C943" s="15"/>
      <c r="D943" s="15"/>
      <c r="E943" s="15"/>
    </row>
    <row r="944" spans="1:5" ht="12.75" customHeight="1">
      <c r="A944" s="15"/>
      <c r="B944" s="15"/>
      <c r="C944" s="15"/>
      <c r="D944" s="15"/>
      <c r="E944" s="15"/>
    </row>
    <row r="945" spans="1:5" ht="12.75" customHeight="1">
      <c r="A945" s="15"/>
      <c r="B945" s="15"/>
      <c r="C945" s="15"/>
      <c r="D945" s="15"/>
      <c r="E945" s="15"/>
    </row>
    <row r="946" spans="1:5" ht="12.75" customHeight="1">
      <c r="A946" s="15"/>
      <c r="B946" s="15"/>
      <c r="C946" s="15"/>
      <c r="D946" s="15"/>
      <c r="E946" s="15"/>
    </row>
    <row r="947" spans="1:5" ht="12.75" customHeight="1">
      <c r="A947" s="15"/>
      <c r="B947" s="15"/>
      <c r="C947" s="15"/>
      <c r="D947" s="15"/>
      <c r="E947" s="15"/>
    </row>
    <row r="948" spans="1:5" ht="12.75" customHeight="1">
      <c r="A948" s="15"/>
      <c r="B948" s="15"/>
      <c r="C948" s="15"/>
      <c r="D948" s="15"/>
      <c r="E948" s="15"/>
    </row>
    <row r="949" spans="1:5" ht="12.75" customHeight="1">
      <c r="A949" s="15"/>
      <c r="B949" s="15"/>
      <c r="C949" s="15"/>
      <c r="D949" s="15"/>
      <c r="E949" s="15"/>
    </row>
    <row r="950" spans="1:5" ht="12.75" customHeight="1">
      <c r="A950" s="15"/>
      <c r="B950" s="15"/>
      <c r="C950" s="15"/>
      <c r="D950" s="15"/>
      <c r="E950" s="15"/>
    </row>
    <row r="951" spans="1:5" ht="12.75" customHeight="1">
      <c r="A951" s="15"/>
      <c r="B951" s="15"/>
      <c r="C951" s="15"/>
      <c r="D951" s="15"/>
      <c r="E951" s="15"/>
    </row>
    <row r="952" spans="1:5" ht="12.75" customHeight="1">
      <c r="A952" s="15"/>
      <c r="B952" s="15"/>
      <c r="C952" s="15"/>
      <c r="D952" s="15"/>
      <c r="E952" s="15"/>
    </row>
    <row r="953" spans="1:5" ht="12.75" customHeight="1">
      <c r="A953" s="15"/>
      <c r="B953" s="15"/>
      <c r="C953" s="15"/>
      <c r="D953" s="15"/>
      <c r="E953" s="15"/>
    </row>
    <row r="954" spans="1:5" ht="12.75" customHeight="1">
      <c r="A954" s="15"/>
      <c r="B954" s="15"/>
      <c r="C954" s="15"/>
      <c r="D954" s="15"/>
      <c r="E954" s="15"/>
    </row>
    <row r="955" spans="1:5" ht="12.75" customHeight="1">
      <c r="A955" s="15"/>
      <c r="B955" s="15"/>
      <c r="C955" s="15"/>
      <c r="D955" s="15"/>
      <c r="E955" s="15"/>
    </row>
    <row r="956" spans="1:5" ht="12.75" customHeight="1">
      <c r="A956" s="15"/>
      <c r="B956" s="15"/>
      <c r="C956" s="15"/>
      <c r="D956" s="15"/>
      <c r="E956" s="15"/>
    </row>
    <row r="957" spans="1:5" ht="12.75" customHeight="1">
      <c r="A957" s="15"/>
      <c r="B957" s="15"/>
      <c r="C957" s="15"/>
      <c r="D957" s="15"/>
      <c r="E957" s="15"/>
    </row>
    <row r="958" spans="1:5" ht="12.75" customHeight="1">
      <c r="A958" s="15"/>
      <c r="B958" s="15"/>
      <c r="C958" s="15"/>
      <c r="D958" s="15"/>
      <c r="E958" s="15"/>
    </row>
    <row r="959" spans="1:5" ht="12.75" customHeight="1">
      <c r="A959" s="15"/>
      <c r="B959" s="15"/>
      <c r="C959" s="15"/>
      <c r="D959" s="15"/>
      <c r="E959" s="15"/>
    </row>
    <row r="960" spans="1:5" ht="12.75" customHeight="1">
      <c r="A960" s="15"/>
      <c r="B960" s="15"/>
      <c r="C960" s="15"/>
      <c r="D960" s="15"/>
      <c r="E960" s="15"/>
    </row>
    <row r="961" spans="1:5" ht="12.75" customHeight="1">
      <c r="A961" s="15"/>
      <c r="B961" s="15"/>
      <c r="C961" s="15"/>
      <c r="D961" s="15"/>
      <c r="E961" s="15"/>
    </row>
    <row r="962" spans="1:5" ht="12.75" customHeight="1">
      <c r="A962" s="15"/>
      <c r="B962" s="15"/>
      <c r="C962" s="15"/>
      <c r="D962" s="15"/>
      <c r="E962" s="15"/>
    </row>
    <row r="963" spans="1:5" ht="12.75" customHeight="1">
      <c r="A963" s="15"/>
      <c r="B963" s="15"/>
      <c r="C963" s="15"/>
      <c r="D963" s="15"/>
      <c r="E963" s="15"/>
    </row>
    <row r="964" spans="1:5" ht="12.75" customHeight="1">
      <c r="A964" s="15"/>
      <c r="B964" s="15"/>
      <c r="C964" s="15"/>
      <c r="D964" s="15"/>
      <c r="E964" s="15"/>
    </row>
    <row r="965" spans="1:5" ht="12.75" customHeight="1">
      <c r="A965" s="15"/>
      <c r="B965" s="15"/>
      <c r="C965" s="15"/>
      <c r="D965" s="15"/>
      <c r="E965" s="15"/>
    </row>
    <row r="966" spans="1:5" ht="12.75" customHeight="1">
      <c r="A966" s="15"/>
      <c r="B966" s="15"/>
      <c r="C966" s="15"/>
      <c r="D966" s="15"/>
      <c r="E966" s="15"/>
    </row>
    <row r="967" spans="1:5" ht="12.75" customHeight="1">
      <c r="A967" s="15"/>
      <c r="B967" s="15"/>
      <c r="C967" s="15"/>
      <c r="D967" s="15"/>
      <c r="E967" s="15"/>
    </row>
    <row r="968" spans="1:5" ht="12.75" customHeight="1">
      <c r="A968" s="15"/>
      <c r="B968" s="15"/>
      <c r="C968" s="15"/>
      <c r="D968" s="15"/>
      <c r="E968" s="15"/>
    </row>
    <row r="969" spans="1:5" ht="12.75" customHeight="1">
      <c r="A969" s="15"/>
      <c r="B969" s="15"/>
      <c r="C969" s="15"/>
      <c r="D969" s="15"/>
      <c r="E969" s="15"/>
    </row>
    <row r="970" spans="1:5" ht="12.75" customHeight="1">
      <c r="A970" s="15"/>
      <c r="B970" s="15"/>
      <c r="C970" s="15"/>
      <c r="D970" s="15"/>
      <c r="E970" s="15"/>
    </row>
    <row r="971" spans="1:5" ht="12.75" customHeight="1">
      <c r="A971" s="15"/>
      <c r="B971" s="15"/>
      <c r="C971" s="15"/>
      <c r="D971" s="15"/>
      <c r="E971" s="15"/>
    </row>
    <row r="972" spans="1:5" ht="12.75" customHeight="1">
      <c r="A972" s="15"/>
      <c r="B972" s="15"/>
      <c r="C972" s="15"/>
      <c r="D972" s="15"/>
      <c r="E972" s="15"/>
    </row>
    <row r="973" spans="1:5" ht="12.75" customHeight="1">
      <c r="A973" s="15"/>
      <c r="B973" s="15"/>
      <c r="C973" s="15"/>
      <c r="D973" s="15"/>
      <c r="E973" s="15"/>
    </row>
    <row r="974" spans="1:5" ht="12.75" customHeight="1">
      <c r="A974" s="15"/>
      <c r="B974" s="15"/>
      <c r="C974" s="15"/>
      <c r="D974" s="15"/>
      <c r="E974" s="15"/>
    </row>
    <row r="975" spans="1:5" ht="12.75" customHeight="1">
      <c r="A975" s="15"/>
      <c r="B975" s="15"/>
      <c r="C975" s="15"/>
      <c r="D975" s="15"/>
      <c r="E975" s="15"/>
    </row>
    <row r="976" spans="1:5" ht="12.75" customHeight="1">
      <c r="A976" s="15"/>
      <c r="B976" s="15"/>
      <c r="C976" s="15"/>
      <c r="D976" s="15"/>
      <c r="E976" s="15"/>
    </row>
    <row r="977" spans="1:5" ht="12.75" customHeight="1">
      <c r="A977" s="15"/>
      <c r="B977" s="15"/>
      <c r="C977" s="15"/>
      <c r="D977" s="15"/>
      <c r="E977" s="15"/>
    </row>
    <row r="978" spans="1:5" ht="12.75" customHeight="1">
      <c r="A978" s="15"/>
      <c r="B978" s="15"/>
      <c r="C978" s="15"/>
      <c r="D978" s="15"/>
      <c r="E978" s="15"/>
    </row>
    <row r="979" spans="1:5" ht="12.75" customHeight="1">
      <c r="A979" s="15"/>
      <c r="B979" s="15"/>
      <c r="C979" s="15"/>
      <c r="D979" s="15"/>
      <c r="E979" s="15"/>
    </row>
    <row r="980" spans="1:5" ht="12.75" customHeight="1">
      <c r="A980" s="15"/>
      <c r="B980" s="15"/>
      <c r="C980" s="15"/>
      <c r="D980" s="15"/>
      <c r="E980" s="15"/>
    </row>
    <row r="981" spans="1:5" ht="12.75" customHeight="1">
      <c r="A981" s="15"/>
      <c r="B981" s="15"/>
      <c r="C981" s="15"/>
      <c r="D981" s="15"/>
      <c r="E981" s="15"/>
    </row>
    <row r="982" spans="1:5" ht="12.75" customHeight="1">
      <c r="A982" s="15"/>
      <c r="B982" s="15"/>
      <c r="C982" s="15"/>
      <c r="D982" s="15"/>
      <c r="E982" s="15"/>
    </row>
    <row r="983" spans="1:5" ht="12.75" customHeight="1">
      <c r="A983" s="15"/>
      <c r="B983" s="15"/>
      <c r="C983" s="15"/>
      <c r="D983" s="15"/>
      <c r="E983" s="15"/>
    </row>
    <row r="984" spans="1:5" ht="12.75" customHeight="1">
      <c r="A984" s="15"/>
      <c r="B984" s="15"/>
      <c r="C984" s="15"/>
      <c r="D984" s="15"/>
      <c r="E984" s="15"/>
    </row>
    <row r="985" spans="1:5" ht="12.75" customHeight="1">
      <c r="A985" s="15"/>
      <c r="B985" s="15"/>
      <c r="C985" s="15"/>
      <c r="D985" s="15"/>
      <c r="E985" s="15"/>
    </row>
    <row r="986" spans="1:5" ht="12.75" customHeight="1">
      <c r="A986" s="15"/>
      <c r="B986" s="15"/>
      <c r="C986" s="15"/>
      <c r="D986" s="15"/>
      <c r="E986" s="15"/>
    </row>
    <row r="987" spans="1:5" ht="12.75" customHeight="1">
      <c r="A987" s="15"/>
      <c r="B987" s="15"/>
      <c r="C987" s="15"/>
      <c r="D987" s="15"/>
      <c r="E987" s="15"/>
    </row>
    <row r="988" spans="1:5" ht="12.75" customHeight="1">
      <c r="A988" s="15"/>
      <c r="B988" s="15"/>
      <c r="C988" s="15"/>
      <c r="D988" s="15"/>
      <c r="E988" s="15"/>
    </row>
    <row r="989" spans="1:5" ht="12.75" customHeight="1">
      <c r="A989" s="15"/>
      <c r="B989" s="15"/>
      <c r="C989" s="15"/>
      <c r="D989" s="15"/>
      <c r="E989" s="15"/>
    </row>
    <row r="990" spans="1:5" ht="12.75" customHeight="1">
      <c r="A990" s="15"/>
      <c r="B990" s="15"/>
      <c r="C990" s="15"/>
      <c r="D990" s="15"/>
      <c r="E990" s="15"/>
    </row>
    <row r="991" spans="1:5" ht="12.75" customHeight="1">
      <c r="A991" s="15"/>
      <c r="B991" s="15"/>
      <c r="C991" s="15"/>
      <c r="D991" s="15"/>
      <c r="E991" s="15"/>
    </row>
    <row r="992" spans="1:5" ht="12.75" customHeight="1">
      <c r="A992" s="15"/>
      <c r="B992" s="15"/>
      <c r="C992" s="15"/>
      <c r="D992" s="15"/>
      <c r="E992" s="15"/>
    </row>
    <row r="993" spans="1:5" ht="12.75" customHeight="1">
      <c r="A993" s="15"/>
      <c r="B993" s="15"/>
      <c r="C993" s="15"/>
      <c r="D993" s="15"/>
      <c r="E993" s="15"/>
    </row>
    <row r="994" spans="1:5" ht="12.75" customHeight="1">
      <c r="A994" s="15"/>
      <c r="B994" s="15"/>
      <c r="C994" s="15"/>
      <c r="D994" s="15"/>
      <c r="E994" s="15"/>
    </row>
    <row r="995" spans="1:5" ht="12.75" customHeight="1">
      <c r="A995" s="15"/>
      <c r="B995" s="15"/>
      <c r="C995" s="15"/>
      <c r="D995" s="15"/>
      <c r="E995" s="15"/>
    </row>
    <row r="996" spans="1:5" ht="12.75" customHeight="1">
      <c r="A996" s="15"/>
      <c r="B996" s="15"/>
      <c r="C996" s="15"/>
      <c r="D996" s="15"/>
      <c r="E996" s="15"/>
    </row>
    <row r="997" spans="1:5" ht="12.75" customHeight="1">
      <c r="A997" s="15"/>
      <c r="B997" s="15"/>
      <c r="C997" s="15"/>
      <c r="D997" s="15"/>
      <c r="E997" s="15"/>
    </row>
    <row r="998" spans="1:5" ht="12.75" customHeight="1">
      <c r="A998" s="15"/>
      <c r="B998" s="15"/>
      <c r="C998" s="15"/>
      <c r="D998" s="15"/>
      <c r="E998" s="15"/>
    </row>
    <row r="999" spans="1:5" ht="12.75" customHeight="1">
      <c r="A999" s="15"/>
      <c r="B999" s="15"/>
      <c r="C999" s="15"/>
      <c r="D999" s="15"/>
      <c r="E999" s="15"/>
    </row>
    <row r="1000" spans="1:5" ht="12.75" customHeight="1">
      <c r="A1000" s="15"/>
      <c r="B1000" s="15"/>
      <c r="C1000" s="15"/>
      <c r="D1000" s="15"/>
      <c r="E1000" s="15"/>
    </row>
    <row r="1001" spans="1:5" ht="12.75" customHeight="1">
      <c r="A1001" s="15"/>
      <c r="B1001" s="15"/>
      <c r="C1001" s="15"/>
      <c r="D1001" s="15"/>
      <c r="E1001" s="15"/>
    </row>
    <row r="1002" spans="1:5" ht="12.75" customHeight="1">
      <c r="C1002" s="15"/>
    </row>
    <row r="1003" spans="1:5" ht="12.75" customHeight="1">
      <c r="C1003" s="15"/>
    </row>
    <row r="1004" spans="1:5" ht="12.75" customHeight="1">
      <c r="C1004" s="15"/>
    </row>
    <row r="1005" spans="1:5" ht="12.75" customHeight="1">
      <c r="C1005" s="15"/>
    </row>
  </sheetData>
  <mergeCells count="19">
    <mergeCell ref="B35:B37"/>
    <mergeCell ref="B40:B41"/>
    <mergeCell ref="B50:B52"/>
    <mergeCell ref="B60:B62"/>
    <mergeCell ref="D1:E3"/>
    <mergeCell ref="B16:B18"/>
    <mergeCell ref="B20:B21"/>
    <mergeCell ref="B23:B26"/>
    <mergeCell ref="B27:B28"/>
    <mergeCell ref="B29:B31"/>
    <mergeCell ref="B32:B33"/>
    <mergeCell ref="B10:B12"/>
    <mergeCell ref="L12:N12"/>
    <mergeCell ref="L11:N11"/>
    <mergeCell ref="A1:A4"/>
    <mergeCell ref="B1:B4"/>
    <mergeCell ref="C1:C4"/>
    <mergeCell ref="B5:B6"/>
    <mergeCell ref="B7:B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1005"/>
  <sheetViews>
    <sheetView zoomScale="85" zoomScaleNormal="85" workbookViewId="0">
      <selection activeCell="J1" sqref="J1:K1048576"/>
    </sheetView>
  </sheetViews>
  <sheetFormatPr defaultRowHeight="15"/>
  <cols>
    <col min="1" max="1" width="6.85546875" style="16" customWidth="1"/>
    <col min="2" max="2" width="18.85546875" style="16" hidden="1" customWidth="1"/>
    <col min="3" max="3" width="80.7109375" style="16" customWidth="1"/>
    <col min="4" max="4" width="14.7109375" style="16" customWidth="1"/>
    <col min="5" max="5" width="16.42578125" style="16" customWidth="1"/>
    <col min="10" max="10" width="56.42578125" bestFit="1" customWidth="1"/>
    <col min="11" max="11" width="27.42578125" bestFit="1" customWidth="1"/>
  </cols>
  <sheetData>
    <row r="1" spans="1:11">
      <c r="A1" s="432" t="s">
        <v>0</v>
      </c>
      <c r="B1" s="432" t="s">
        <v>1</v>
      </c>
      <c r="C1" s="432" t="s">
        <v>2</v>
      </c>
      <c r="D1" s="497"/>
      <c r="E1" s="407"/>
    </row>
    <row r="2" spans="1:11">
      <c r="A2" s="433"/>
      <c r="B2" s="433"/>
      <c r="C2" s="433"/>
      <c r="D2" s="497"/>
      <c r="E2" s="407"/>
    </row>
    <row r="3" spans="1:11">
      <c r="A3" s="433"/>
      <c r="B3" s="433"/>
      <c r="C3" s="433"/>
      <c r="D3" s="498"/>
      <c r="E3" s="499"/>
      <c r="J3" s="27" t="s">
        <v>165</v>
      </c>
      <c r="K3" t="s">
        <v>611</v>
      </c>
    </row>
    <row r="4" spans="1:11" ht="15.75">
      <c r="A4" s="434"/>
      <c r="B4" s="434"/>
      <c r="C4" s="434"/>
      <c r="D4" s="135" t="s">
        <v>241</v>
      </c>
      <c r="E4" s="135" t="s">
        <v>241</v>
      </c>
      <c r="F4">
        <f>SUBTOTAL(9,D5:D68)</f>
        <v>2425470</v>
      </c>
      <c r="J4" s="28" t="s">
        <v>320</v>
      </c>
      <c r="K4" s="29">
        <v>249782</v>
      </c>
    </row>
    <row r="5" spans="1:11" ht="15.75">
      <c r="A5" s="6">
        <v>1</v>
      </c>
      <c r="B5" s="453" t="s">
        <v>6</v>
      </c>
      <c r="C5" s="19" t="s">
        <v>100</v>
      </c>
      <c r="D5" s="14" t="str">
        <f>IFERROR(VLOOKUP(C5,$J$4:$K$15,2,FALSE),"")</f>
        <v/>
      </c>
      <c r="E5" s="14" t="str">
        <f>IFERROR(VLOOKUP(C5,$M$4:$O$65,3,FALSE),"")</f>
        <v/>
      </c>
      <c r="J5" s="28" t="s">
        <v>318</v>
      </c>
      <c r="K5" s="29">
        <v>450006</v>
      </c>
    </row>
    <row r="6" spans="1:11" ht="15.75">
      <c r="A6" s="6">
        <f t="shared" ref="A6:A67" si="0">A5+1</f>
        <v>2</v>
      </c>
      <c r="B6" s="434"/>
      <c r="C6" s="21" t="s">
        <v>101</v>
      </c>
      <c r="D6" s="14" t="str">
        <f t="shared" ref="D6:D68" si="1">IFERROR(VLOOKUP(C6,$J$4:$K$15,2,FALSE),"")</f>
        <v/>
      </c>
      <c r="E6" s="14" t="str">
        <f t="shared" ref="E6:E67" si="2">IFERROR(VLOOKUP(C6,$M$4:$O$65,3,FALSE),"")</f>
        <v/>
      </c>
      <c r="J6" s="28" t="s">
        <v>317</v>
      </c>
      <c r="K6" s="29">
        <v>599678</v>
      </c>
    </row>
    <row r="7" spans="1:11" ht="15.75">
      <c r="A7" s="6">
        <f t="shared" si="0"/>
        <v>3</v>
      </c>
      <c r="B7" s="453" t="s">
        <v>9</v>
      </c>
      <c r="C7" s="158" t="s">
        <v>562</v>
      </c>
      <c r="D7" s="14" t="str">
        <f t="shared" si="1"/>
        <v/>
      </c>
      <c r="E7" s="333" t="str">
        <f t="shared" si="2"/>
        <v/>
      </c>
      <c r="F7" s="263"/>
      <c r="J7" s="28" t="s">
        <v>316</v>
      </c>
      <c r="K7" s="29">
        <v>64428</v>
      </c>
    </row>
    <row r="8" spans="1:11" ht="15.75">
      <c r="A8" s="6">
        <f t="shared" si="0"/>
        <v>4</v>
      </c>
      <c r="B8" s="433"/>
      <c r="C8" s="21" t="s">
        <v>129</v>
      </c>
      <c r="D8" s="14" t="str">
        <f t="shared" si="1"/>
        <v/>
      </c>
      <c r="E8" s="333" t="str">
        <f t="shared" si="2"/>
        <v/>
      </c>
      <c r="F8" s="263"/>
      <c r="J8" s="28" t="s">
        <v>678</v>
      </c>
      <c r="K8" s="29">
        <v>49560</v>
      </c>
    </row>
    <row r="9" spans="1:11" ht="15.75">
      <c r="A9" s="6">
        <f t="shared" si="0"/>
        <v>5</v>
      </c>
      <c r="B9" s="434"/>
      <c r="C9" s="21" t="s">
        <v>104</v>
      </c>
      <c r="D9" s="14" t="str">
        <f t="shared" si="1"/>
        <v/>
      </c>
      <c r="E9" s="333" t="str">
        <f t="shared" si="2"/>
        <v/>
      </c>
      <c r="F9" s="263"/>
      <c r="J9" s="28" t="s">
        <v>314</v>
      </c>
      <c r="K9" s="29">
        <v>105068</v>
      </c>
    </row>
    <row r="10" spans="1:11" ht="15.75">
      <c r="A10" s="6">
        <f t="shared" si="0"/>
        <v>6</v>
      </c>
      <c r="B10" s="453" t="s">
        <v>13</v>
      </c>
      <c r="C10" s="21" t="s">
        <v>105</v>
      </c>
      <c r="D10" s="14" t="str">
        <f t="shared" si="1"/>
        <v/>
      </c>
      <c r="E10" s="333" t="str">
        <f t="shared" si="2"/>
        <v/>
      </c>
      <c r="F10" s="263"/>
      <c r="J10" s="28" t="s">
        <v>313</v>
      </c>
      <c r="K10" s="29">
        <v>906948</v>
      </c>
    </row>
    <row r="11" spans="1:11" ht="15.75">
      <c r="A11" s="6">
        <f t="shared" si="0"/>
        <v>7</v>
      </c>
      <c r="B11" s="433"/>
      <c r="C11" s="158" t="s">
        <v>673</v>
      </c>
      <c r="D11" s="14" t="str">
        <f t="shared" si="1"/>
        <v/>
      </c>
      <c r="E11" s="333" t="str">
        <f t="shared" si="2"/>
        <v/>
      </c>
      <c r="F11" s="263"/>
      <c r="J11" s="28" t="s">
        <v>169</v>
      </c>
      <c r="K11" s="29">
        <v>2425470</v>
      </c>
    </row>
    <row r="12" spans="1:11" ht="15.75">
      <c r="A12" s="6">
        <f t="shared" si="0"/>
        <v>8</v>
      </c>
      <c r="B12" s="434"/>
      <c r="C12" s="158" t="s">
        <v>674</v>
      </c>
      <c r="D12" s="14" t="str">
        <f t="shared" si="1"/>
        <v/>
      </c>
      <c r="E12" s="333" t="str">
        <f t="shared" si="2"/>
        <v/>
      </c>
      <c r="F12" s="263"/>
    </row>
    <row r="13" spans="1:11" ht="15.75">
      <c r="A13" s="6">
        <f t="shared" si="0"/>
        <v>9</v>
      </c>
      <c r="B13" s="7" t="s">
        <v>17</v>
      </c>
      <c r="C13" s="21" t="s">
        <v>108</v>
      </c>
      <c r="D13" s="14" t="str">
        <f t="shared" si="1"/>
        <v/>
      </c>
      <c r="E13" s="333" t="str">
        <f t="shared" si="2"/>
        <v/>
      </c>
      <c r="F13" s="263"/>
    </row>
    <row r="14" spans="1:11" ht="15.75">
      <c r="A14" s="6">
        <f t="shared" si="0"/>
        <v>10</v>
      </c>
      <c r="B14" s="7" t="s">
        <v>19</v>
      </c>
      <c r="C14" s="158" t="s">
        <v>533</v>
      </c>
      <c r="D14" s="14" t="str">
        <f t="shared" si="1"/>
        <v/>
      </c>
      <c r="E14" s="333" t="str">
        <f t="shared" si="2"/>
        <v/>
      </c>
      <c r="F14" s="263"/>
    </row>
    <row r="15" spans="1:11" ht="15.75">
      <c r="A15" s="6">
        <f t="shared" si="0"/>
        <v>11</v>
      </c>
      <c r="B15" s="7" t="s">
        <v>21</v>
      </c>
      <c r="C15" s="158" t="s">
        <v>541</v>
      </c>
      <c r="D15" s="14" t="str">
        <f t="shared" si="1"/>
        <v/>
      </c>
      <c r="E15" s="333" t="str">
        <f t="shared" si="2"/>
        <v/>
      </c>
      <c r="F15" s="263"/>
    </row>
    <row r="16" spans="1:11" ht="15.75">
      <c r="A16" s="6">
        <f t="shared" si="0"/>
        <v>12</v>
      </c>
      <c r="B16" s="453" t="s">
        <v>23</v>
      </c>
      <c r="C16" s="21" t="s">
        <v>111</v>
      </c>
      <c r="D16" s="14" t="str">
        <f t="shared" si="1"/>
        <v/>
      </c>
      <c r="E16" s="333" t="str">
        <f t="shared" si="2"/>
        <v/>
      </c>
      <c r="F16" s="263"/>
    </row>
    <row r="17" spans="1:6" ht="15.75">
      <c r="A17" s="6">
        <f t="shared" si="0"/>
        <v>13</v>
      </c>
      <c r="B17" s="433"/>
      <c r="C17" s="21" t="s">
        <v>112</v>
      </c>
      <c r="D17" s="14" t="str">
        <f t="shared" si="1"/>
        <v/>
      </c>
      <c r="E17" s="333" t="str">
        <f t="shared" si="2"/>
        <v/>
      </c>
      <c r="F17" s="263"/>
    </row>
    <row r="18" spans="1:6" ht="15.75">
      <c r="A18" s="6">
        <f t="shared" si="0"/>
        <v>14</v>
      </c>
      <c r="B18" s="434"/>
      <c r="C18" s="21" t="s">
        <v>113</v>
      </c>
      <c r="D18" s="14" t="str">
        <f t="shared" si="1"/>
        <v/>
      </c>
      <c r="E18" s="333" t="str">
        <f t="shared" si="2"/>
        <v/>
      </c>
      <c r="F18" s="263"/>
    </row>
    <row r="19" spans="1:6" ht="15.75">
      <c r="A19" s="6">
        <f t="shared" si="0"/>
        <v>15</v>
      </c>
      <c r="B19" s="7" t="s">
        <v>27</v>
      </c>
      <c r="C19" s="158" t="s">
        <v>563</v>
      </c>
      <c r="D19" s="14" t="str">
        <f t="shared" si="1"/>
        <v/>
      </c>
      <c r="E19" s="333" t="str">
        <f t="shared" si="2"/>
        <v/>
      </c>
      <c r="F19" s="263"/>
    </row>
    <row r="20" spans="1:6" ht="15.75">
      <c r="A20" s="6">
        <f t="shared" si="0"/>
        <v>16</v>
      </c>
      <c r="B20" s="453" t="s">
        <v>29</v>
      </c>
      <c r="C20" s="154" t="s">
        <v>320</v>
      </c>
      <c r="D20" s="14">
        <f t="shared" si="1"/>
        <v>249782</v>
      </c>
      <c r="E20" s="333" t="str">
        <f t="shared" si="2"/>
        <v/>
      </c>
      <c r="F20" s="263"/>
    </row>
    <row r="21" spans="1:6" ht="15.75">
      <c r="A21" s="6">
        <f t="shared" si="0"/>
        <v>17</v>
      </c>
      <c r="B21" s="454"/>
      <c r="C21" s="21" t="s">
        <v>116</v>
      </c>
      <c r="D21" s="14" t="str">
        <f t="shared" si="1"/>
        <v/>
      </c>
      <c r="E21" s="333" t="str">
        <f t="shared" si="2"/>
        <v/>
      </c>
      <c r="F21" s="263"/>
    </row>
    <row r="22" spans="1:6" ht="15.75">
      <c r="A22" s="6">
        <f t="shared" si="0"/>
        <v>18</v>
      </c>
      <c r="B22" s="7" t="s">
        <v>31</v>
      </c>
      <c r="C22" s="21" t="s">
        <v>117</v>
      </c>
      <c r="D22" s="14" t="str">
        <f t="shared" si="1"/>
        <v/>
      </c>
      <c r="E22" s="333" t="str">
        <f t="shared" si="2"/>
        <v/>
      </c>
      <c r="F22" s="263"/>
    </row>
    <row r="23" spans="1:6" ht="15.75">
      <c r="A23" s="6">
        <f>A22+1</f>
        <v>19</v>
      </c>
      <c r="B23" s="453" t="s">
        <v>33</v>
      </c>
      <c r="C23" s="154" t="s">
        <v>316</v>
      </c>
      <c r="D23" s="14">
        <f t="shared" si="1"/>
        <v>64428</v>
      </c>
      <c r="E23" s="333" t="str">
        <f t="shared" si="2"/>
        <v/>
      </c>
      <c r="F23" s="263"/>
    </row>
    <row r="24" spans="1:6" ht="15.75">
      <c r="A24" s="6">
        <f t="shared" si="0"/>
        <v>20</v>
      </c>
      <c r="B24" s="455"/>
      <c r="C24" s="19" t="s">
        <v>119</v>
      </c>
      <c r="D24" s="14" t="str">
        <f t="shared" si="1"/>
        <v/>
      </c>
      <c r="E24" s="333" t="str">
        <f t="shared" si="2"/>
        <v/>
      </c>
      <c r="F24" s="263"/>
    </row>
    <row r="25" spans="1:6" ht="15.75">
      <c r="A25" s="6">
        <f t="shared" si="0"/>
        <v>21</v>
      </c>
      <c r="B25" s="455"/>
      <c r="C25" s="19" t="s">
        <v>120</v>
      </c>
      <c r="D25" s="14" t="str">
        <f t="shared" si="1"/>
        <v/>
      </c>
      <c r="E25" s="333" t="str">
        <f t="shared" si="2"/>
        <v/>
      </c>
      <c r="F25" s="263"/>
    </row>
    <row r="26" spans="1:6" ht="15.75">
      <c r="A26" s="6">
        <f t="shared" si="0"/>
        <v>22</v>
      </c>
      <c r="B26" s="454"/>
      <c r="C26" s="21" t="s">
        <v>121</v>
      </c>
      <c r="D26" s="14" t="str">
        <f t="shared" si="1"/>
        <v/>
      </c>
      <c r="E26" s="333" t="str">
        <f t="shared" si="2"/>
        <v/>
      </c>
      <c r="F26" s="263"/>
    </row>
    <row r="27" spans="1:6" ht="15.75">
      <c r="A27" s="6">
        <f t="shared" si="0"/>
        <v>23</v>
      </c>
      <c r="B27" s="453" t="s">
        <v>37</v>
      </c>
      <c r="C27" s="21" t="s">
        <v>122</v>
      </c>
      <c r="D27" s="14" t="str">
        <f t="shared" si="1"/>
        <v/>
      </c>
      <c r="E27" s="333" t="str">
        <f t="shared" si="2"/>
        <v/>
      </c>
      <c r="F27" s="263"/>
    </row>
    <row r="28" spans="1:6" ht="15.75">
      <c r="A28" s="6">
        <f t="shared" si="0"/>
        <v>24</v>
      </c>
      <c r="B28" s="434"/>
      <c r="C28" s="21" t="s">
        <v>123</v>
      </c>
      <c r="D28" s="14" t="str">
        <f t="shared" si="1"/>
        <v/>
      </c>
      <c r="E28" s="333" t="str">
        <f t="shared" si="2"/>
        <v/>
      </c>
      <c r="F28" s="263"/>
    </row>
    <row r="29" spans="1:6" ht="15.75">
      <c r="A29" s="6">
        <f t="shared" si="0"/>
        <v>25</v>
      </c>
      <c r="B29" s="453" t="s">
        <v>40</v>
      </c>
      <c r="C29" s="154" t="s">
        <v>314</v>
      </c>
      <c r="D29" s="14">
        <f t="shared" si="1"/>
        <v>105068</v>
      </c>
      <c r="E29" s="333" t="str">
        <f t="shared" si="2"/>
        <v/>
      </c>
      <c r="F29" s="263"/>
    </row>
    <row r="30" spans="1:6" ht="15.75">
      <c r="A30" s="6">
        <f t="shared" si="0"/>
        <v>26</v>
      </c>
      <c r="B30" s="433"/>
      <c r="C30" s="21" t="s">
        <v>125</v>
      </c>
      <c r="D30" s="14" t="str">
        <f t="shared" si="1"/>
        <v/>
      </c>
      <c r="E30" s="333" t="str">
        <f t="shared" si="2"/>
        <v/>
      </c>
      <c r="F30" s="263"/>
    </row>
    <row r="31" spans="1:6" ht="15.75">
      <c r="A31" s="6">
        <f t="shared" si="0"/>
        <v>27</v>
      </c>
      <c r="B31" s="434"/>
      <c r="C31" s="21" t="s">
        <v>126</v>
      </c>
      <c r="D31" s="14" t="str">
        <f t="shared" si="1"/>
        <v/>
      </c>
      <c r="E31" s="333" t="str">
        <f t="shared" si="2"/>
        <v/>
      </c>
      <c r="F31" s="263"/>
    </row>
    <row r="32" spans="1:6" ht="15.75">
      <c r="A32" s="6">
        <f t="shared" si="0"/>
        <v>28</v>
      </c>
      <c r="B32" s="450" t="s">
        <v>44</v>
      </c>
      <c r="C32" s="21" t="s">
        <v>127</v>
      </c>
      <c r="D32" s="14" t="str">
        <f t="shared" si="1"/>
        <v/>
      </c>
      <c r="E32" s="333" t="str">
        <f t="shared" si="2"/>
        <v/>
      </c>
      <c r="F32" s="263"/>
    </row>
    <row r="33" spans="1:6" ht="15.75">
      <c r="A33" s="6">
        <f t="shared" si="0"/>
        <v>29</v>
      </c>
      <c r="B33" s="452"/>
      <c r="C33" s="21" t="s">
        <v>128</v>
      </c>
      <c r="D33" s="14" t="str">
        <f t="shared" si="1"/>
        <v/>
      </c>
      <c r="E33" s="333" t="str">
        <f t="shared" si="2"/>
        <v/>
      </c>
      <c r="F33" s="263"/>
    </row>
    <row r="34" spans="1:6" ht="15.75">
      <c r="A34" s="6">
        <f t="shared" si="0"/>
        <v>30</v>
      </c>
      <c r="B34" s="8" t="s">
        <v>47</v>
      </c>
      <c r="C34" s="21" t="s">
        <v>103</v>
      </c>
      <c r="D34" s="14" t="str">
        <f t="shared" si="1"/>
        <v/>
      </c>
      <c r="E34" s="333" t="str">
        <f t="shared" si="2"/>
        <v/>
      </c>
      <c r="F34" s="263"/>
    </row>
    <row r="35" spans="1:6" ht="15.75">
      <c r="A35" s="6">
        <f t="shared" si="0"/>
        <v>31</v>
      </c>
      <c r="B35" s="453" t="s">
        <v>49</v>
      </c>
      <c r="C35" s="21" t="s">
        <v>130</v>
      </c>
      <c r="D35" s="14" t="str">
        <f t="shared" si="1"/>
        <v/>
      </c>
      <c r="E35" s="333" t="str">
        <f t="shared" si="2"/>
        <v/>
      </c>
      <c r="F35" s="263"/>
    </row>
    <row r="36" spans="1:6" ht="15.75">
      <c r="A36" s="6">
        <f t="shared" si="0"/>
        <v>32</v>
      </c>
      <c r="B36" s="433"/>
      <c r="C36" s="21" t="s">
        <v>131</v>
      </c>
      <c r="D36" s="14" t="str">
        <f t="shared" si="1"/>
        <v/>
      </c>
      <c r="E36" s="333" t="str">
        <f t="shared" si="2"/>
        <v/>
      </c>
      <c r="F36" s="263"/>
    </row>
    <row r="37" spans="1:6" ht="15.75">
      <c r="A37" s="6">
        <f t="shared" si="0"/>
        <v>33</v>
      </c>
      <c r="B37" s="434"/>
      <c r="C37" s="154" t="s">
        <v>312</v>
      </c>
      <c r="D37" s="14" t="str">
        <f t="shared" si="1"/>
        <v/>
      </c>
      <c r="E37" s="333" t="str">
        <f t="shared" si="2"/>
        <v/>
      </c>
      <c r="F37" s="263"/>
    </row>
    <row r="38" spans="1:6" ht="15.75">
      <c r="A38" s="6">
        <f t="shared" si="0"/>
        <v>34</v>
      </c>
      <c r="B38" s="7" t="s">
        <v>53</v>
      </c>
      <c r="C38" s="158" t="s">
        <v>542</v>
      </c>
      <c r="D38" s="14" t="str">
        <f t="shared" si="1"/>
        <v/>
      </c>
      <c r="E38" s="333" t="str">
        <f t="shared" si="2"/>
        <v/>
      </c>
      <c r="F38" s="263"/>
    </row>
    <row r="39" spans="1:6" ht="15.75">
      <c r="A39" s="6">
        <f t="shared" si="0"/>
        <v>35</v>
      </c>
      <c r="B39" s="7" t="s">
        <v>55</v>
      </c>
      <c r="C39" s="21" t="s">
        <v>134</v>
      </c>
      <c r="D39" s="14" t="str">
        <f t="shared" si="1"/>
        <v/>
      </c>
      <c r="E39" s="333" t="str">
        <f t="shared" si="2"/>
        <v/>
      </c>
      <c r="F39" s="263"/>
    </row>
    <row r="40" spans="1:6" ht="15.75">
      <c r="A40" s="6">
        <f t="shared" si="0"/>
        <v>36</v>
      </c>
      <c r="B40" s="453" t="s">
        <v>57</v>
      </c>
      <c r="C40" s="21" t="s">
        <v>135</v>
      </c>
      <c r="D40" s="14" t="str">
        <f t="shared" si="1"/>
        <v/>
      </c>
      <c r="E40" s="333" t="str">
        <f t="shared" si="2"/>
        <v/>
      </c>
      <c r="F40" s="263"/>
    </row>
    <row r="41" spans="1:6" ht="15.75">
      <c r="A41" s="6">
        <f t="shared" si="0"/>
        <v>37</v>
      </c>
      <c r="B41" s="434"/>
      <c r="C41" s="21" t="s">
        <v>136</v>
      </c>
      <c r="D41" s="14" t="str">
        <f t="shared" si="1"/>
        <v/>
      </c>
      <c r="E41" s="333" t="str">
        <f t="shared" si="2"/>
        <v/>
      </c>
      <c r="F41" s="263"/>
    </row>
    <row r="42" spans="1:6" ht="15.75">
      <c r="A42" s="6">
        <f t="shared" si="0"/>
        <v>38</v>
      </c>
      <c r="B42" s="7" t="s">
        <v>60</v>
      </c>
      <c r="C42" s="21" t="s">
        <v>137</v>
      </c>
      <c r="D42" s="14" t="str">
        <f t="shared" si="1"/>
        <v/>
      </c>
      <c r="E42" s="333" t="str">
        <f t="shared" si="2"/>
        <v/>
      </c>
      <c r="F42" s="263"/>
    </row>
    <row r="43" spans="1:6" ht="15.75">
      <c r="A43" s="6">
        <f t="shared" si="0"/>
        <v>39</v>
      </c>
      <c r="B43" s="7" t="s">
        <v>62</v>
      </c>
      <c r="C43" s="154" t="s">
        <v>318</v>
      </c>
      <c r="D43" s="14">
        <f t="shared" si="1"/>
        <v>450006</v>
      </c>
      <c r="E43" s="333" t="str">
        <f t="shared" si="2"/>
        <v/>
      </c>
      <c r="F43" s="263"/>
    </row>
    <row r="44" spans="1:6" ht="15.75">
      <c r="A44" s="6">
        <f t="shared" si="0"/>
        <v>40</v>
      </c>
      <c r="B44" s="7" t="s">
        <v>64</v>
      </c>
      <c r="C44" s="154" t="s">
        <v>313</v>
      </c>
      <c r="D44" s="14">
        <f t="shared" si="1"/>
        <v>906948</v>
      </c>
      <c r="E44" s="333" t="str">
        <f t="shared" si="2"/>
        <v/>
      </c>
      <c r="F44" s="263"/>
    </row>
    <row r="45" spans="1:6" ht="15.75">
      <c r="A45" s="6">
        <f t="shared" si="0"/>
        <v>41</v>
      </c>
      <c r="B45" s="7" t="s">
        <v>66</v>
      </c>
      <c r="C45" s="158" t="s">
        <v>543</v>
      </c>
      <c r="D45" s="14" t="str">
        <f t="shared" si="1"/>
        <v/>
      </c>
      <c r="E45" s="333" t="str">
        <f t="shared" si="2"/>
        <v/>
      </c>
      <c r="F45" s="263"/>
    </row>
    <row r="46" spans="1:6" ht="15.75">
      <c r="A46" s="6">
        <f t="shared" si="0"/>
        <v>42</v>
      </c>
      <c r="B46" s="7" t="s">
        <v>68</v>
      </c>
      <c r="C46" s="21" t="s">
        <v>141</v>
      </c>
      <c r="D46" s="14" t="str">
        <f t="shared" si="1"/>
        <v/>
      </c>
      <c r="E46" s="333" t="str">
        <f t="shared" si="2"/>
        <v/>
      </c>
      <c r="F46" s="263"/>
    </row>
    <row r="47" spans="1:6" ht="15.75">
      <c r="A47" s="6">
        <f t="shared" si="0"/>
        <v>43</v>
      </c>
      <c r="B47" s="7" t="s">
        <v>70</v>
      </c>
      <c r="C47" s="21" t="s">
        <v>142</v>
      </c>
      <c r="D47" s="14" t="str">
        <f t="shared" si="1"/>
        <v/>
      </c>
      <c r="E47" s="333" t="str">
        <f t="shared" si="2"/>
        <v/>
      </c>
      <c r="F47" s="263"/>
    </row>
    <row r="48" spans="1:6" ht="15.75">
      <c r="A48" s="6">
        <f t="shared" si="0"/>
        <v>44</v>
      </c>
      <c r="B48" s="7" t="s">
        <v>72</v>
      </c>
      <c r="C48" s="21" t="s">
        <v>143</v>
      </c>
      <c r="D48" s="14" t="str">
        <f t="shared" si="1"/>
        <v/>
      </c>
      <c r="E48" s="333" t="str">
        <f t="shared" si="2"/>
        <v/>
      </c>
      <c r="F48" s="263"/>
    </row>
    <row r="49" spans="1:6" ht="15.75">
      <c r="A49" s="6">
        <f t="shared" si="0"/>
        <v>45</v>
      </c>
      <c r="B49" s="9" t="s">
        <v>74</v>
      </c>
      <c r="C49" s="19" t="s">
        <v>144</v>
      </c>
      <c r="D49" s="14" t="str">
        <f t="shared" si="1"/>
        <v/>
      </c>
      <c r="E49" s="333" t="str">
        <f t="shared" si="2"/>
        <v/>
      </c>
      <c r="F49" s="263"/>
    </row>
    <row r="50" spans="1:6" ht="15.75">
      <c r="A50" s="6">
        <f t="shared" si="0"/>
        <v>46</v>
      </c>
      <c r="B50" s="450" t="s">
        <v>76</v>
      </c>
      <c r="C50" s="21" t="s">
        <v>145</v>
      </c>
      <c r="D50" s="14" t="str">
        <f t="shared" si="1"/>
        <v/>
      </c>
      <c r="E50" s="333" t="str">
        <f t="shared" si="2"/>
        <v/>
      </c>
      <c r="F50" s="263"/>
    </row>
    <row r="51" spans="1:6" ht="15.75">
      <c r="A51" s="6">
        <f t="shared" si="0"/>
        <v>47</v>
      </c>
      <c r="B51" s="451"/>
      <c r="C51" s="154" t="s">
        <v>317</v>
      </c>
      <c r="D51" s="14">
        <f t="shared" si="1"/>
        <v>599678</v>
      </c>
      <c r="E51" s="333" t="str">
        <f t="shared" si="2"/>
        <v/>
      </c>
      <c r="F51" s="263"/>
    </row>
    <row r="52" spans="1:6" ht="15.75">
      <c r="A52" s="6">
        <f t="shared" si="0"/>
        <v>48</v>
      </c>
      <c r="B52" s="452"/>
      <c r="C52" s="28" t="s">
        <v>681</v>
      </c>
      <c r="D52" s="14" t="str">
        <f t="shared" si="1"/>
        <v/>
      </c>
      <c r="E52" s="333" t="str">
        <f t="shared" si="2"/>
        <v/>
      </c>
      <c r="F52" s="263"/>
    </row>
    <row r="53" spans="1:6" ht="15.75">
      <c r="A53" s="6">
        <f t="shared" si="0"/>
        <v>49</v>
      </c>
      <c r="B53" s="7" t="s">
        <v>80</v>
      </c>
      <c r="C53" s="19" t="s">
        <v>148</v>
      </c>
      <c r="D53" s="14" t="str">
        <f t="shared" si="1"/>
        <v/>
      </c>
      <c r="E53" s="333" t="str">
        <f t="shared" si="2"/>
        <v/>
      </c>
      <c r="F53" s="263"/>
    </row>
    <row r="54" spans="1:6" ht="15.75">
      <c r="A54" s="6">
        <f t="shared" si="0"/>
        <v>50</v>
      </c>
      <c r="B54" s="9" t="s">
        <v>82</v>
      </c>
      <c r="C54" s="154" t="s">
        <v>319</v>
      </c>
      <c r="D54" s="14" t="str">
        <f t="shared" si="1"/>
        <v/>
      </c>
      <c r="E54" s="333" t="str">
        <f t="shared" si="2"/>
        <v/>
      </c>
      <c r="F54" s="263"/>
    </row>
    <row r="55" spans="1:6" ht="15.75">
      <c r="A55" s="6">
        <f t="shared" si="0"/>
        <v>51</v>
      </c>
      <c r="B55" s="9" t="s">
        <v>84</v>
      </c>
      <c r="C55" s="21" t="s">
        <v>150</v>
      </c>
      <c r="D55" s="14" t="str">
        <f t="shared" si="1"/>
        <v/>
      </c>
      <c r="E55" s="333" t="str">
        <f t="shared" si="2"/>
        <v/>
      </c>
      <c r="F55" s="263"/>
    </row>
    <row r="56" spans="1:6" ht="15.75">
      <c r="A56" s="6">
        <f t="shared" si="0"/>
        <v>52</v>
      </c>
      <c r="B56" s="7" t="s">
        <v>86</v>
      </c>
      <c r="C56" s="21" t="s">
        <v>151</v>
      </c>
      <c r="D56" s="14" t="str">
        <f t="shared" si="1"/>
        <v/>
      </c>
      <c r="E56" s="333" t="str">
        <f t="shared" si="2"/>
        <v/>
      </c>
      <c r="F56" s="263"/>
    </row>
    <row r="57" spans="1:6" ht="15.75">
      <c r="A57" s="6">
        <f t="shared" si="0"/>
        <v>53</v>
      </c>
      <c r="B57" s="7" t="s">
        <v>88</v>
      </c>
      <c r="C57" s="21" t="s">
        <v>152</v>
      </c>
      <c r="D57" s="14" t="str">
        <f t="shared" si="1"/>
        <v/>
      </c>
      <c r="E57" s="333" t="str">
        <f t="shared" si="2"/>
        <v/>
      </c>
      <c r="F57" s="263"/>
    </row>
    <row r="58" spans="1:6" ht="15.75">
      <c r="A58" s="6">
        <f t="shared" si="0"/>
        <v>54</v>
      </c>
      <c r="B58" s="7" t="s">
        <v>90</v>
      </c>
      <c r="C58" s="21" t="s">
        <v>153</v>
      </c>
      <c r="D58" s="14" t="str">
        <f t="shared" si="1"/>
        <v/>
      </c>
      <c r="E58" s="333" t="str">
        <f t="shared" si="2"/>
        <v/>
      </c>
      <c r="F58" s="263"/>
    </row>
    <row r="59" spans="1:6" ht="15.75">
      <c r="A59" s="6">
        <f t="shared" si="0"/>
        <v>55</v>
      </c>
      <c r="B59" s="9" t="s">
        <v>92</v>
      </c>
      <c r="C59" s="21" t="s">
        <v>154</v>
      </c>
      <c r="D59" s="14" t="str">
        <f t="shared" si="1"/>
        <v/>
      </c>
      <c r="E59" s="333" t="str">
        <f t="shared" si="2"/>
        <v/>
      </c>
      <c r="F59" s="263"/>
    </row>
    <row r="60" spans="1:6" ht="15.75">
      <c r="A60" s="6">
        <f t="shared" si="0"/>
        <v>56</v>
      </c>
      <c r="B60" s="450" t="s">
        <v>94</v>
      </c>
      <c r="C60" s="154" t="s">
        <v>315</v>
      </c>
      <c r="D60" s="14" t="str">
        <f t="shared" si="1"/>
        <v/>
      </c>
      <c r="E60" s="333" t="str">
        <f t="shared" si="2"/>
        <v/>
      </c>
      <c r="F60" s="263"/>
    </row>
    <row r="61" spans="1:6" ht="15.75">
      <c r="A61" s="6">
        <f t="shared" si="0"/>
        <v>57</v>
      </c>
      <c r="B61" s="451"/>
      <c r="C61" s="158" t="s">
        <v>672</v>
      </c>
      <c r="D61" s="14" t="str">
        <f t="shared" si="1"/>
        <v/>
      </c>
      <c r="E61" s="333" t="str">
        <f t="shared" si="2"/>
        <v/>
      </c>
      <c r="F61" s="263"/>
    </row>
    <row r="62" spans="1:6" ht="15.75">
      <c r="A62" s="6">
        <f t="shared" si="0"/>
        <v>58</v>
      </c>
      <c r="B62" s="452"/>
      <c r="C62" s="21" t="s">
        <v>157</v>
      </c>
      <c r="D62" s="14" t="str">
        <f t="shared" si="1"/>
        <v/>
      </c>
      <c r="E62" s="333" t="str">
        <f t="shared" si="2"/>
        <v/>
      </c>
      <c r="F62" s="263"/>
    </row>
    <row r="63" spans="1:6" ht="15.75">
      <c r="A63" s="6">
        <f t="shared" si="0"/>
        <v>59</v>
      </c>
      <c r="B63" s="9" t="s">
        <v>98</v>
      </c>
      <c r="C63" s="21" t="s">
        <v>158</v>
      </c>
      <c r="D63" s="14" t="str">
        <f t="shared" si="1"/>
        <v/>
      </c>
      <c r="E63" s="333" t="str">
        <f t="shared" si="2"/>
        <v/>
      </c>
      <c r="F63" s="263"/>
    </row>
    <row r="64" spans="1:6" ht="15.75">
      <c r="A64" s="6">
        <f t="shared" si="0"/>
        <v>60</v>
      </c>
      <c r="B64" s="136"/>
      <c r="C64" s="21" t="s">
        <v>159</v>
      </c>
      <c r="D64" s="14" t="str">
        <f t="shared" si="1"/>
        <v/>
      </c>
      <c r="E64" s="333" t="str">
        <f t="shared" si="2"/>
        <v/>
      </c>
      <c r="F64" s="263"/>
    </row>
    <row r="65" spans="1:6" ht="15.75">
      <c r="A65" s="6">
        <f t="shared" si="0"/>
        <v>61</v>
      </c>
      <c r="B65" s="11"/>
      <c r="C65" s="21" t="s">
        <v>160</v>
      </c>
      <c r="D65" s="14" t="str">
        <f t="shared" si="1"/>
        <v/>
      </c>
      <c r="E65" s="333" t="str">
        <f t="shared" si="2"/>
        <v/>
      </c>
      <c r="F65" s="263"/>
    </row>
    <row r="66" spans="1:6" ht="15.75">
      <c r="A66" s="12">
        <f t="shared" si="0"/>
        <v>62</v>
      </c>
      <c r="B66" s="11"/>
      <c r="C66" s="158" t="s">
        <v>561</v>
      </c>
      <c r="D66" s="14" t="str">
        <f t="shared" si="1"/>
        <v/>
      </c>
      <c r="E66" s="333" t="str">
        <f t="shared" si="2"/>
        <v/>
      </c>
      <c r="F66" s="263"/>
    </row>
    <row r="67" spans="1:6" ht="15.75">
      <c r="A67" s="13">
        <f t="shared" si="0"/>
        <v>63</v>
      </c>
      <c r="B67" s="14"/>
      <c r="C67" s="158" t="s">
        <v>677</v>
      </c>
      <c r="D67" s="14" t="str">
        <f t="shared" si="1"/>
        <v/>
      </c>
      <c r="E67" s="333" t="str">
        <f t="shared" si="2"/>
        <v/>
      </c>
      <c r="F67" s="263"/>
    </row>
    <row r="68" spans="1:6">
      <c r="A68" s="11"/>
      <c r="B68" s="11"/>
      <c r="C68" s="28" t="s">
        <v>678</v>
      </c>
      <c r="D68" s="14">
        <f t="shared" si="1"/>
        <v>49560</v>
      </c>
      <c r="E68" s="11"/>
    </row>
    <row r="69" spans="1:6">
      <c r="A69" s="11"/>
      <c r="B69" s="11"/>
      <c r="C69" s="11"/>
      <c r="D69" s="11"/>
      <c r="E69" s="11"/>
    </row>
    <row r="70" spans="1:6">
      <c r="A70" s="11"/>
      <c r="B70" s="11"/>
      <c r="C70" s="11"/>
      <c r="D70" s="11"/>
      <c r="E70" s="11"/>
    </row>
    <row r="71" spans="1:6">
      <c r="A71" s="11"/>
      <c r="B71" s="11"/>
      <c r="C71" s="11"/>
      <c r="D71" s="11"/>
      <c r="E71" s="11"/>
    </row>
    <row r="72" spans="1:6">
      <c r="A72" s="11"/>
      <c r="B72" s="11"/>
      <c r="C72" s="11"/>
      <c r="D72" s="11"/>
      <c r="E72" s="11"/>
    </row>
    <row r="73" spans="1:6">
      <c r="A73" s="11"/>
      <c r="B73" s="11"/>
      <c r="C73" s="11"/>
      <c r="D73" s="11"/>
      <c r="E73" s="11"/>
    </row>
    <row r="74" spans="1:6">
      <c r="A74" s="11"/>
      <c r="B74" s="11"/>
      <c r="C74" s="11"/>
      <c r="D74" s="11"/>
      <c r="E74" s="11"/>
    </row>
    <row r="75" spans="1:6">
      <c r="A75" s="11"/>
      <c r="B75" s="11"/>
      <c r="C75" s="11"/>
      <c r="D75" s="11"/>
      <c r="E75" s="11"/>
    </row>
    <row r="76" spans="1:6">
      <c r="A76" s="11"/>
      <c r="B76" s="11"/>
      <c r="C76" s="11"/>
      <c r="D76" s="11"/>
      <c r="E76" s="11"/>
    </row>
    <row r="77" spans="1:6">
      <c r="A77" s="11"/>
      <c r="B77" s="11"/>
      <c r="C77" s="11"/>
      <c r="D77" s="11"/>
      <c r="E77" s="11"/>
    </row>
    <row r="78" spans="1:6">
      <c r="A78" s="11"/>
      <c r="B78" s="11"/>
      <c r="C78" s="11"/>
      <c r="D78" s="11"/>
      <c r="E78" s="11"/>
    </row>
    <row r="79" spans="1:6">
      <c r="A79" s="11"/>
      <c r="B79" s="11"/>
      <c r="C79" s="11"/>
      <c r="D79" s="11"/>
      <c r="E79" s="11"/>
    </row>
    <row r="80" spans="1:6">
      <c r="A80" s="11"/>
      <c r="B80" s="11"/>
      <c r="C80" s="11"/>
      <c r="D80" s="11"/>
      <c r="E80" s="11"/>
    </row>
    <row r="81" spans="1:5">
      <c r="A81" s="11"/>
      <c r="B81" s="11"/>
      <c r="C81" s="11"/>
      <c r="D81" s="11"/>
      <c r="E81" s="11"/>
    </row>
    <row r="82" spans="1:5">
      <c r="A82" s="11"/>
      <c r="B82" s="11"/>
      <c r="C82" s="11"/>
      <c r="D82" s="11"/>
      <c r="E82" s="11"/>
    </row>
    <row r="83" spans="1:5">
      <c r="A83" s="11"/>
      <c r="B83" s="11"/>
      <c r="C83" s="11"/>
      <c r="D83" s="11"/>
      <c r="E83" s="11"/>
    </row>
    <row r="84" spans="1:5">
      <c r="A84" s="11"/>
      <c r="B84" s="11"/>
      <c r="C84" s="11"/>
      <c r="D84" s="11"/>
      <c r="E84" s="11"/>
    </row>
    <row r="85" spans="1:5">
      <c r="A85" s="11"/>
      <c r="B85" s="11"/>
      <c r="C85" s="11"/>
      <c r="D85" s="11"/>
      <c r="E85" s="11"/>
    </row>
    <row r="86" spans="1:5">
      <c r="A86" s="11"/>
      <c r="B86" s="11"/>
      <c r="C86" s="11"/>
      <c r="D86" s="11"/>
      <c r="E86" s="11"/>
    </row>
    <row r="87" spans="1:5">
      <c r="A87" s="11"/>
      <c r="B87" s="11"/>
      <c r="C87" s="11"/>
      <c r="D87" s="11"/>
      <c r="E87" s="11"/>
    </row>
    <row r="88" spans="1:5">
      <c r="A88" s="11"/>
      <c r="B88" s="11"/>
      <c r="C88" s="11"/>
      <c r="D88" s="11"/>
      <c r="E88" s="11"/>
    </row>
    <row r="89" spans="1:5">
      <c r="A89" s="11"/>
      <c r="B89" s="11"/>
      <c r="C89" s="11"/>
      <c r="D89" s="11"/>
      <c r="E89" s="11"/>
    </row>
    <row r="90" spans="1:5">
      <c r="A90" s="11"/>
      <c r="B90" s="11"/>
      <c r="C90" s="11"/>
      <c r="D90" s="11"/>
      <c r="E90" s="11"/>
    </row>
    <row r="91" spans="1:5">
      <c r="A91" s="11"/>
      <c r="B91" s="11"/>
      <c r="C91" s="11"/>
      <c r="D91" s="11"/>
      <c r="E91" s="11"/>
    </row>
    <row r="92" spans="1:5">
      <c r="A92" s="11"/>
      <c r="B92" s="11"/>
      <c r="C92" s="11"/>
      <c r="D92" s="11"/>
      <c r="E92" s="11"/>
    </row>
    <row r="93" spans="1:5">
      <c r="A93" s="11"/>
      <c r="B93" s="11"/>
      <c r="C93" s="11"/>
      <c r="D93" s="11"/>
      <c r="E93" s="11"/>
    </row>
    <row r="94" spans="1:5">
      <c r="A94" s="11"/>
      <c r="B94" s="11"/>
      <c r="C94" s="11"/>
      <c r="D94" s="11"/>
      <c r="E94" s="11"/>
    </row>
    <row r="95" spans="1:5">
      <c r="A95" s="11"/>
      <c r="B95" s="11"/>
      <c r="C95" s="11"/>
      <c r="D95" s="11"/>
      <c r="E95" s="11"/>
    </row>
    <row r="96" spans="1:5">
      <c r="A96" s="11"/>
      <c r="B96" s="11"/>
      <c r="C96" s="11"/>
      <c r="D96" s="11"/>
      <c r="E96" s="11"/>
    </row>
    <row r="97" spans="1:5">
      <c r="A97" s="11"/>
      <c r="B97" s="11"/>
      <c r="C97" s="11"/>
      <c r="D97" s="11"/>
      <c r="E97" s="11"/>
    </row>
    <row r="98" spans="1:5">
      <c r="A98" s="11"/>
      <c r="B98" s="11"/>
      <c r="C98" s="11"/>
      <c r="D98" s="11"/>
      <c r="E98" s="11"/>
    </row>
    <row r="99" spans="1:5">
      <c r="A99" s="11"/>
      <c r="B99" s="11"/>
      <c r="C99" s="11"/>
      <c r="D99" s="11"/>
      <c r="E99" s="11"/>
    </row>
    <row r="100" spans="1:5">
      <c r="A100" s="11"/>
      <c r="B100" s="11"/>
      <c r="C100" s="11"/>
      <c r="D100" s="11"/>
      <c r="E100" s="11"/>
    </row>
    <row r="101" spans="1:5">
      <c r="A101" s="11"/>
      <c r="B101" s="11"/>
      <c r="C101" s="11"/>
      <c r="D101" s="11"/>
      <c r="E101" s="11"/>
    </row>
    <row r="102" spans="1:5">
      <c r="A102" s="11"/>
      <c r="B102" s="11"/>
      <c r="C102" s="11"/>
      <c r="D102" s="11"/>
      <c r="E102" s="11"/>
    </row>
    <row r="103" spans="1:5">
      <c r="A103" s="11"/>
      <c r="B103" s="11"/>
      <c r="C103" s="11"/>
      <c r="D103" s="11"/>
      <c r="E103" s="11"/>
    </row>
    <row r="104" spans="1:5">
      <c r="A104" s="11"/>
      <c r="B104" s="11"/>
      <c r="C104" s="11"/>
      <c r="D104" s="11"/>
      <c r="E104" s="11"/>
    </row>
    <row r="105" spans="1:5">
      <c r="A105" s="11"/>
      <c r="B105" s="11"/>
      <c r="C105" s="11"/>
      <c r="D105" s="11"/>
      <c r="E105" s="11"/>
    </row>
    <row r="106" spans="1:5">
      <c r="A106" s="11"/>
      <c r="B106" s="11"/>
      <c r="C106" s="11"/>
      <c r="D106" s="11"/>
      <c r="E106" s="11"/>
    </row>
    <row r="107" spans="1:5">
      <c r="A107" s="11"/>
      <c r="B107" s="11"/>
      <c r="C107" s="11"/>
      <c r="D107" s="11"/>
      <c r="E107" s="11"/>
    </row>
    <row r="108" spans="1:5">
      <c r="A108" s="11"/>
      <c r="B108" s="11"/>
      <c r="C108" s="11"/>
      <c r="D108" s="11"/>
      <c r="E108" s="11"/>
    </row>
    <row r="109" spans="1:5">
      <c r="A109" s="11"/>
      <c r="B109" s="11"/>
      <c r="C109" s="11"/>
      <c r="D109" s="11"/>
      <c r="E109" s="11"/>
    </row>
    <row r="110" spans="1:5">
      <c r="A110" s="11"/>
      <c r="B110" s="11"/>
      <c r="C110" s="11"/>
      <c r="D110" s="11"/>
      <c r="E110" s="11"/>
    </row>
    <row r="111" spans="1:5">
      <c r="A111" s="11"/>
      <c r="B111" s="11"/>
      <c r="C111" s="11"/>
      <c r="D111" s="11"/>
      <c r="E111" s="11"/>
    </row>
    <row r="112" spans="1:5">
      <c r="A112" s="11"/>
      <c r="B112" s="11"/>
      <c r="C112" s="11"/>
      <c r="D112" s="11"/>
      <c r="E112" s="11"/>
    </row>
    <row r="113" spans="1:5">
      <c r="A113" s="11"/>
      <c r="B113" s="11"/>
      <c r="C113" s="11"/>
      <c r="D113" s="11"/>
      <c r="E113" s="11"/>
    </row>
    <row r="114" spans="1:5">
      <c r="A114" s="11"/>
      <c r="B114" s="11"/>
      <c r="C114" s="11"/>
      <c r="D114" s="11"/>
      <c r="E114" s="11"/>
    </row>
    <row r="115" spans="1:5">
      <c r="A115" s="11"/>
      <c r="B115" s="11"/>
      <c r="C115" s="11"/>
      <c r="D115" s="11"/>
      <c r="E115" s="11"/>
    </row>
    <row r="116" spans="1:5">
      <c r="A116" s="11"/>
      <c r="B116" s="11"/>
      <c r="C116" s="11"/>
      <c r="D116" s="11"/>
      <c r="E116" s="11"/>
    </row>
    <row r="117" spans="1:5">
      <c r="A117" s="11"/>
      <c r="B117" s="11"/>
      <c r="C117" s="11"/>
      <c r="D117" s="11"/>
      <c r="E117" s="11"/>
    </row>
    <row r="118" spans="1:5">
      <c r="A118" s="11"/>
      <c r="B118" s="11"/>
      <c r="C118" s="11"/>
      <c r="D118" s="11"/>
      <c r="E118" s="11"/>
    </row>
    <row r="119" spans="1:5">
      <c r="A119" s="11"/>
      <c r="B119" s="11"/>
      <c r="C119" s="11"/>
      <c r="D119" s="11"/>
      <c r="E119" s="11"/>
    </row>
    <row r="120" spans="1:5">
      <c r="A120" s="11"/>
      <c r="B120" s="11"/>
      <c r="C120" s="11"/>
      <c r="D120" s="11"/>
      <c r="E120" s="11"/>
    </row>
    <row r="121" spans="1:5">
      <c r="A121" s="11"/>
      <c r="B121" s="11"/>
      <c r="C121" s="11"/>
      <c r="D121" s="11"/>
      <c r="E121" s="11"/>
    </row>
    <row r="122" spans="1:5">
      <c r="A122" s="11"/>
      <c r="B122" s="11"/>
      <c r="C122" s="11"/>
      <c r="D122" s="11"/>
      <c r="E122" s="11"/>
    </row>
    <row r="123" spans="1:5">
      <c r="A123" s="11"/>
      <c r="B123" s="11"/>
      <c r="C123" s="11"/>
      <c r="D123" s="11"/>
      <c r="E123" s="11"/>
    </row>
    <row r="124" spans="1:5">
      <c r="A124" s="11"/>
      <c r="B124" s="11"/>
      <c r="C124" s="11"/>
      <c r="D124" s="11"/>
      <c r="E124" s="11"/>
    </row>
    <row r="125" spans="1:5">
      <c r="A125" s="11"/>
      <c r="B125" s="11"/>
      <c r="C125" s="11"/>
      <c r="D125" s="11"/>
      <c r="E125" s="11"/>
    </row>
    <row r="126" spans="1:5">
      <c r="A126" s="11"/>
      <c r="B126" s="11"/>
      <c r="C126" s="11"/>
      <c r="D126" s="11"/>
      <c r="E126" s="11"/>
    </row>
    <row r="127" spans="1:5">
      <c r="A127" s="11"/>
      <c r="B127" s="11"/>
      <c r="C127" s="11"/>
      <c r="D127" s="11"/>
      <c r="E127" s="11"/>
    </row>
    <row r="128" spans="1:5">
      <c r="A128" s="11"/>
      <c r="B128" s="11"/>
      <c r="C128" s="11"/>
      <c r="D128" s="11"/>
      <c r="E128" s="11"/>
    </row>
    <row r="129" spans="1:5">
      <c r="A129" s="11"/>
      <c r="B129" s="11"/>
      <c r="C129" s="11"/>
      <c r="D129" s="11"/>
      <c r="E129" s="11"/>
    </row>
    <row r="130" spans="1:5">
      <c r="A130" s="11"/>
      <c r="B130" s="11"/>
      <c r="C130" s="11"/>
      <c r="D130" s="11"/>
      <c r="E130" s="11"/>
    </row>
    <row r="131" spans="1:5">
      <c r="A131" s="11"/>
      <c r="B131" s="11"/>
      <c r="C131" s="11"/>
      <c r="D131" s="11"/>
      <c r="E131" s="11"/>
    </row>
    <row r="132" spans="1:5">
      <c r="A132" s="11"/>
      <c r="B132" s="11"/>
      <c r="C132" s="11"/>
      <c r="D132" s="11"/>
      <c r="E132" s="11"/>
    </row>
    <row r="133" spans="1:5">
      <c r="A133" s="11"/>
      <c r="B133" s="11"/>
      <c r="C133" s="11"/>
      <c r="D133" s="11"/>
      <c r="E133" s="11"/>
    </row>
    <row r="134" spans="1:5">
      <c r="A134" s="11"/>
      <c r="B134" s="11"/>
      <c r="C134" s="11"/>
      <c r="D134" s="11"/>
      <c r="E134" s="11"/>
    </row>
    <row r="135" spans="1:5">
      <c r="A135" s="11"/>
      <c r="B135" s="11"/>
      <c r="C135" s="11"/>
      <c r="D135" s="11"/>
      <c r="E135" s="11"/>
    </row>
    <row r="136" spans="1:5">
      <c r="A136" s="11"/>
      <c r="B136" s="11"/>
      <c r="C136" s="11"/>
      <c r="D136" s="11"/>
      <c r="E136" s="11"/>
    </row>
    <row r="137" spans="1:5">
      <c r="A137" s="11"/>
      <c r="B137" s="11"/>
      <c r="C137" s="11"/>
      <c r="D137" s="11"/>
      <c r="E137" s="11"/>
    </row>
    <row r="138" spans="1:5">
      <c r="A138" s="11"/>
      <c r="B138" s="11"/>
      <c r="C138" s="11"/>
      <c r="D138" s="11"/>
      <c r="E138" s="11"/>
    </row>
    <row r="139" spans="1:5">
      <c r="A139" s="11"/>
      <c r="B139" s="11"/>
      <c r="C139" s="11"/>
      <c r="D139" s="11"/>
      <c r="E139" s="11"/>
    </row>
    <row r="140" spans="1:5">
      <c r="A140" s="11"/>
      <c r="B140" s="11"/>
      <c r="C140" s="11"/>
      <c r="D140" s="11"/>
      <c r="E140" s="11"/>
    </row>
    <row r="141" spans="1:5">
      <c r="A141" s="11"/>
      <c r="B141" s="11"/>
      <c r="C141" s="11"/>
      <c r="D141" s="11"/>
      <c r="E141" s="11"/>
    </row>
    <row r="142" spans="1:5">
      <c r="A142" s="11"/>
      <c r="B142" s="11"/>
      <c r="C142" s="11"/>
      <c r="D142" s="11"/>
      <c r="E142" s="11"/>
    </row>
    <row r="143" spans="1:5">
      <c r="A143" s="11"/>
      <c r="B143" s="11"/>
      <c r="C143" s="11"/>
      <c r="D143" s="11"/>
      <c r="E143" s="11"/>
    </row>
    <row r="144" spans="1:5">
      <c r="A144" s="11"/>
      <c r="B144" s="11"/>
      <c r="C144" s="11"/>
      <c r="D144" s="11"/>
      <c r="E144" s="11"/>
    </row>
    <row r="145" spans="1:5">
      <c r="A145" s="11"/>
      <c r="B145" s="11"/>
      <c r="C145" s="11"/>
      <c r="D145" s="11"/>
      <c r="E145" s="11"/>
    </row>
    <row r="146" spans="1:5">
      <c r="A146" s="11"/>
      <c r="B146" s="11"/>
      <c r="C146" s="11"/>
      <c r="D146" s="11"/>
      <c r="E146" s="11"/>
    </row>
    <row r="147" spans="1:5">
      <c r="A147" s="11"/>
      <c r="B147" s="11"/>
      <c r="C147" s="11"/>
      <c r="D147" s="11"/>
      <c r="E147" s="11"/>
    </row>
    <row r="148" spans="1:5">
      <c r="A148" s="11"/>
      <c r="B148" s="11"/>
      <c r="C148" s="11"/>
      <c r="D148" s="11"/>
      <c r="E148" s="11"/>
    </row>
    <row r="149" spans="1:5">
      <c r="A149" s="11"/>
      <c r="B149" s="11"/>
      <c r="C149" s="11"/>
      <c r="D149" s="11"/>
      <c r="E149" s="11"/>
    </row>
    <row r="150" spans="1:5">
      <c r="A150" s="11"/>
      <c r="B150" s="11"/>
      <c r="C150" s="11"/>
      <c r="D150" s="11"/>
      <c r="E150" s="11"/>
    </row>
    <row r="151" spans="1:5">
      <c r="A151" s="11"/>
      <c r="B151" s="11"/>
      <c r="C151" s="11"/>
      <c r="D151" s="11"/>
      <c r="E151" s="11"/>
    </row>
    <row r="152" spans="1:5">
      <c r="A152" s="11"/>
      <c r="B152" s="11"/>
      <c r="C152" s="11"/>
      <c r="D152" s="11"/>
      <c r="E152" s="11"/>
    </row>
    <row r="153" spans="1:5">
      <c r="A153" s="11"/>
      <c r="B153" s="11"/>
      <c r="C153" s="11"/>
      <c r="D153" s="11"/>
      <c r="E153" s="11"/>
    </row>
    <row r="154" spans="1:5">
      <c r="A154" s="11"/>
      <c r="B154" s="11"/>
      <c r="C154" s="11"/>
      <c r="D154" s="11"/>
      <c r="E154" s="11"/>
    </row>
    <row r="155" spans="1:5">
      <c r="A155" s="11"/>
      <c r="B155" s="11"/>
      <c r="C155" s="11"/>
      <c r="D155" s="11"/>
      <c r="E155" s="11"/>
    </row>
    <row r="156" spans="1:5">
      <c r="A156" s="11"/>
      <c r="B156" s="11"/>
      <c r="C156" s="11"/>
      <c r="D156" s="11"/>
      <c r="E156" s="11"/>
    </row>
    <row r="157" spans="1:5">
      <c r="A157" s="11"/>
      <c r="B157" s="11"/>
      <c r="C157" s="11"/>
      <c r="D157" s="11"/>
      <c r="E157" s="11"/>
    </row>
    <row r="158" spans="1:5">
      <c r="A158" s="11"/>
      <c r="B158" s="11"/>
      <c r="C158" s="11"/>
      <c r="D158" s="11"/>
      <c r="E158" s="11"/>
    </row>
    <row r="159" spans="1:5">
      <c r="A159" s="11"/>
      <c r="B159" s="11"/>
      <c r="C159" s="11"/>
      <c r="D159" s="11"/>
      <c r="E159" s="11"/>
    </row>
    <row r="160" spans="1:5">
      <c r="A160" s="11"/>
      <c r="B160" s="11"/>
      <c r="C160" s="11"/>
      <c r="D160" s="11"/>
      <c r="E160" s="11"/>
    </row>
    <row r="161" spans="1:5">
      <c r="A161" s="11"/>
      <c r="B161" s="11"/>
      <c r="C161" s="11"/>
      <c r="D161" s="11"/>
      <c r="E161" s="11"/>
    </row>
    <row r="162" spans="1:5">
      <c r="A162" s="11"/>
      <c r="B162" s="11"/>
      <c r="C162" s="11"/>
      <c r="D162" s="11"/>
      <c r="E162" s="11"/>
    </row>
    <row r="163" spans="1:5">
      <c r="A163" s="11"/>
      <c r="B163" s="11"/>
      <c r="C163" s="11"/>
      <c r="D163" s="11"/>
      <c r="E163" s="11"/>
    </row>
    <row r="164" spans="1:5">
      <c r="A164" s="11"/>
      <c r="B164" s="11"/>
      <c r="C164" s="11"/>
      <c r="D164" s="11"/>
      <c r="E164" s="11"/>
    </row>
    <row r="165" spans="1:5">
      <c r="A165" s="11"/>
      <c r="B165" s="11"/>
      <c r="C165" s="11"/>
      <c r="D165" s="11"/>
      <c r="E165" s="11"/>
    </row>
    <row r="166" spans="1:5">
      <c r="A166" s="11"/>
      <c r="B166" s="11"/>
      <c r="C166" s="11"/>
      <c r="D166" s="11"/>
      <c r="E166" s="11"/>
    </row>
    <row r="167" spans="1:5">
      <c r="A167" s="11"/>
      <c r="B167" s="11"/>
      <c r="C167" s="11"/>
      <c r="D167" s="11"/>
      <c r="E167" s="11"/>
    </row>
    <row r="168" spans="1:5">
      <c r="A168" s="11"/>
      <c r="B168" s="11"/>
      <c r="C168" s="11"/>
      <c r="D168" s="11"/>
      <c r="E168" s="11"/>
    </row>
    <row r="169" spans="1:5">
      <c r="A169" s="11"/>
      <c r="B169" s="11"/>
      <c r="C169" s="11"/>
      <c r="D169" s="11"/>
      <c r="E169" s="11"/>
    </row>
    <row r="170" spans="1:5">
      <c r="A170" s="11"/>
      <c r="B170" s="11"/>
      <c r="C170" s="11"/>
      <c r="D170" s="11"/>
      <c r="E170" s="11"/>
    </row>
    <row r="171" spans="1:5">
      <c r="A171" s="11"/>
      <c r="B171" s="11"/>
      <c r="C171" s="11"/>
      <c r="D171" s="11"/>
      <c r="E171" s="11"/>
    </row>
    <row r="172" spans="1:5">
      <c r="A172" s="11"/>
      <c r="B172" s="11"/>
      <c r="C172" s="11"/>
      <c r="D172" s="11"/>
      <c r="E172" s="11"/>
    </row>
    <row r="173" spans="1:5">
      <c r="A173" s="11"/>
      <c r="B173" s="11"/>
      <c r="C173" s="11"/>
      <c r="D173" s="11"/>
      <c r="E173" s="11"/>
    </row>
    <row r="174" spans="1:5">
      <c r="A174" s="11"/>
      <c r="B174" s="11"/>
      <c r="C174" s="11"/>
      <c r="D174" s="11"/>
      <c r="E174" s="11"/>
    </row>
    <row r="175" spans="1:5">
      <c r="A175" s="11"/>
      <c r="B175" s="11"/>
      <c r="C175" s="11"/>
      <c r="D175" s="11"/>
      <c r="E175" s="11"/>
    </row>
    <row r="176" spans="1:5">
      <c r="A176" s="11"/>
      <c r="B176" s="11"/>
      <c r="C176" s="11"/>
      <c r="D176" s="11"/>
      <c r="E176" s="11"/>
    </row>
    <row r="177" spans="1:5">
      <c r="A177" s="11"/>
      <c r="B177" s="11"/>
      <c r="C177" s="11"/>
      <c r="D177" s="11"/>
      <c r="E177" s="11"/>
    </row>
    <row r="178" spans="1:5">
      <c r="A178" s="11"/>
      <c r="B178" s="11"/>
      <c r="C178" s="11"/>
      <c r="D178" s="11"/>
      <c r="E178" s="11"/>
    </row>
    <row r="179" spans="1:5">
      <c r="A179" s="11"/>
      <c r="B179" s="11"/>
      <c r="C179" s="11"/>
      <c r="D179" s="11"/>
      <c r="E179" s="11"/>
    </row>
    <row r="180" spans="1:5">
      <c r="A180" s="11"/>
      <c r="B180" s="11"/>
      <c r="C180" s="11"/>
      <c r="D180" s="11"/>
      <c r="E180" s="11"/>
    </row>
    <row r="181" spans="1:5">
      <c r="A181" s="11"/>
      <c r="B181" s="11"/>
      <c r="C181" s="11"/>
      <c r="D181" s="11"/>
      <c r="E181" s="11"/>
    </row>
    <row r="182" spans="1:5">
      <c r="A182" s="11"/>
      <c r="B182" s="11"/>
      <c r="C182" s="11"/>
      <c r="D182" s="11"/>
      <c r="E182" s="11"/>
    </row>
    <row r="183" spans="1:5">
      <c r="A183" s="11"/>
      <c r="B183" s="11"/>
      <c r="C183" s="11"/>
      <c r="D183" s="11"/>
      <c r="E183" s="11"/>
    </row>
    <row r="184" spans="1:5">
      <c r="A184" s="11"/>
      <c r="B184" s="11"/>
      <c r="C184" s="11"/>
      <c r="D184" s="11"/>
      <c r="E184" s="11"/>
    </row>
    <row r="185" spans="1:5">
      <c r="A185" s="11"/>
      <c r="B185" s="11"/>
      <c r="C185" s="11"/>
      <c r="D185" s="11"/>
      <c r="E185" s="11"/>
    </row>
    <row r="186" spans="1:5">
      <c r="A186" s="11"/>
      <c r="B186" s="11"/>
      <c r="C186" s="11"/>
      <c r="D186" s="11"/>
      <c r="E186" s="11"/>
    </row>
    <row r="187" spans="1:5">
      <c r="A187" s="11"/>
      <c r="B187" s="11"/>
      <c r="C187" s="11"/>
      <c r="D187" s="11"/>
      <c r="E187" s="11"/>
    </row>
    <row r="188" spans="1:5">
      <c r="A188" s="11"/>
      <c r="B188" s="11"/>
      <c r="C188" s="11"/>
      <c r="D188" s="11"/>
      <c r="E188" s="11"/>
    </row>
    <row r="189" spans="1:5">
      <c r="A189" s="11"/>
      <c r="B189" s="11"/>
      <c r="C189" s="11"/>
      <c r="D189" s="11"/>
      <c r="E189" s="11"/>
    </row>
    <row r="190" spans="1:5">
      <c r="A190" s="11"/>
      <c r="B190" s="11"/>
      <c r="C190" s="11"/>
      <c r="D190" s="11"/>
      <c r="E190" s="11"/>
    </row>
    <row r="191" spans="1:5">
      <c r="A191" s="11"/>
      <c r="B191" s="11"/>
      <c r="C191" s="11"/>
      <c r="D191" s="11"/>
      <c r="E191" s="11"/>
    </row>
    <row r="192" spans="1:5">
      <c r="A192" s="11"/>
      <c r="B192" s="11"/>
      <c r="C192" s="11"/>
      <c r="D192" s="11"/>
      <c r="E192" s="11"/>
    </row>
    <row r="193" spans="1:5">
      <c r="A193" s="11"/>
      <c r="B193" s="11"/>
      <c r="C193" s="11"/>
      <c r="D193" s="11"/>
      <c r="E193" s="11"/>
    </row>
    <row r="194" spans="1:5">
      <c r="A194" s="11"/>
      <c r="B194" s="11"/>
      <c r="C194" s="11"/>
      <c r="D194" s="11"/>
      <c r="E194" s="11"/>
    </row>
    <row r="195" spans="1:5">
      <c r="A195" s="11"/>
      <c r="B195" s="11"/>
      <c r="C195" s="11"/>
      <c r="D195" s="11"/>
      <c r="E195" s="11"/>
    </row>
    <row r="196" spans="1:5">
      <c r="A196" s="11"/>
      <c r="B196" s="11"/>
      <c r="C196" s="11"/>
      <c r="D196" s="11"/>
      <c r="E196" s="11"/>
    </row>
    <row r="197" spans="1:5">
      <c r="A197" s="11"/>
      <c r="B197" s="11"/>
      <c r="C197" s="11"/>
      <c r="D197" s="11"/>
      <c r="E197" s="11"/>
    </row>
    <row r="198" spans="1:5">
      <c r="A198" s="11"/>
      <c r="B198" s="11"/>
      <c r="C198" s="11"/>
      <c r="D198" s="11"/>
      <c r="E198" s="11"/>
    </row>
    <row r="199" spans="1:5">
      <c r="A199" s="11"/>
      <c r="B199" s="11"/>
      <c r="C199" s="11"/>
      <c r="D199" s="11"/>
      <c r="E199" s="11"/>
    </row>
    <row r="200" spans="1:5">
      <c r="A200" s="11"/>
      <c r="B200" s="11"/>
      <c r="C200" s="11"/>
      <c r="D200" s="11"/>
      <c r="E200" s="11"/>
    </row>
    <row r="201" spans="1:5">
      <c r="A201" s="11"/>
      <c r="B201" s="11"/>
      <c r="C201" s="11"/>
      <c r="D201" s="11"/>
      <c r="E201" s="11"/>
    </row>
    <row r="202" spans="1:5">
      <c r="A202" s="11"/>
      <c r="B202" s="11"/>
      <c r="C202" s="11"/>
      <c r="D202" s="11"/>
      <c r="E202" s="11"/>
    </row>
    <row r="203" spans="1:5">
      <c r="A203" s="11"/>
      <c r="B203" s="11"/>
      <c r="C203" s="11"/>
      <c r="D203" s="11"/>
      <c r="E203" s="11"/>
    </row>
    <row r="204" spans="1:5">
      <c r="A204" s="11"/>
      <c r="B204" s="11"/>
      <c r="C204" s="11"/>
      <c r="D204" s="11"/>
      <c r="E204" s="11"/>
    </row>
    <row r="205" spans="1:5">
      <c r="A205" s="11"/>
      <c r="B205" s="11"/>
      <c r="C205" s="11"/>
      <c r="D205" s="11"/>
      <c r="E205" s="11"/>
    </row>
    <row r="206" spans="1:5">
      <c r="A206" s="11"/>
      <c r="B206" s="11"/>
      <c r="C206" s="11"/>
      <c r="D206" s="11"/>
      <c r="E206" s="11"/>
    </row>
    <row r="207" spans="1:5">
      <c r="A207" s="11"/>
      <c r="B207" s="11"/>
      <c r="C207" s="11"/>
      <c r="D207" s="11"/>
      <c r="E207" s="11"/>
    </row>
    <row r="208" spans="1:5">
      <c r="A208" s="11"/>
      <c r="B208" s="11"/>
      <c r="C208" s="11"/>
      <c r="D208" s="11"/>
      <c r="E208" s="11"/>
    </row>
    <row r="209" spans="1:5">
      <c r="A209" s="11"/>
      <c r="B209" s="11"/>
      <c r="C209" s="11"/>
      <c r="D209" s="11"/>
      <c r="E209" s="11"/>
    </row>
    <row r="210" spans="1:5">
      <c r="A210" s="11"/>
      <c r="B210" s="11"/>
      <c r="C210" s="11"/>
      <c r="D210" s="11"/>
      <c r="E210" s="11"/>
    </row>
    <row r="211" spans="1:5">
      <c r="A211" s="11"/>
      <c r="B211" s="11"/>
      <c r="C211" s="11"/>
      <c r="D211" s="11"/>
      <c r="E211" s="11"/>
    </row>
    <row r="212" spans="1:5">
      <c r="A212" s="11"/>
      <c r="B212" s="11"/>
      <c r="C212" s="11"/>
      <c r="D212" s="11"/>
      <c r="E212" s="11"/>
    </row>
    <row r="213" spans="1:5">
      <c r="A213" s="11"/>
      <c r="B213" s="11"/>
      <c r="C213" s="11"/>
      <c r="D213" s="11"/>
      <c r="E213" s="11"/>
    </row>
    <row r="214" spans="1:5">
      <c r="A214" s="11"/>
      <c r="B214" s="11"/>
      <c r="C214" s="11"/>
      <c r="D214" s="11"/>
      <c r="E214" s="11"/>
    </row>
    <row r="215" spans="1:5">
      <c r="A215" s="11"/>
      <c r="B215" s="11"/>
      <c r="C215" s="11"/>
      <c r="D215" s="11"/>
      <c r="E215" s="11"/>
    </row>
    <row r="216" spans="1:5">
      <c r="A216" s="11"/>
      <c r="B216" s="11"/>
      <c r="C216" s="11"/>
      <c r="D216" s="11"/>
      <c r="E216" s="11"/>
    </row>
    <row r="217" spans="1:5">
      <c r="A217" s="11"/>
      <c r="B217" s="11"/>
      <c r="C217" s="11"/>
      <c r="D217" s="11"/>
      <c r="E217" s="11"/>
    </row>
    <row r="218" spans="1:5">
      <c r="A218" s="11"/>
      <c r="B218" s="11"/>
      <c r="C218" s="11"/>
      <c r="D218" s="11"/>
      <c r="E218" s="11"/>
    </row>
    <row r="219" spans="1:5">
      <c r="A219" s="11"/>
      <c r="B219" s="11"/>
      <c r="C219" s="11"/>
      <c r="D219" s="11"/>
      <c r="E219" s="11"/>
    </row>
    <row r="220" spans="1:5">
      <c r="A220" s="11"/>
      <c r="B220" s="11"/>
      <c r="C220" s="11"/>
      <c r="D220" s="11"/>
      <c r="E220" s="11"/>
    </row>
    <row r="221" spans="1:5">
      <c r="A221" s="11"/>
      <c r="B221" s="11"/>
      <c r="C221" s="11"/>
      <c r="D221" s="11"/>
      <c r="E221" s="11"/>
    </row>
    <row r="222" spans="1:5">
      <c r="A222" s="11"/>
      <c r="B222" s="11"/>
      <c r="C222" s="11"/>
      <c r="D222" s="11"/>
      <c r="E222" s="11"/>
    </row>
    <row r="223" spans="1:5">
      <c r="A223" s="11"/>
      <c r="B223" s="11"/>
      <c r="C223" s="11"/>
      <c r="D223" s="11"/>
      <c r="E223" s="11"/>
    </row>
    <row r="224" spans="1:5">
      <c r="A224" s="11"/>
      <c r="B224" s="11"/>
      <c r="C224" s="11"/>
      <c r="D224" s="11"/>
      <c r="E224" s="11"/>
    </row>
    <row r="225" spans="1:5">
      <c r="A225" s="11"/>
      <c r="B225" s="11"/>
      <c r="C225" s="11"/>
      <c r="D225" s="11"/>
      <c r="E225" s="11"/>
    </row>
    <row r="226" spans="1:5">
      <c r="A226" s="11"/>
      <c r="B226" s="11"/>
      <c r="C226" s="11"/>
      <c r="D226" s="11"/>
      <c r="E226" s="11"/>
    </row>
    <row r="227" spans="1:5">
      <c r="A227" s="11"/>
      <c r="B227" s="11"/>
      <c r="C227" s="11"/>
      <c r="D227" s="11"/>
      <c r="E227" s="11"/>
    </row>
    <row r="228" spans="1:5">
      <c r="A228" s="11"/>
      <c r="B228" s="11"/>
      <c r="C228" s="11"/>
      <c r="D228" s="11"/>
      <c r="E228" s="11"/>
    </row>
    <row r="229" spans="1:5">
      <c r="A229" s="11"/>
      <c r="B229" s="11"/>
      <c r="C229" s="11"/>
      <c r="D229" s="11"/>
      <c r="E229" s="11"/>
    </row>
    <row r="230" spans="1:5">
      <c r="A230" s="11"/>
      <c r="B230" s="11"/>
      <c r="C230" s="11"/>
      <c r="D230" s="11"/>
      <c r="E230" s="11"/>
    </row>
    <row r="231" spans="1:5">
      <c r="A231" s="11"/>
      <c r="B231" s="11"/>
      <c r="C231" s="11"/>
      <c r="D231" s="11"/>
      <c r="E231" s="11"/>
    </row>
    <row r="232" spans="1:5">
      <c r="A232" s="11"/>
      <c r="B232" s="11"/>
      <c r="C232" s="11"/>
      <c r="D232" s="11"/>
      <c r="E232" s="11"/>
    </row>
    <row r="233" spans="1:5">
      <c r="A233" s="11"/>
      <c r="B233" s="11"/>
      <c r="C233" s="11"/>
      <c r="D233" s="11"/>
      <c r="E233" s="11"/>
    </row>
    <row r="234" spans="1:5">
      <c r="A234" s="11"/>
      <c r="B234" s="11"/>
      <c r="C234" s="11"/>
      <c r="D234" s="11"/>
      <c r="E234" s="11"/>
    </row>
    <row r="235" spans="1:5">
      <c r="A235" s="11"/>
      <c r="B235" s="11"/>
      <c r="C235" s="11"/>
      <c r="D235" s="11"/>
      <c r="E235" s="11"/>
    </row>
    <row r="236" spans="1:5">
      <c r="A236" s="11"/>
      <c r="B236" s="11"/>
      <c r="C236" s="11"/>
      <c r="D236" s="11"/>
      <c r="E236" s="11"/>
    </row>
    <row r="237" spans="1:5">
      <c r="A237" s="11"/>
      <c r="B237" s="11"/>
      <c r="C237" s="11"/>
      <c r="D237" s="11"/>
      <c r="E237" s="11"/>
    </row>
    <row r="238" spans="1:5">
      <c r="A238" s="11"/>
      <c r="B238" s="11"/>
      <c r="C238" s="11"/>
      <c r="D238" s="11"/>
      <c r="E238" s="11"/>
    </row>
    <row r="239" spans="1:5">
      <c r="A239" s="11"/>
      <c r="B239" s="11"/>
      <c r="C239" s="11"/>
      <c r="D239" s="11"/>
      <c r="E239" s="11"/>
    </row>
    <row r="240" spans="1:5">
      <c r="A240" s="11"/>
      <c r="B240" s="11"/>
      <c r="C240" s="11"/>
      <c r="D240" s="11"/>
      <c r="E240" s="11"/>
    </row>
    <row r="241" spans="1:5">
      <c r="A241" s="11"/>
      <c r="B241" s="11"/>
      <c r="C241" s="11"/>
      <c r="D241" s="11"/>
      <c r="E241" s="11"/>
    </row>
    <row r="242" spans="1:5">
      <c r="A242" s="11"/>
      <c r="B242" s="11"/>
      <c r="C242" s="11"/>
      <c r="D242" s="11"/>
      <c r="E242" s="11"/>
    </row>
    <row r="243" spans="1:5">
      <c r="A243" s="11"/>
      <c r="B243" s="11"/>
      <c r="C243" s="11"/>
      <c r="D243" s="11"/>
      <c r="E243" s="11"/>
    </row>
    <row r="244" spans="1:5">
      <c r="A244" s="11"/>
      <c r="B244" s="11"/>
      <c r="C244" s="11"/>
      <c r="D244" s="11"/>
      <c r="E244" s="11"/>
    </row>
    <row r="245" spans="1:5">
      <c r="A245" s="11"/>
      <c r="B245" s="11"/>
      <c r="C245" s="11"/>
      <c r="D245" s="11"/>
      <c r="E245" s="11"/>
    </row>
    <row r="246" spans="1:5">
      <c r="A246" s="11"/>
      <c r="B246" s="11"/>
      <c r="C246" s="11"/>
      <c r="D246" s="11"/>
      <c r="E246" s="11"/>
    </row>
    <row r="247" spans="1:5">
      <c r="A247" s="11"/>
      <c r="B247" s="11"/>
      <c r="C247" s="11"/>
      <c r="D247" s="11"/>
      <c r="E247" s="11"/>
    </row>
    <row r="248" spans="1:5">
      <c r="A248" s="11"/>
      <c r="B248" s="11"/>
      <c r="C248" s="11"/>
      <c r="D248" s="11"/>
      <c r="E248" s="11"/>
    </row>
    <row r="249" spans="1:5">
      <c r="A249" s="11"/>
      <c r="B249" s="11"/>
      <c r="C249" s="11"/>
      <c r="D249" s="11"/>
      <c r="E249" s="11"/>
    </row>
    <row r="250" spans="1:5">
      <c r="A250" s="11"/>
      <c r="B250" s="11"/>
      <c r="C250" s="11"/>
      <c r="D250" s="11"/>
      <c r="E250" s="11"/>
    </row>
    <row r="251" spans="1:5">
      <c r="A251" s="11"/>
      <c r="B251" s="11"/>
      <c r="C251" s="11"/>
      <c r="D251" s="11"/>
      <c r="E251" s="11"/>
    </row>
    <row r="252" spans="1:5">
      <c r="A252" s="11"/>
      <c r="B252" s="11"/>
      <c r="C252" s="11"/>
      <c r="D252" s="11"/>
      <c r="E252" s="11"/>
    </row>
    <row r="253" spans="1:5">
      <c r="A253" s="11"/>
      <c r="B253" s="11"/>
      <c r="C253" s="11"/>
      <c r="D253" s="11"/>
      <c r="E253" s="11"/>
    </row>
    <row r="254" spans="1:5">
      <c r="A254" s="11"/>
      <c r="B254" s="11"/>
      <c r="C254" s="11"/>
      <c r="D254" s="11"/>
      <c r="E254" s="11"/>
    </row>
    <row r="255" spans="1:5">
      <c r="A255" s="11"/>
      <c r="B255" s="11"/>
      <c r="C255" s="11"/>
      <c r="D255" s="11"/>
      <c r="E255" s="11"/>
    </row>
    <row r="256" spans="1:5">
      <c r="A256" s="11"/>
      <c r="B256" s="11"/>
      <c r="C256" s="11"/>
      <c r="D256" s="11"/>
      <c r="E256" s="11"/>
    </row>
    <row r="257" spans="1:5">
      <c r="A257" s="11"/>
      <c r="B257" s="11"/>
      <c r="C257" s="11"/>
      <c r="D257" s="11"/>
      <c r="E257" s="11"/>
    </row>
    <row r="258" spans="1:5">
      <c r="A258" s="15"/>
      <c r="B258" s="15"/>
      <c r="C258" s="11"/>
      <c r="D258" s="15"/>
      <c r="E258" s="15"/>
    </row>
    <row r="259" spans="1:5">
      <c r="A259" s="15"/>
      <c r="B259" s="15"/>
      <c r="C259" s="11"/>
      <c r="D259" s="15"/>
      <c r="E259" s="15"/>
    </row>
    <row r="260" spans="1:5">
      <c r="A260" s="15"/>
      <c r="B260" s="15"/>
      <c r="C260" s="11"/>
      <c r="D260" s="15"/>
      <c r="E260" s="15"/>
    </row>
    <row r="261" spans="1:5">
      <c r="A261" s="15"/>
      <c r="B261" s="15"/>
      <c r="C261" s="11"/>
      <c r="D261" s="15"/>
      <c r="E261" s="15"/>
    </row>
    <row r="262" spans="1:5">
      <c r="A262" s="15"/>
      <c r="B262" s="15"/>
      <c r="C262" s="15"/>
      <c r="D262" s="15"/>
      <c r="E262" s="15"/>
    </row>
    <row r="263" spans="1:5">
      <c r="A263" s="15"/>
      <c r="B263" s="15"/>
      <c r="C263" s="15"/>
      <c r="D263" s="15"/>
      <c r="E263" s="15"/>
    </row>
    <row r="264" spans="1:5">
      <c r="A264" s="15"/>
      <c r="B264" s="15"/>
      <c r="C264" s="15"/>
      <c r="D264" s="15"/>
      <c r="E264" s="15"/>
    </row>
    <row r="265" spans="1:5">
      <c r="A265" s="15"/>
      <c r="B265" s="15"/>
      <c r="C265" s="15"/>
      <c r="D265" s="15"/>
      <c r="E265" s="15"/>
    </row>
    <row r="266" spans="1:5">
      <c r="A266" s="15"/>
      <c r="B266" s="15"/>
      <c r="C266" s="15"/>
      <c r="D266" s="15"/>
      <c r="E266" s="15"/>
    </row>
    <row r="267" spans="1:5">
      <c r="A267" s="15"/>
      <c r="B267" s="15"/>
      <c r="C267" s="15"/>
      <c r="D267" s="15"/>
      <c r="E267" s="15"/>
    </row>
    <row r="268" spans="1:5">
      <c r="A268" s="15"/>
      <c r="B268" s="15"/>
      <c r="C268" s="15"/>
      <c r="D268" s="15"/>
      <c r="E268" s="15"/>
    </row>
    <row r="269" spans="1:5">
      <c r="A269" s="15"/>
      <c r="B269" s="15"/>
      <c r="C269" s="15"/>
      <c r="D269" s="15"/>
      <c r="E269" s="15"/>
    </row>
    <row r="270" spans="1:5">
      <c r="A270" s="15"/>
      <c r="B270" s="15"/>
      <c r="C270" s="15"/>
      <c r="D270" s="15"/>
      <c r="E270" s="15"/>
    </row>
    <row r="271" spans="1:5">
      <c r="A271" s="15"/>
      <c r="B271" s="15"/>
      <c r="C271" s="15"/>
      <c r="D271" s="15"/>
      <c r="E271" s="15"/>
    </row>
    <row r="272" spans="1:5">
      <c r="A272" s="15"/>
      <c r="B272" s="15"/>
      <c r="C272" s="15"/>
      <c r="D272" s="15"/>
      <c r="E272" s="15"/>
    </row>
    <row r="273" spans="1:5">
      <c r="A273" s="15"/>
      <c r="B273" s="15"/>
      <c r="C273" s="15"/>
      <c r="D273" s="15"/>
      <c r="E273" s="15"/>
    </row>
    <row r="274" spans="1:5">
      <c r="A274" s="15"/>
      <c r="B274" s="15"/>
      <c r="C274" s="15"/>
      <c r="D274" s="15"/>
      <c r="E274" s="15"/>
    </row>
    <row r="275" spans="1:5">
      <c r="A275" s="15"/>
      <c r="B275" s="15"/>
      <c r="C275" s="15"/>
      <c r="D275" s="15"/>
      <c r="E275" s="15"/>
    </row>
    <row r="276" spans="1:5">
      <c r="A276" s="15"/>
      <c r="B276" s="15"/>
      <c r="C276" s="15"/>
      <c r="D276" s="15"/>
      <c r="E276" s="15"/>
    </row>
    <row r="277" spans="1:5">
      <c r="A277" s="15"/>
      <c r="B277" s="15"/>
      <c r="C277" s="15"/>
      <c r="D277" s="15"/>
      <c r="E277" s="15"/>
    </row>
    <row r="278" spans="1:5">
      <c r="A278" s="15"/>
      <c r="B278" s="15"/>
      <c r="C278" s="15"/>
      <c r="D278" s="15"/>
      <c r="E278" s="15"/>
    </row>
    <row r="279" spans="1:5">
      <c r="A279" s="15"/>
      <c r="B279" s="15"/>
      <c r="C279" s="15"/>
      <c r="D279" s="15"/>
      <c r="E279" s="15"/>
    </row>
    <row r="280" spans="1:5">
      <c r="A280" s="15"/>
      <c r="B280" s="15"/>
      <c r="C280" s="15"/>
      <c r="D280" s="15"/>
      <c r="E280" s="15"/>
    </row>
    <row r="281" spans="1:5">
      <c r="A281" s="15"/>
      <c r="B281" s="15"/>
      <c r="C281" s="15"/>
      <c r="D281" s="15"/>
      <c r="E281" s="15"/>
    </row>
    <row r="282" spans="1:5">
      <c r="A282" s="15"/>
      <c r="B282" s="15"/>
      <c r="C282" s="15"/>
      <c r="D282" s="15"/>
      <c r="E282" s="15"/>
    </row>
    <row r="283" spans="1:5">
      <c r="A283" s="15"/>
      <c r="B283" s="15"/>
      <c r="C283" s="15"/>
      <c r="D283" s="15"/>
      <c r="E283" s="15"/>
    </row>
    <row r="284" spans="1:5">
      <c r="A284" s="15"/>
      <c r="B284" s="15"/>
      <c r="C284" s="15"/>
      <c r="D284" s="15"/>
      <c r="E284" s="15"/>
    </row>
    <row r="285" spans="1:5">
      <c r="A285" s="15"/>
      <c r="B285" s="15"/>
      <c r="C285" s="15"/>
      <c r="D285" s="15"/>
      <c r="E285" s="15"/>
    </row>
    <row r="286" spans="1:5">
      <c r="A286" s="15"/>
      <c r="B286" s="15"/>
      <c r="C286" s="15"/>
      <c r="D286" s="15"/>
      <c r="E286" s="15"/>
    </row>
    <row r="287" spans="1:5">
      <c r="A287" s="15"/>
      <c r="B287" s="15"/>
      <c r="C287" s="15"/>
      <c r="D287" s="15"/>
      <c r="E287" s="15"/>
    </row>
    <row r="288" spans="1:5">
      <c r="A288" s="15"/>
      <c r="B288" s="15"/>
      <c r="C288" s="15"/>
      <c r="D288" s="15"/>
      <c r="E288" s="15"/>
    </row>
    <row r="289" spans="1:5">
      <c r="A289" s="15"/>
      <c r="B289" s="15"/>
      <c r="C289" s="15"/>
      <c r="D289" s="15"/>
      <c r="E289" s="15"/>
    </row>
    <row r="290" spans="1:5">
      <c r="A290" s="15"/>
      <c r="B290" s="15"/>
      <c r="C290" s="15"/>
      <c r="D290" s="15"/>
      <c r="E290" s="15"/>
    </row>
    <row r="291" spans="1:5">
      <c r="A291" s="15"/>
      <c r="B291" s="15"/>
      <c r="C291" s="15"/>
      <c r="D291" s="15"/>
      <c r="E291" s="15"/>
    </row>
    <row r="292" spans="1:5">
      <c r="A292" s="15"/>
      <c r="B292" s="15"/>
      <c r="C292" s="15"/>
      <c r="D292" s="15"/>
      <c r="E292" s="15"/>
    </row>
    <row r="293" spans="1:5">
      <c r="A293" s="15"/>
      <c r="B293" s="15"/>
      <c r="C293" s="15"/>
      <c r="D293" s="15"/>
      <c r="E293" s="15"/>
    </row>
    <row r="294" spans="1:5">
      <c r="A294" s="15"/>
      <c r="B294" s="15"/>
      <c r="C294" s="15"/>
      <c r="D294" s="15"/>
      <c r="E294" s="15"/>
    </row>
    <row r="295" spans="1:5">
      <c r="A295" s="15"/>
      <c r="B295" s="15"/>
      <c r="C295" s="15"/>
      <c r="D295" s="15"/>
      <c r="E295" s="15"/>
    </row>
    <row r="296" spans="1:5">
      <c r="A296" s="15"/>
      <c r="B296" s="15"/>
      <c r="C296" s="15"/>
      <c r="D296" s="15"/>
      <c r="E296" s="15"/>
    </row>
    <row r="297" spans="1:5">
      <c r="A297" s="15"/>
      <c r="B297" s="15"/>
      <c r="C297" s="15"/>
      <c r="D297" s="15"/>
      <c r="E297" s="15"/>
    </row>
    <row r="298" spans="1:5">
      <c r="A298" s="15"/>
      <c r="B298" s="15"/>
      <c r="C298" s="15"/>
      <c r="D298" s="15"/>
      <c r="E298" s="15"/>
    </row>
    <row r="299" spans="1:5">
      <c r="A299" s="15"/>
      <c r="B299" s="15"/>
      <c r="C299" s="15"/>
      <c r="D299" s="15"/>
      <c r="E299" s="15"/>
    </row>
    <row r="300" spans="1:5">
      <c r="A300" s="15"/>
      <c r="B300" s="15"/>
      <c r="C300" s="15"/>
      <c r="D300" s="15"/>
      <c r="E300" s="15"/>
    </row>
    <row r="301" spans="1:5">
      <c r="A301" s="15"/>
      <c r="B301" s="15"/>
      <c r="C301" s="15"/>
      <c r="D301" s="15"/>
      <c r="E301" s="15"/>
    </row>
    <row r="302" spans="1:5">
      <c r="A302" s="15"/>
      <c r="B302" s="15"/>
      <c r="C302" s="15"/>
      <c r="D302" s="15"/>
      <c r="E302" s="15"/>
    </row>
    <row r="303" spans="1:5">
      <c r="A303" s="15"/>
      <c r="B303" s="15"/>
      <c r="C303" s="15"/>
      <c r="D303" s="15"/>
      <c r="E303" s="15"/>
    </row>
    <row r="304" spans="1:5">
      <c r="A304" s="15"/>
      <c r="B304" s="15"/>
      <c r="C304" s="15"/>
      <c r="D304" s="15"/>
      <c r="E304" s="15"/>
    </row>
    <row r="305" spans="1:5">
      <c r="A305" s="15"/>
      <c r="B305" s="15"/>
      <c r="C305" s="15"/>
      <c r="D305" s="15"/>
      <c r="E305" s="15"/>
    </row>
    <row r="306" spans="1:5">
      <c r="A306" s="15"/>
      <c r="B306" s="15"/>
      <c r="C306" s="15"/>
      <c r="D306" s="15"/>
      <c r="E306" s="15"/>
    </row>
    <row r="307" spans="1:5">
      <c r="A307" s="15"/>
      <c r="B307" s="15"/>
      <c r="C307" s="15"/>
      <c r="D307" s="15"/>
      <c r="E307" s="15"/>
    </row>
    <row r="308" spans="1:5">
      <c r="A308" s="15"/>
      <c r="B308" s="15"/>
      <c r="C308" s="15"/>
      <c r="D308" s="15"/>
      <c r="E308" s="15"/>
    </row>
    <row r="309" spans="1:5">
      <c r="A309" s="15"/>
      <c r="B309" s="15"/>
      <c r="C309" s="15"/>
      <c r="D309" s="15"/>
      <c r="E309" s="15"/>
    </row>
    <row r="310" spans="1:5">
      <c r="A310" s="15"/>
      <c r="B310" s="15"/>
      <c r="C310" s="15"/>
      <c r="D310" s="15"/>
      <c r="E310" s="15"/>
    </row>
    <row r="311" spans="1:5">
      <c r="A311" s="15"/>
      <c r="B311" s="15"/>
      <c r="C311" s="15"/>
      <c r="D311" s="15"/>
      <c r="E311" s="15"/>
    </row>
    <row r="312" spans="1:5">
      <c r="A312" s="15"/>
      <c r="B312" s="15"/>
      <c r="C312" s="15"/>
      <c r="D312" s="15"/>
      <c r="E312" s="15"/>
    </row>
    <row r="313" spans="1:5">
      <c r="A313" s="15"/>
      <c r="B313" s="15"/>
      <c r="C313" s="15"/>
      <c r="D313" s="15"/>
      <c r="E313" s="15"/>
    </row>
    <row r="314" spans="1:5">
      <c r="A314" s="15"/>
      <c r="B314" s="15"/>
      <c r="C314" s="15"/>
      <c r="D314" s="15"/>
      <c r="E314" s="15"/>
    </row>
    <row r="315" spans="1:5">
      <c r="A315" s="15"/>
      <c r="B315" s="15"/>
      <c r="C315" s="15"/>
      <c r="D315" s="15"/>
      <c r="E315" s="15"/>
    </row>
    <row r="316" spans="1:5">
      <c r="A316" s="15"/>
      <c r="B316" s="15"/>
      <c r="C316" s="15"/>
      <c r="D316" s="15"/>
      <c r="E316" s="15"/>
    </row>
    <row r="317" spans="1:5">
      <c r="A317" s="15"/>
      <c r="B317" s="15"/>
      <c r="C317" s="15"/>
      <c r="D317" s="15"/>
      <c r="E317" s="15"/>
    </row>
    <row r="318" spans="1:5">
      <c r="A318" s="15"/>
      <c r="B318" s="15"/>
      <c r="C318" s="15"/>
      <c r="D318" s="15"/>
      <c r="E318" s="15"/>
    </row>
    <row r="319" spans="1:5">
      <c r="A319" s="15"/>
      <c r="B319" s="15"/>
      <c r="C319" s="15"/>
      <c r="D319" s="15"/>
      <c r="E319" s="15"/>
    </row>
    <row r="320" spans="1:5">
      <c r="A320" s="15"/>
      <c r="B320" s="15"/>
      <c r="C320" s="15"/>
      <c r="D320" s="15"/>
      <c r="E320" s="15"/>
    </row>
    <row r="321" spans="1:5">
      <c r="A321" s="15"/>
      <c r="B321" s="15"/>
      <c r="C321" s="15"/>
      <c r="D321" s="15"/>
      <c r="E321" s="15"/>
    </row>
    <row r="322" spans="1:5">
      <c r="A322" s="15"/>
      <c r="B322" s="15"/>
      <c r="C322" s="15"/>
      <c r="D322" s="15"/>
      <c r="E322" s="15"/>
    </row>
    <row r="323" spans="1:5">
      <c r="A323" s="15"/>
      <c r="B323" s="15"/>
      <c r="C323" s="15"/>
      <c r="D323" s="15"/>
      <c r="E323" s="15"/>
    </row>
    <row r="324" spans="1:5">
      <c r="A324" s="15"/>
      <c r="B324" s="15"/>
      <c r="C324" s="15"/>
      <c r="D324" s="15"/>
      <c r="E324" s="15"/>
    </row>
    <row r="325" spans="1:5">
      <c r="A325" s="15"/>
      <c r="B325" s="15"/>
      <c r="C325" s="15"/>
      <c r="D325" s="15"/>
      <c r="E325" s="15"/>
    </row>
    <row r="326" spans="1:5">
      <c r="A326" s="15"/>
      <c r="B326" s="15"/>
      <c r="C326" s="15"/>
      <c r="D326" s="15"/>
      <c r="E326" s="15"/>
    </row>
    <row r="327" spans="1:5">
      <c r="A327" s="15"/>
      <c r="B327" s="15"/>
      <c r="C327" s="15"/>
      <c r="D327" s="15"/>
      <c r="E327" s="15"/>
    </row>
    <row r="328" spans="1:5">
      <c r="A328" s="15"/>
      <c r="B328" s="15"/>
      <c r="C328" s="15"/>
      <c r="D328" s="15"/>
      <c r="E328" s="15"/>
    </row>
    <row r="329" spans="1:5">
      <c r="A329" s="15"/>
      <c r="B329" s="15"/>
      <c r="C329" s="15"/>
      <c r="D329" s="15"/>
      <c r="E329" s="15"/>
    </row>
    <row r="330" spans="1:5">
      <c r="A330" s="15"/>
      <c r="B330" s="15"/>
      <c r="C330" s="15"/>
      <c r="D330" s="15"/>
      <c r="E330" s="15"/>
    </row>
    <row r="331" spans="1:5">
      <c r="A331" s="15"/>
      <c r="B331" s="15"/>
      <c r="C331" s="15"/>
      <c r="D331" s="15"/>
      <c r="E331" s="15"/>
    </row>
    <row r="332" spans="1:5">
      <c r="A332" s="15"/>
      <c r="B332" s="15"/>
      <c r="C332" s="15"/>
      <c r="D332" s="15"/>
      <c r="E332" s="15"/>
    </row>
    <row r="333" spans="1:5">
      <c r="A333" s="15"/>
      <c r="B333" s="15"/>
      <c r="C333" s="15"/>
      <c r="D333" s="15"/>
      <c r="E333" s="15"/>
    </row>
    <row r="334" spans="1:5">
      <c r="A334" s="15"/>
      <c r="B334" s="15"/>
      <c r="C334" s="15"/>
      <c r="D334" s="15"/>
      <c r="E334" s="15"/>
    </row>
    <row r="335" spans="1:5">
      <c r="A335" s="15"/>
      <c r="B335" s="15"/>
      <c r="C335" s="15"/>
      <c r="D335" s="15"/>
      <c r="E335" s="15"/>
    </row>
    <row r="336" spans="1:5">
      <c r="A336" s="15"/>
      <c r="B336" s="15"/>
      <c r="C336" s="15"/>
      <c r="D336" s="15"/>
      <c r="E336" s="15"/>
    </row>
    <row r="337" spans="1:5">
      <c r="A337" s="15"/>
      <c r="B337" s="15"/>
      <c r="C337" s="15"/>
      <c r="D337" s="15"/>
      <c r="E337" s="15"/>
    </row>
    <row r="338" spans="1:5">
      <c r="A338" s="15"/>
      <c r="B338" s="15"/>
      <c r="C338" s="15"/>
      <c r="D338" s="15"/>
      <c r="E338" s="15"/>
    </row>
    <row r="339" spans="1:5">
      <c r="A339" s="15"/>
      <c r="B339" s="15"/>
      <c r="C339" s="15"/>
      <c r="D339" s="15"/>
      <c r="E339" s="15"/>
    </row>
    <row r="340" spans="1:5">
      <c r="A340" s="15"/>
      <c r="B340" s="15"/>
      <c r="C340" s="15"/>
      <c r="D340" s="15"/>
      <c r="E340" s="15"/>
    </row>
    <row r="341" spans="1:5">
      <c r="A341" s="15"/>
      <c r="B341" s="15"/>
      <c r="C341" s="15"/>
      <c r="D341" s="15"/>
      <c r="E341" s="15"/>
    </row>
    <row r="342" spans="1:5">
      <c r="A342" s="15"/>
      <c r="B342" s="15"/>
      <c r="C342" s="15"/>
      <c r="D342" s="15"/>
      <c r="E342" s="15"/>
    </row>
    <row r="343" spans="1:5">
      <c r="A343" s="15"/>
      <c r="B343" s="15"/>
      <c r="C343" s="15"/>
      <c r="D343" s="15"/>
      <c r="E343" s="15"/>
    </row>
    <row r="344" spans="1:5">
      <c r="A344" s="15"/>
      <c r="B344" s="15"/>
      <c r="C344" s="15"/>
      <c r="D344" s="15"/>
      <c r="E344" s="15"/>
    </row>
    <row r="345" spans="1:5">
      <c r="A345" s="15"/>
      <c r="B345" s="15"/>
      <c r="C345" s="15"/>
      <c r="D345" s="15"/>
      <c r="E345" s="15"/>
    </row>
    <row r="346" spans="1:5">
      <c r="A346" s="15"/>
      <c r="B346" s="15"/>
      <c r="C346" s="15"/>
      <c r="D346" s="15"/>
      <c r="E346" s="15"/>
    </row>
    <row r="347" spans="1:5">
      <c r="A347" s="15"/>
      <c r="B347" s="15"/>
      <c r="C347" s="15"/>
      <c r="D347" s="15"/>
      <c r="E347" s="15"/>
    </row>
    <row r="348" spans="1:5">
      <c r="A348" s="15"/>
      <c r="B348" s="15"/>
      <c r="C348" s="15"/>
      <c r="D348" s="15"/>
      <c r="E348" s="15"/>
    </row>
    <row r="349" spans="1:5">
      <c r="A349" s="15"/>
      <c r="B349" s="15"/>
      <c r="C349" s="15"/>
      <c r="D349" s="15"/>
      <c r="E349" s="15"/>
    </row>
    <row r="350" spans="1:5">
      <c r="A350" s="15"/>
      <c r="B350" s="15"/>
      <c r="C350" s="15"/>
      <c r="D350" s="15"/>
      <c r="E350" s="15"/>
    </row>
    <row r="351" spans="1:5">
      <c r="A351" s="15"/>
      <c r="B351" s="15"/>
      <c r="C351" s="15"/>
      <c r="D351" s="15"/>
      <c r="E351" s="15"/>
    </row>
    <row r="352" spans="1:5">
      <c r="A352" s="15"/>
      <c r="B352" s="15"/>
      <c r="C352" s="15"/>
      <c r="D352" s="15"/>
      <c r="E352" s="15"/>
    </row>
    <row r="353" spans="1:5">
      <c r="A353" s="15"/>
      <c r="B353" s="15"/>
      <c r="C353" s="15"/>
      <c r="D353" s="15"/>
      <c r="E353" s="15"/>
    </row>
    <row r="354" spans="1:5">
      <c r="A354" s="15"/>
      <c r="B354" s="15"/>
      <c r="C354" s="15"/>
      <c r="D354" s="15"/>
      <c r="E354" s="15"/>
    </row>
    <row r="355" spans="1:5">
      <c r="A355" s="15"/>
      <c r="B355" s="15"/>
      <c r="C355" s="15"/>
      <c r="D355" s="15"/>
      <c r="E355" s="15"/>
    </row>
    <row r="356" spans="1:5">
      <c r="A356" s="15"/>
      <c r="B356" s="15"/>
      <c r="C356" s="15"/>
      <c r="D356" s="15"/>
      <c r="E356" s="15"/>
    </row>
    <row r="357" spans="1:5">
      <c r="A357" s="15"/>
      <c r="B357" s="15"/>
      <c r="C357" s="15"/>
      <c r="D357" s="15"/>
      <c r="E357" s="15"/>
    </row>
    <row r="358" spans="1:5">
      <c r="A358" s="15"/>
      <c r="B358" s="15"/>
      <c r="C358" s="15"/>
      <c r="D358" s="15"/>
      <c r="E358" s="15"/>
    </row>
    <row r="359" spans="1:5">
      <c r="A359" s="15"/>
      <c r="B359" s="15"/>
      <c r="C359" s="15"/>
      <c r="D359" s="15"/>
      <c r="E359" s="15"/>
    </row>
    <row r="360" spans="1:5">
      <c r="A360" s="15"/>
      <c r="B360" s="15"/>
      <c r="C360" s="15"/>
      <c r="D360" s="15"/>
      <c r="E360" s="15"/>
    </row>
    <row r="361" spans="1:5">
      <c r="A361" s="15"/>
      <c r="B361" s="15"/>
      <c r="C361" s="15"/>
      <c r="D361" s="15"/>
      <c r="E361" s="15"/>
    </row>
    <row r="362" spans="1:5">
      <c r="A362" s="15"/>
      <c r="B362" s="15"/>
      <c r="C362" s="15"/>
      <c r="D362" s="15"/>
      <c r="E362" s="15"/>
    </row>
    <row r="363" spans="1:5">
      <c r="A363" s="15"/>
      <c r="B363" s="15"/>
      <c r="C363" s="15"/>
      <c r="D363" s="15"/>
      <c r="E363" s="15"/>
    </row>
    <row r="364" spans="1:5">
      <c r="A364" s="15"/>
      <c r="B364" s="15"/>
      <c r="C364" s="15"/>
      <c r="D364" s="15"/>
      <c r="E364" s="15"/>
    </row>
    <row r="365" spans="1:5">
      <c r="A365" s="15"/>
      <c r="B365" s="15"/>
      <c r="C365" s="15"/>
      <c r="D365" s="15"/>
      <c r="E365" s="15"/>
    </row>
    <row r="366" spans="1:5">
      <c r="A366" s="15"/>
      <c r="B366" s="15"/>
      <c r="C366" s="15"/>
      <c r="D366" s="15"/>
      <c r="E366" s="15"/>
    </row>
    <row r="367" spans="1:5">
      <c r="A367" s="15"/>
      <c r="B367" s="15"/>
      <c r="C367" s="15"/>
      <c r="D367" s="15"/>
      <c r="E367" s="15"/>
    </row>
    <row r="368" spans="1:5">
      <c r="A368" s="15"/>
      <c r="B368" s="15"/>
      <c r="C368" s="15"/>
      <c r="D368" s="15"/>
      <c r="E368" s="15"/>
    </row>
    <row r="369" spans="1:5">
      <c r="A369" s="15"/>
      <c r="B369" s="15"/>
      <c r="C369" s="15"/>
      <c r="D369" s="15"/>
      <c r="E369" s="15"/>
    </row>
    <row r="370" spans="1:5">
      <c r="A370" s="15"/>
      <c r="B370" s="15"/>
      <c r="C370" s="15"/>
      <c r="D370" s="15"/>
      <c r="E370" s="15"/>
    </row>
    <row r="371" spans="1:5">
      <c r="A371" s="15"/>
      <c r="B371" s="15"/>
      <c r="C371" s="15"/>
      <c r="D371" s="15"/>
      <c r="E371" s="15"/>
    </row>
    <row r="372" spans="1:5">
      <c r="A372" s="15"/>
      <c r="B372" s="15"/>
      <c r="C372" s="15"/>
      <c r="D372" s="15"/>
      <c r="E372" s="15"/>
    </row>
    <row r="373" spans="1:5">
      <c r="A373" s="15"/>
      <c r="B373" s="15"/>
      <c r="C373" s="15"/>
      <c r="D373" s="15"/>
      <c r="E373" s="15"/>
    </row>
    <row r="374" spans="1:5">
      <c r="A374" s="15"/>
      <c r="B374" s="15"/>
      <c r="C374" s="15"/>
      <c r="D374" s="15"/>
      <c r="E374" s="15"/>
    </row>
    <row r="375" spans="1:5">
      <c r="A375" s="15"/>
      <c r="B375" s="15"/>
      <c r="C375" s="15"/>
      <c r="D375" s="15"/>
      <c r="E375" s="15"/>
    </row>
    <row r="376" spans="1:5">
      <c r="A376" s="15"/>
      <c r="B376" s="15"/>
      <c r="C376" s="15"/>
      <c r="D376" s="15"/>
      <c r="E376" s="15"/>
    </row>
    <row r="377" spans="1:5">
      <c r="A377" s="15"/>
      <c r="B377" s="15"/>
      <c r="C377" s="15"/>
      <c r="D377" s="15"/>
      <c r="E377" s="15"/>
    </row>
    <row r="378" spans="1:5">
      <c r="A378" s="15"/>
      <c r="B378" s="15"/>
      <c r="C378" s="15"/>
      <c r="D378" s="15"/>
      <c r="E378" s="15"/>
    </row>
    <row r="379" spans="1:5">
      <c r="A379" s="15"/>
      <c r="B379" s="15"/>
      <c r="C379" s="15"/>
      <c r="D379" s="15"/>
      <c r="E379" s="15"/>
    </row>
    <row r="380" spans="1:5">
      <c r="A380" s="15"/>
      <c r="B380" s="15"/>
      <c r="C380" s="15"/>
      <c r="D380" s="15"/>
      <c r="E380" s="15"/>
    </row>
    <row r="381" spans="1:5">
      <c r="A381" s="15"/>
      <c r="B381" s="15"/>
      <c r="C381" s="15"/>
      <c r="D381" s="15"/>
      <c r="E381" s="15"/>
    </row>
    <row r="382" spans="1:5">
      <c r="A382" s="15"/>
      <c r="B382" s="15"/>
      <c r="C382" s="15"/>
      <c r="D382" s="15"/>
      <c r="E382" s="15"/>
    </row>
    <row r="383" spans="1:5">
      <c r="A383" s="15"/>
      <c r="B383" s="15"/>
      <c r="C383" s="15"/>
      <c r="D383" s="15"/>
      <c r="E383" s="15"/>
    </row>
    <row r="384" spans="1:5">
      <c r="A384" s="15"/>
      <c r="B384" s="15"/>
      <c r="C384" s="15"/>
      <c r="D384" s="15"/>
      <c r="E384" s="15"/>
    </row>
    <row r="385" spans="1:5">
      <c r="A385" s="15"/>
      <c r="B385" s="15"/>
      <c r="C385" s="15"/>
      <c r="D385" s="15"/>
      <c r="E385" s="15"/>
    </row>
    <row r="386" spans="1:5">
      <c r="A386" s="15"/>
      <c r="B386" s="15"/>
      <c r="C386" s="15"/>
      <c r="D386" s="15"/>
      <c r="E386" s="15"/>
    </row>
    <row r="387" spans="1:5">
      <c r="A387" s="15"/>
      <c r="B387" s="15"/>
      <c r="C387" s="15"/>
      <c r="D387" s="15"/>
      <c r="E387" s="15"/>
    </row>
    <row r="388" spans="1:5">
      <c r="A388" s="15"/>
      <c r="B388" s="15"/>
      <c r="C388" s="15"/>
      <c r="D388" s="15"/>
      <c r="E388" s="15"/>
    </row>
    <row r="389" spans="1:5">
      <c r="A389" s="15"/>
      <c r="B389" s="15"/>
      <c r="C389" s="15"/>
      <c r="D389" s="15"/>
      <c r="E389" s="15"/>
    </row>
    <row r="390" spans="1:5">
      <c r="A390" s="15"/>
      <c r="B390" s="15"/>
      <c r="C390" s="15"/>
      <c r="D390" s="15"/>
      <c r="E390" s="15"/>
    </row>
    <row r="391" spans="1:5">
      <c r="A391" s="15"/>
      <c r="B391" s="15"/>
      <c r="C391" s="15"/>
      <c r="D391" s="15"/>
      <c r="E391" s="15"/>
    </row>
    <row r="392" spans="1:5">
      <c r="A392" s="15"/>
      <c r="B392" s="15"/>
      <c r="C392" s="15"/>
      <c r="D392" s="15"/>
      <c r="E392" s="15"/>
    </row>
    <row r="393" spans="1:5">
      <c r="A393" s="15"/>
      <c r="B393" s="15"/>
      <c r="C393" s="15"/>
      <c r="D393" s="15"/>
      <c r="E393" s="15"/>
    </row>
    <row r="394" spans="1:5">
      <c r="A394" s="15"/>
      <c r="B394" s="15"/>
      <c r="C394" s="15"/>
      <c r="D394" s="15"/>
      <c r="E394" s="15"/>
    </row>
    <row r="395" spans="1:5">
      <c r="A395" s="15"/>
      <c r="B395" s="15"/>
      <c r="C395" s="15"/>
      <c r="D395" s="15"/>
      <c r="E395" s="15"/>
    </row>
    <row r="396" spans="1:5">
      <c r="A396" s="15"/>
      <c r="B396" s="15"/>
      <c r="C396" s="15"/>
      <c r="D396" s="15"/>
      <c r="E396" s="15"/>
    </row>
    <row r="397" spans="1:5">
      <c r="A397" s="15"/>
      <c r="B397" s="15"/>
      <c r="C397" s="15"/>
      <c r="D397" s="15"/>
      <c r="E397" s="15"/>
    </row>
    <row r="398" spans="1:5">
      <c r="A398" s="15"/>
      <c r="B398" s="15"/>
      <c r="C398" s="15"/>
      <c r="D398" s="15"/>
      <c r="E398" s="15"/>
    </row>
    <row r="399" spans="1:5">
      <c r="A399" s="15"/>
      <c r="B399" s="15"/>
      <c r="C399" s="15"/>
      <c r="D399" s="15"/>
      <c r="E399" s="15"/>
    </row>
    <row r="400" spans="1:5">
      <c r="A400" s="15"/>
      <c r="B400" s="15"/>
      <c r="C400" s="15"/>
      <c r="D400" s="15"/>
      <c r="E400" s="15"/>
    </row>
    <row r="401" spans="1:5">
      <c r="A401" s="15"/>
      <c r="B401" s="15"/>
      <c r="C401" s="15"/>
      <c r="D401" s="15"/>
      <c r="E401" s="15"/>
    </row>
    <row r="402" spans="1:5">
      <c r="A402" s="15"/>
      <c r="B402" s="15"/>
      <c r="C402" s="15"/>
      <c r="D402" s="15"/>
      <c r="E402" s="15"/>
    </row>
    <row r="403" spans="1:5">
      <c r="A403" s="15"/>
      <c r="B403" s="15"/>
      <c r="C403" s="15"/>
      <c r="D403" s="15"/>
      <c r="E403" s="15"/>
    </row>
    <row r="404" spans="1:5">
      <c r="A404" s="15"/>
      <c r="B404" s="15"/>
      <c r="C404" s="15"/>
      <c r="D404" s="15"/>
      <c r="E404" s="15"/>
    </row>
    <row r="405" spans="1:5">
      <c r="A405" s="15"/>
      <c r="B405" s="15"/>
      <c r="C405" s="15"/>
      <c r="D405" s="15"/>
      <c r="E405" s="15"/>
    </row>
    <row r="406" spans="1:5">
      <c r="A406" s="15"/>
      <c r="B406" s="15"/>
      <c r="C406" s="15"/>
      <c r="D406" s="15"/>
      <c r="E406" s="15"/>
    </row>
    <row r="407" spans="1:5">
      <c r="A407" s="15"/>
      <c r="B407" s="15"/>
      <c r="C407" s="15"/>
      <c r="D407" s="15"/>
      <c r="E407" s="15"/>
    </row>
    <row r="408" spans="1:5">
      <c r="A408" s="15"/>
      <c r="B408" s="15"/>
      <c r="C408" s="15"/>
      <c r="D408" s="15"/>
      <c r="E408" s="15"/>
    </row>
    <row r="409" spans="1:5">
      <c r="A409" s="15"/>
      <c r="B409" s="15"/>
      <c r="C409" s="15"/>
      <c r="D409" s="15"/>
      <c r="E409" s="15"/>
    </row>
    <row r="410" spans="1:5">
      <c r="A410" s="15"/>
      <c r="B410" s="15"/>
      <c r="C410" s="15"/>
      <c r="D410" s="15"/>
      <c r="E410" s="15"/>
    </row>
    <row r="411" spans="1:5">
      <c r="A411" s="15"/>
      <c r="B411" s="15"/>
      <c r="C411" s="15"/>
      <c r="D411" s="15"/>
      <c r="E411" s="15"/>
    </row>
    <row r="412" spans="1:5">
      <c r="A412" s="15"/>
      <c r="B412" s="15"/>
      <c r="C412" s="15"/>
      <c r="D412" s="15"/>
      <c r="E412" s="15"/>
    </row>
    <row r="413" spans="1:5">
      <c r="A413" s="15"/>
      <c r="B413" s="15"/>
      <c r="C413" s="15"/>
      <c r="D413" s="15"/>
      <c r="E413" s="15"/>
    </row>
    <row r="414" spans="1:5">
      <c r="A414" s="15"/>
      <c r="B414" s="15"/>
      <c r="C414" s="15"/>
      <c r="D414" s="15"/>
      <c r="E414" s="15"/>
    </row>
    <row r="415" spans="1:5">
      <c r="A415" s="15"/>
      <c r="B415" s="15"/>
      <c r="C415" s="15"/>
      <c r="D415" s="15"/>
      <c r="E415" s="15"/>
    </row>
    <row r="416" spans="1:5">
      <c r="A416" s="15"/>
      <c r="B416" s="15"/>
      <c r="C416" s="15"/>
      <c r="D416" s="15"/>
      <c r="E416" s="15"/>
    </row>
    <row r="417" spans="1:5">
      <c r="A417" s="15"/>
      <c r="B417" s="15"/>
      <c r="C417" s="15"/>
      <c r="D417" s="15"/>
      <c r="E417" s="15"/>
    </row>
    <row r="418" spans="1:5">
      <c r="A418" s="15"/>
      <c r="B418" s="15"/>
      <c r="C418" s="15"/>
      <c r="D418" s="15"/>
      <c r="E418" s="15"/>
    </row>
    <row r="419" spans="1:5">
      <c r="A419" s="15"/>
      <c r="B419" s="15"/>
      <c r="C419" s="15"/>
      <c r="D419" s="15"/>
      <c r="E419" s="15"/>
    </row>
    <row r="420" spans="1:5">
      <c r="A420" s="15"/>
      <c r="B420" s="15"/>
      <c r="C420" s="15"/>
      <c r="D420" s="15"/>
      <c r="E420" s="15"/>
    </row>
    <row r="421" spans="1:5">
      <c r="A421" s="15"/>
      <c r="B421" s="15"/>
      <c r="C421" s="15"/>
      <c r="D421" s="15"/>
      <c r="E421" s="15"/>
    </row>
    <row r="422" spans="1:5">
      <c r="A422" s="15"/>
      <c r="B422" s="15"/>
      <c r="C422" s="15"/>
      <c r="D422" s="15"/>
      <c r="E422" s="15"/>
    </row>
    <row r="423" spans="1:5">
      <c r="A423" s="15"/>
      <c r="B423" s="15"/>
      <c r="C423" s="15"/>
      <c r="D423" s="15"/>
      <c r="E423" s="15"/>
    </row>
    <row r="424" spans="1:5">
      <c r="A424" s="15"/>
      <c r="B424" s="15"/>
      <c r="C424" s="15"/>
      <c r="D424" s="15"/>
      <c r="E424" s="15"/>
    </row>
    <row r="425" spans="1:5">
      <c r="A425" s="15"/>
      <c r="B425" s="15"/>
      <c r="C425" s="15"/>
      <c r="D425" s="15"/>
      <c r="E425" s="15"/>
    </row>
    <row r="426" spans="1:5">
      <c r="A426" s="15"/>
      <c r="B426" s="15"/>
      <c r="C426" s="15"/>
      <c r="D426" s="15"/>
      <c r="E426" s="15"/>
    </row>
    <row r="427" spans="1:5">
      <c r="A427" s="15"/>
      <c r="B427" s="15"/>
      <c r="C427" s="15"/>
      <c r="D427" s="15"/>
      <c r="E427" s="15"/>
    </row>
    <row r="428" spans="1:5">
      <c r="A428" s="15"/>
      <c r="B428" s="15"/>
      <c r="C428" s="15"/>
      <c r="D428" s="15"/>
      <c r="E428" s="15"/>
    </row>
    <row r="429" spans="1:5">
      <c r="A429" s="15"/>
      <c r="B429" s="15"/>
      <c r="C429" s="15"/>
      <c r="D429" s="15"/>
      <c r="E429" s="15"/>
    </row>
    <row r="430" spans="1:5">
      <c r="A430" s="15"/>
      <c r="B430" s="15"/>
      <c r="C430" s="15"/>
      <c r="D430" s="15"/>
      <c r="E430" s="15"/>
    </row>
    <row r="431" spans="1:5">
      <c r="A431" s="15"/>
      <c r="B431" s="15"/>
      <c r="C431" s="15"/>
      <c r="D431" s="15"/>
      <c r="E431" s="15"/>
    </row>
    <row r="432" spans="1:5">
      <c r="A432" s="15"/>
      <c r="B432" s="15"/>
      <c r="C432" s="15"/>
      <c r="D432" s="15"/>
      <c r="E432" s="15"/>
    </row>
    <row r="433" spans="1:5">
      <c r="A433" s="15"/>
      <c r="B433" s="15"/>
      <c r="C433" s="15"/>
      <c r="D433" s="15"/>
      <c r="E433" s="15"/>
    </row>
    <row r="434" spans="1:5">
      <c r="A434" s="15"/>
      <c r="B434" s="15"/>
      <c r="C434" s="15"/>
      <c r="D434" s="15"/>
      <c r="E434" s="15"/>
    </row>
    <row r="435" spans="1:5">
      <c r="A435" s="15"/>
      <c r="B435" s="15"/>
      <c r="C435" s="15"/>
      <c r="D435" s="15"/>
      <c r="E435" s="15"/>
    </row>
    <row r="436" spans="1:5">
      <c r="A436" s="15"/>
      <c r="B436" s="15"/>
      <c r="C436" s="15"/>
      <c r="D436" s="15"/>
      <c r="E436" s="15"/>
    </row>
    <row r="437" spans="1:5">
      <c r="A437" s="15"/>
      <c r="B437" s="15"/>
      <c r="C437" s="15"/>
      <c r="D437" s="15"/>
      <c r="E437" s="15"/>
    </row>
    <row r="438" spans="1:5">
      <c r="A438" s="15"/>
      <c r="B438" s="15"/>
      <c r="C438" s="15"/>
      <c r="D438" s="15"/>
      <c r="E438" s="15"/>
    </row>
    <row r="439" spans="1:5">
      <c r="A439" s="15"/>
      <c r="B439" s="15"/>
      <c r="C439" s="15"/>
      <c r="D439" s="15"/>
      <c r="E439" s="15"/>
    </row>
    <row r="440" spans="1:5">
      <c r="A440" s="15"/>
      <c r="B440" s="15"/>
      <c r="C440" s="15"/>
      <c r="D440" s="15"/>
      <c r="E440" s="15"/>
    </row>
    <row r="441" spans="1:5">
      <c r="A441" s="15"/>
      <c r="B441" s="15"/>
      <c r="C441" s="15"/>
      <c r="D441" s="15"/>
      <c r="E441" s="15"/>
    </row>
    <row r="442" spans="1:5">
      <c r="A442" s="15"/>
      <c r="B442" s="15"/>
      <c r="C442" s="15"/>
      <c r="D442" s="15"/>
      <c r="E442" s="15"/>
    </row>
    <row r="443" spans="1:5">
      <c r="A443" s="15"/>
      <c r="B443" s="15"/>
      <c r="C443" s="15"/>
      <c r="D443" s="15"/>
      <c r="E443" s="15"/>
    </row>
    <row r="444" spans="1:5">
      <c r="A444" s="15"/>
      <c r="B444" s="15"/>
      <c r="C444" s="15"/>
      <c r="D444" s="15"/>
      <c r="E444" s="15"/>
    </row>
    <row r="445" spans="1:5">
      <c r="A445" s="15"/>
      <c r="B445" s="15"/>
      <c r="C445" s="15"/>
      <c r="D445" s="15"/>
      <c r="E445" s="15"/>
    </row>
    <row r="446" spans="1:5">
      <c r="A446" s="15"/>
      <c r="B446" s="15"/>
      <c r="C446" s="15"/>
      <c r="D446" s="15"/>
      <c r="E446" s="15"/>
    </row>
    <row r="447" spans="1:5">
      <c r="A447" s="15"/>
      <c r="B447" s="15"/>
      <c r="C447" s="15"/>
      <c r="D447" s="15"/>
      <c r="E447" s="15"/>
    </row>
    <row r="448" spans="1:5">
      <c r="A448" s="15"/>
      <c r="B448" s="15"/>
      <c r="C448" s="15"/>
      <c r="D448" s="15"/>
      <c r="E448" s="15"/>
    </row>
    <row r="449" spans="1:5">
      <c r="A449" s="15"/>
      <c r="B449" s="15"/>
      <c r="C449" s="15"/>
      <c r="D449" s="15"/>
      <c r="E449" s="15"/>
    </row>
    <row r="450" spans="1:5">
      <c r="A450" s="15"/>
      <c r="B450" s="15"/>
      <c r="C450" s="15"/>
      <c r="D450" s="15"/>
      <c r="E450" s="15"/>
    </row>
    <row r="451" spans="1:5">
      <c r="A451" s="15"/>
      <c r="B451" s="15"/>
      <c r="C451" s="15"/>
      <c r="D451" s="15"/>
      <c r="E451" s="15"/>
    </row>
    <row r="452" spans="1:5">
      <c r="A452" s="15"/>
      <c r="B452" s="15"/>
      <c r="C452" s="15"/>
      <c r="D452" s="15"/>
      <c r="E452" s="15"/>
    </row>
    <row r="453" spans="1:5">
      <c r="A453" s="15"/>
      <c r="B453" s="15"/>
      <c r="C453" s="15"/>
      <c r="D453" s="15"/>
      <c r="E453" s="15"/>
    </row>
    <row r="454" spans="1:5">
      <c r="A454" s="15"/>
      <c r="B454" s="15"/>
      <c r="C454" s="15"/>
      <c r="D454" s="15"/>
      <c r="E454" s="15"/>
    </row>
    <row r="455" spans="1:5">
      <c r="A455" s="15"/>
      <c r="B455" s="15"/>
      <c r="C455" s="15"/>
      <c r="D455" s="15"/>
      <c r="E455" s="15"/>
    </row>
    <row r="456" spans="1:5">
      <c r="A456" s="15"/>
      <c r="B456" s="15"/>
      <c r="C456" s="15"/>
      <c r="D456" s="15"/>
      <c r="E456" s="15"/>
    </row>
    <row r="457" spans="1:5">
      <c r="A457" s="15"/>
      <c r="B457" s="15"/>
      <c r="C457" s="15"/>
      <c r="D457" s="15"/>
      <c r="E457" s="15"/>
    </row>
    <row r="458" spans="1:5">
      <c r="A458" s="15"/>
      <c r="B458" s="15"/>
      <c r="C458" s="15"/>
      <c r="D458" s="15"/>
      <c r="E458" s="15"/>
    </row>
    <row r="459" spans="1:5">
      <c r="A459" s="15"/>
      <c r="B459" s="15"/>
      <c r="C459" s="15"/>
      <c r="D459" s="15"/>
      <c r="E459" s="15"/>
    </row>
    <row r="460" spans="1:5">
      <c r="A460" s="15"/>
      <c r="B460" s="15"/>
      <c r="C460" s="15"/>
      <c r="D460" s="15"/>
      <c r="E460" s="15"/>
    </row>
    <row r="461" spans="1:5">
      <c r="A461" s="15"/>
      <c r="B461" s="15"/>
      <c r="C461" s="15"/>
      <c r="D461" s="15"/>
      <c r="E461" s="15"/>
    </row>
    <row r="462" spans="1:5">
      <c r="A462" s="15"/>
      <c r="B462" s="15"/>
      <c r="C462" s="15"/>
      <c r="D462" s="15"/>
      <c r="E462" s="15"/>
    </row>
    <row r="463" spans="1:5">
      <c r="A463" s="15"/>
      <c r="B463" s="15"/>
      <c r="C463" s="15"/>
      <c r="D463" s="15"/>
      <c r="E463" s="15"/>
    </row>
    <row r="464" spans="1:5">
      <c r="A464" s="15"/>
      <c r="B464" s="15"/>
      <c r="C464" s="15"/>
      <c r="D464" s="15"/>
      <c r="E464" s="15"/>
    </row>
    <row r="465" spans="1:5">
      <c r="A465" s="15"/>
      <c r="B465" s="15"/>
      <c r="C465" s="15"/>
      <c r="D465" s="15"/>
      <c r="E465" s="15"/>
    </row>
    <row r="466" spans="1:5">
      <c r="A466" s="15"/>
      <c r="B466" s="15"/>
      <c r="C466" s="15"/>
      <c r="D466" s="15"/>
      <c r="E466" s="15"/>
    </row>
    <row r="467" spans="1:5">
      <c r="A467" s="15"/>
      <c r="B467" s="15"/>
      <c r="C467" s="15"/>
      <c r="D467" s="15"/>
      <c r="E467" s="15"/>
    </row>
    <row r="468" spans="1:5">
      <c r="A468" s="15"/>
      <c r="B468" s="15"/>
      <c r="C468" s="15"/>
      <c r="D468" s="15"/>
      <c r="E468" s="15"/>
    </row>
    <row r="469" spans="1:5">
      <c r="A469" s="15"/>
      <c r="B469" s="15"/>
      <c r="C469" s="15"/>
      <c r="D469" s="15"/>
      <c r="E469" s="15"/>
    </row>
    <row r="470" spans="1:5">
      <c r="A470" s="15"/>
      <c r="B470" s="15"/>
      <c r="C470" s="15"/>
      <c r="D470" s="15"/>
      <c r="E470" s="15"/>
    </row>
    <row r="471" spans="1:5">
      <c r="A471" s="15"/>
      <c r="B471" s="15"/>
      <c r="C471" s="15"/>
      <c r="D471" s="15"/>
      <c r="E471" s="15"/>
    </row>
    <row r="472" spans="1:5">
      <c r="A472" s="15"/>
      <c r="B472" s="15"/>
      <c r="C472" s="15"/>
      <c r="D472" s="15"/>
      <c r="E472" s="15"/>
    </row>
    <row r="473" spans="1:5">
      <c r="A473" s="15"/>
      <c r="B473" s="15"/>
      <c r="C473" s="15"/>
      <c r="D473" s="15"/>
      <c r="E473" s="15"/>
    </row>
    <row r="474" spans="1:5">
      <c r="A474" s="15"/>
      <c r="B474" s="15"/>
      <c r="C474" s="15"/>
      <c r="D474" s="15"/>
      <c r="E474" s="15"/>
    </row>
    <row r="475" spans="1:5">
      <c r="A475" s="15"/>
      <c r="B475" s="15"/>
      <c r="C475" s="15"/>
      <c r="D475" s="15"/>
      <c r="E475" s="15"/>
    </row>
    <row r="476" spans="1:5">
      <c r="A476" s="15"/>
      <c r="B476" s="15"/>
      <c r="C476" s="15"/>
      <c r="D476" s="15"/>
      <c r="E476" s="15"/>
    </row>
    <row r="477" spans="1:5">
      <c r="A477" s="15"/>
      <c r="B477" s="15"/>
      <c r="C477" s="15"/>
      <c r="D477" s="15"/>
      <c r="E477" s="15"/>
    </row>
    <row r="478" spans="1:5">
      <c r="A478" s="15"/>
      <c r="B478" s="15"/>
      <c r="C478" s="15"/>
      <c r="D478" s="15"/>
      <c r="E478" s="15"/>
    </row>
    <row r="479" spans="1:5">
      <c r="A479" s="15"/>
      <c r="B479" s="15"/>
      <c r="C479" s="15"/>
      <c r="D479" s="15"/>
      <c r="E479" s="15"/>
    </row>
    <row r="480" spans="1:5">
      <c r="A480" s="15"/>
      <c r="B480" s="15"/>
      <c r="C480" s="15"/>
      <c r="D480" s="15"/>
      <c r="E480" s="15"/>
    </row>
    <row r="481" spans="1:5">
      <c r="A481" s="15"/>
      <c r="B481" s="15"/>
      <c r="C481" s="15"/>
      <c r="D481" s="15"/>
      <c r="E481" s="15"/>
    </row>
    <row r="482" spans="1:5">
      <c r="A482" s="15"/>
      <c r="B482" s="15"/>
      <c r="C482" s="15"/>
      <c r="D482" s="15"/>
      <c r="E482" s="15"/>
    </row>
    <row r="483" spans="1:5">
      <c r="A483" s="15"/>
      <c r="B483" s="15"/>
      <c r="C483" s="15"/>
      <c r="D483" s="15"/>
      <c r="E483" s="15"/>
    </row>
    <row r="484" spans="1:5">
      <c r="A484" s="15"/>
      <c r="B484" s="15"/>
      <c r="C484" s="15"/>
      <c r="D484" s="15"/>
      <c r="E484" s="15"/>
    </row>
    <row r="485" spans="1:5">
      <c r="A485" s="15"/>
      <c r="B485" s="15"/>
      <c r="C485" s="15"/>
      <c r="D485" s="15"/>
      <c r="E485" s="15"/>
    </row>
    <row r="486" spans="1:5">
      <c r="A486" s="15"/>
      <c r="B486" s="15"/>
      <c r="C486" s="15"/>
      <c r="D486" s="15"/>
      <c r="E486" s="15"/>
    </row>
    <row r="487" spans="1:5">
      <c r="A487" s="15"/>
      <c r="B487" s="15"/>
      <c r="C487" s="15"/>
      <c r="D487" s="15"/>
      <c r="E487" s="15"/>
    </row>
    <row r="488" spans="1:5">
      <c r="A488" s="15"/>
      <c r="B488" s="15"/>
      <c r="C488" s="15"/>
      <c r="D488" s="15"/>
      <c r="E488" s="15"/>
    </row>
    <row r="489" spans="1:5">
      <c r="A489" s="15"/>
      <c r="B489" s="15"/>
      <c r="C489" s="15"/>
      <c r="D489" s="15"/>
      <c r="E489" s="15"/>
    </row>
    <row r="490" spans="1:5">
      <c r="A490" s="15"/>
      <c r="B490" s="15"/>
      <c r="C490" s="15"/>
      <c r="D490" s="15"/>
      <c r="E490" s="15"/>
    </row>
    <row r="491" spans="1:5">
      <c r="A491" s="15"/>
      <c r="B491" s="15"/>
      <c r="C491" s="15"/>
      <c r="D491" s="15"/>
      <c r="E491" s="15"/>
    </row>
    <row r="492" spans="1:5">
      <c r="A492" s="15"/>
      <c r="B492" s="15"/>
      <c r="C492" s="15"/>
      <c r="D492" s="15"/>
      <c r="E492" s="15"/>
    </row>
    <row r="493" spans="1:5">
      <c r="A493" s="15"/>
      <c r="B493" s="15"/>
      <c r="C493" s="15"/>
      <c r="D493" s="15"/>
      <c r="E493" s="15"/>
    </row>
    <row r="494" spans="1:5">
      <c r="A494" s="15"/>
      <c r="B494" s="15"/>
      <c r="C494" s="15"/>
      <c r="D494" s="15"/>
      <c r="E494" s="15"/>
    </row>
    <row r="495" spans="1:5">
      <c r="A495" s="15"/>
      <c r="B495" s="15"/>
      <c r="C495" s="15"/>
      <c r="D495" s="15"/>
      <c r="E495" s="15"/>
    </row>
    <row r="496" spans="1:5">
      <c r="A496" s="15"/>
      <c r="B496" s="15"/>
      <c r="C496" s="15"/>
      <c r="D496" s="15"/>
      <c r="E496" s="15"/>
    </row>
    <row r="497" spans="1:5">
      <c r="A497" s="15"/>
      <c r="B497" s="15"/>
      <c r="C497" s="15"/>
      <c r="D497" s="15"/>
      <c r="E497" s="15"/>
    </row>
    <row r="498" spans="1:5">
      <c r="A498" s="15"/>
      <c r="B498" s="15"/>
      <c r="C498" s="15"/>
      <c r="D498" s="15"/>
      <c r="E498" s="15"/>
    </row>
    <row r="499" spans="1:5">
      <c r="A499" s="15"/>
      <c r="B499" s="15"/>
      <c r="C499" s="15"/>
      <c r="D499" s="15"/>
      <c r="E499" s="15"/>
    </row>
    <row r="500" spans="1:5">
      <c r="A500" s="15"/>
      <c r="B500" s="15"/>
      <c r="C500" s="15"/>
      <c r="D500" s="15"/>
      <c r="E500" s="15"/>
    </row>
    <row r="501" spans="1:5">
      <c r="A501" s="15"/>
      <c r="B501" s="15"/>
      <c r="C501" s="15"/>
      <c r="D501" s="15"/>
      <c r="E501" s="15"/>
    </row>
    <row r="502" spans="1:5">
      <c r="A502" s="15"/>
      <c r="B502" s="15"/>
      <c r="C502" s="15"/>
      <c r="D502" s="15"/>
      <c r="E502" s="15"/>
    </row>
    <row r="503" spans="1:5">
      <c r="A503" s="15"/>
      <c r="B503" s="15"/>
      <c r="C503" s="15"/>
      <c r="D503" s="15"/>
      <c r="E503" s="15"/>
    </row>
    <row r="504" spans="1:5">
      <c r="A504" s="15"/>
      <c r="B504" s="15"/>
      <c r="C504" s="15"/>
      <c r="D504" s="15"/>
      <c r="E504" s="15"/>
    </row>
    <row r="505" spans="1:5">
      <c r="A505" s="15"/>
      <c r="B505" s="15"/>
      <c r="C505" s="15"/>
      <c r="D505" s="15"/>
      <c r="E505" s="15"/>
    </row>
    <row r="506" spans="1:5">
      <c r="A506" s="15"/>
      <c r="B506" s="15"/>
      <c r="C506" s="15"/>
      <c r="D506" s="15"/>
      <c r="E506" s="15"/>
    </row>
    <row r="507" spans="1:5">
      <c r="A507" s="15"/>
      <c r="B507" s="15"/>
      <c r="C507" s="15"/>
      <c r="D507" s="15"/>
      <c r="E507" s="15"/>
    </row>
    <row r="508" spans="1:5">
      <c r="A508" s="15"/>
      <c r="B508" s="15"/>
      <c r="C508" s="15"/>
      <c r="D508" s="15"/>
      <c r="E508" s="15"/>
    </row>
    <row r="509" spans="1:5">
      <c r="A509" s="15"/>
      <c r="B509" s="15"/>
      <c r="C509" s="15"/>
      <c r="D509" s="15"/>
      <c r="E509" s="15"/>
    </row>
    <row r="510" spans="1:5">
      <c r="A510" s="15"/>
      <c r="B510" s="15"/>
      <c r="C510" s="15"/>
      <c r="D510" s="15"/>
      <c r="E510" s="15"/>
    </row>
    <row r="511" spans="1:5">
      <c r="A511" s="15"/>
      <c r="B511" s="15"/>
      <c r="C511" s="15"/>
      <c r="D511" s="15"/>
      <c r="E511" s="15"/>
    </row>
    <row r="512" spans="1:5">
      <c r="A512" s="15"/>
      <c r="B512" s="15"/>
      <c r="C512" s="15"/>
      <c r="D512" s="15"/>
      <c r="E512" s="15"/>
    </row>
    <row r="513" spans="1:5">
      <c r="A513" s="15"/>
      <c r="B513" s="15"/>
      <c r="C513" s="15"/>
      <c r="D513" s="15"/>
      <c r="E513" s="15"/>
    </row>
    <row r="514" spans="1:5">
      <c r="A514" s="15"/>
      <c r="B514" s="15"/>
      <c r="C514" s="15"/>
      <c r="D514" s="15"/>
      <c r="E514" s="15"/>
    </row>
    <row r="515" spans="1:5">
      <c r="A515" s="15"/>
      <c r="B515" s="15"/>
      <c r="C515" s="15"/>
      <c r="D515" s="15"/>
      <c r="E515" s="15"/>
    </row>
    <row r="516" spans="1:5">
      <c r="A516" s="15"/>
      <c r="B516" s="15"/>
      <c r="C516" s="15"/>
      <c r="D516" s="15"/>
      <c r="E516" s="15"/>
    </row>
    <row r="517" spans="1:5">
      <c r="A517" s="15"/>
      <c r="B517" s="15"/>
      <c r="C517" s="15"/>
      <c r="D517" s="15"/>
      <c r="E517" s="15"/>
    </row>
    <row r="518" spans="1:5">
      <c r="A518" s="15"/>
      <c r="B518" s="15"/>
      <c r="C518" s="15"/>
      <c r="D518" s="15"/>
      <c r="E518" s="15"/>
    </row>
    <row r="519" spans="1:5">
      <c r="A519" s="15"/>
      <c r="B519" s="15"/>
      <c r="C519" s="15"/>
      <c r="D519" s="15"/>
      <c r="E519" s="15"/>
    </row>
    <row r="520" spans="1:5">
      <c r="A520" s="15"/>
      <c r="B520" s="15"/>
      <c r="C520" s="15"/>
      <c r="D520" s="15"/>
      <c r="E520" s="15"/>
    </row>
    <row r="521" spans="1:5">
      <c r="A521" s="15"/>
      <c r="B521" s="15"/>
      <c r="C521" s="15"/>
      <c r="D521" s="15"/>
      <c r="E521" s="15"/>
    </row>
    <row r="522" spans="1:5">
      <c r="A522" s="15"/>
      <c r="B522" s="15"/>
      <c r="C522" s="15"/>
      <c r="D522" s="15"/>
      <c r="E522" s="15"/>
    </row>
    <row r="523" spans="1:5">
      <c r="A523" s="15"/>
      <c r="B523" s="15"/>
      <c r="C523" s="15"/>
      <c r="D523" s="15"/>
      <c r="E523" s="15"/>
    </row>
    <row r="524" spans="1:5">
      <c r="A524" s="15"/>
      <c r="B524" s="15"/>
      <c r="C524" s="15"/>
      <c r="D524" s="15"/>
      <c r="E524" s="15"/>
    </row>
    <row r="525" spans="1:5">
      <c r="A525" s="15"/>
      <c r="B525" s="15"/>
      <c r="C525" s="15"/>
      <c r="D525" s="15"/>
      <c r="E525" s="15"/>
    </row>
    <row r="526" spans="1:5">
      <c r="A526" s="15"/>
      <c r="B526" s="15"/>
      <c r="C526" s="15"/>
      <c r="D526" s="15"/>
      <c r="E526" s="15"/>
    </row>
    <row r="527" spans="1:5">
      <c r="A527" s="15"/>
      <c r="B527" s="15"/>
      <c r="C527" s="15"/>
      <c r="D527" s="15"/>
      <c r="E527" s="15"/>
    </row>
    <row r="528" spans="1:5">
      <c r="A528" s="15"/>
      <c r="B528" s="15"/>
      <c r="C528" s="15"/>
      <c r="D528" s="15"/>
      <c r="E528" s="15"/>
    </row>
    <row r="529" spans="1:5">
      <c r="A529" s="15"/>
      <c r="B529" s="15"/>
      <c r="C529" s="15"/>
      <c r="D529" s="15"/>
      <c r="E529" s="15"/>
    </row>
    <row r="530" spans="1:5">
      <c r="A530" s="15"/>
      <c r="B530" s="15"/>
      <c r="C530" s="15"/>
      <c r="D530" s="15"/>
      <c r="E530" s="15"/>
    </row>
    <row r="531" spans="1:5">
      <c r="A531" s="15"/>
      <c r="B531" s="15"/>
      <c r="C531" s="15"/>
      <c r="D531" s="15"/>
      <c r="E531" s="15"/>
    </row>
    <row r="532" spans="1:5">
      <c r="A532" s="15"/>
      <c r="B532" s="15"/>
      <c r="C532" s="15"/>
      <c r="D532" s="15"/>
      <c r="E532" s="15"/>
    </row>
    <row r="533" spans="1:5">
      <c r="A533" s="15"/>
      <c r="B533" s="15"/>
      <c r="C533" s="15"/>
      <c r="D533" s="15"/>
      <c r="E533" s="15"/>
    </row>
    <row r="534" spans="1:5">
      <c r="A534" s="15"/>
      <c r="B534" s="15"/>
      <c r="C534" s="15"/>
      <c r="D534" s="15"/>
      <c r="E534" s="15"/>
    </row>
    <row r="535" spans="1:5">
      <c r="A535" s="15"/>
      <c r="B535" s="15"/>
      <c r="C535" s="15"/>
      <c r="D535" s="15"/>
      <c r="E535" s="15"/>
    </row>
    <row r="536" spans="1:5">
      <c r="A536" s="15"/>
      <c r="B536" s="15"/>
      <c r="C536" s="15"/>
      <c r="D536" s="15"/>
      <c r="E536" s="15"/>
    </row>
    <row r="537" spans="1:5">
      <c r="A537" s="15"/>
      <c r="B537" s="15"/>
      <c r="C537" s="15"/>
      <c r="D537" s="15"/>
      <c r="E537" s="15"/>
    </row>
    <row r="538" spans="1:5">
      <c r="A538" s="15"/>
      <c r="B538" s="15"/>
      <c r="C538" s="15"/>
      <c r="D538" s="15"/>
      <c r="E538" s="15"/>
    </row>
    <row r="539" spans="1:5">
      <c r="A539" s="15"/>
      <c r="B539" s="15"/>
      <c r="C539" s="15"/>
      <c r="D539" s="15"/>
      <c r="E539" s="15"/>
    </row>
    <row r="540" spans="1:5">
      <c r="A540" s="15"/>
      <c r="B540" s="15"/>
      <c r="C540" s="15"/>
      <c r="D540" s="15"/>
      <c r="E540" s="15"/>
    </row>
    <row r="541" spans="1:5">
      <c r="A541" s="15"/>
      <c r="B541" s="15"/>
      <c r="C541" s="15"/>
      <c r="D541" s="15"/>
      <c r="E541" s="15"/>
    </row>
    <row r="542" spans="1:5">
      <c r="A542" s="15"/>
      <c r="B542" s="15"/>
      <c r="C542" s="15"/>
      <c r="D542" s="15"/>
      <c r="E542" s="15"/>
    </row>
    <row r="543" spans="1:5">
      <c r="A543" s="15"/>
      <c r="B543" s="15"/>
      <c r="C543" s="15"/>
      <c r="D543" s="15"/>
      <c r="E543" s="15"/>
    </row>
    <row r="544" spans="1:5">
      <c r="A544" s="15"/>
      <c r="B544" s="15"/>
      <c r="C544" s="15"/>
      <c r="D544" s="15"/>
      <c r="E544" s="15"/>
    </row>
    <row r="545" spans="1:5">
      <c r="A545" s="15"/>
      <c r="B545" s="15"/>
      <c r="C545" s="15"/>
      <c r="D545" s="15"/>
      <c r="E545" s="15"/>
    </row>
    <row r="546" spans="1:5">
      <c r="A546" s="15"/>
      <c r="B546" s="15"/>
      <c r="C546" s="15"/>
      <c r="D546" s="15"/>
      <c r="E546" s="15"/>
    </row>
    <row r="547" spans="1:5">
      <c r="A547" s="15"/>
      <c r="B547" s="15"/>
      <c r="C547" s="15"/>
      <c r="D547" s="15"/>
      <c r="E547" s="15"/>
    </row>
    <row r="548" spans="1:5">
      <c r="A548" s="15"/>
      <c r="B548" s="15"/>
      <c r="C548" s="15"/>
      <c r="D548" s="15"/>
      <c r="E548" s="15"/>
    </row>
    <row r="549" spans="1:5">
      <c r="A549" s="15"/>
      <c r="B549" s="15"/>
      <c r="C549" s="15"/>
      <c r="D549" s="15"/>
      <c r="E549" s="15"/>
    </row>
    <row r="550" spans="1:5">
      <c r="A550" s="15"/>
      <c r="B550" s="15"/>
      <c r="C550" s="15"/>
      <c r="D550" s="15"/>
      <c r="E550" s="15"/>
    </row>
    <row r="551" spans="1:5">
      <c r="A551" s="15"/>
      <c r="B551" s="15"/>
      <c r="C551" s="15"/>
      <c r="D551" s="15"/>
      <c r="E551" s="15"/>
    </row>
    <row r="552" spans="1:5">
      <c r="A552" s="15"/>
      <c r="B552" s="15"/>
      <c r="C552" s="15"/>
      <c r="D552" s="15"/>
      <c r="E552" s="15"/>
    </row>
    <row r="553" spans="1:5">
      <c r="A553" s="15"/>
      <c r="B553" s="15"/>
      <c r="C553" s="15"/>
      <c r="D553" s="15"/>
      <c r="E553" s="15"/>
    </row>
    <row r="554" spans="1:5">
      <c r="A554" s="15"/>
      <c r="B554" s="15"/>
      <c r="C554" s="15"/>
      <c r="D554" s="15"/>
      <c r="E554" s="15"/>
    </row>
    <row r="555" spans="1:5">
      <c r="A555" s="15"/>
      <c r="B555" s="15"/>
      <c r="C555" s="15"/>
      <c r="D555" s="15"/>
      <c r="E555" s="15"/>
    </row>
    <row r="556" spans="1:5">
      <c r="A556" s="15"/>
      <c r="B556" s="15"/>
      <c r="C556" s="15"/>
      <c r="D556" s="15"/>
      <c r="E556" s="15"/>
    </row>
    <row r="557" spans="1:5">
      <c r="A557" s="15"/>
      <c r="B557" s="15"/>
      <c r="C557" s="15"/>
      <c r="D557" s="15"/>
      <c r="E557" s="15"/>
    </row>
    <row r="558" spans="1:5">
      <c r="A558" s="15"/>
      <c r="B558" s="15"/>
      <c r="C558" s="15"/>
      <c r="D558" s="15"/>
      <c r="E558" s="15"/>
    </row>
    <row r="559" spans="1:5">
      <c r="A559" s="15"/>
      <c r="B559" s="15"/>
      <c r="C559" s="15"/>
      <c r="D559" s="15"/>
      <c r="E559" s="15"/>
    </row>
    <row r="560" spans="1:5">
      <c r="A560" s="15"/>
      <c r="B560" s="15"/>
      <c r="C560" s="15"/>
      <c r="D560" s="15"/>
      <c r="E560" s="15"/>
    </row>
    <row r="561" spans="1:5">
      <c r="A561" s="15"/>
      <c r="B561" s="15"/>
      <c r="C561" s="15"/>
      <c r="D561" s="15"/>
      <c r="E561" s="15"/>
    </row>
    <row r="562" spans="1:5">
      <c r="A562" s="15"/>
      <c r="B562" s="15"/>
      <c r="C562" s="15"/>
      <c r="D562" s="15"/>
      <c r="E562" s="15"/>
    </row>
    <row r="563" spans="1:5">
      <c r="A563" s="15"/>
      <c r="B563" s="15"/>
      <c r="C563" s="15"/>
      <c r="D563" s="15"/>
      <c r="E563" s="15"/>
    </row>
    <row r="564" spans="1:5">
      <c r="A564" s="15"/>
      <c r="B564" s="15"/>
      <c r="C564" s="15"/>
      <c r="D564" s="15"/>
      <c r="E564" s="15"/>
    </row>
    <row r="565" spans="1:5">
      <c r="A565" s="15"/>
      <c r="B565" s="15"/>
      <c r="C565" s="15"/>
      <c r="D565" s="15"/>
      <c r="E565" s="15"/>
    </row>
    <row r="566" spans="1:5">
      <c r="A566" s="15"/>
      <c r="B566" s="15"/>
      <c r="C566" s="15"/>
      <c r="D566" s="15"/>
      <c r="E566" s="15"/>
    </row>
    <row r="567" spans="1:5">
      <c r="A567" s="15"/>
      <c r="B567" s="15"/>
      <c r="C567" s="15"/>
      <c r="D567" s="15"/>
      <c r="E567" s="15"/>
    </row>
    <row r="568" spans="1:5">
      <c r="A568" s="15"/>
      <c r="B568" s="15"/>
      <c r="C568" s="15"/>
      <c r="D568" s="15"/>
      <c r="E568" s="15"/>
    </row>
    <row r="569" spans="1:5">
      <c r="A569" s="15"/>
      <c r="B569" s="15"/>
      <c r="C569" s="15"/>
      <c r="D569" s="15"/>
      <c r="E569" s="15"/>
    </row>
    <row r="570" spans="1:5">
      <c r="A570" s="15"/>
      <c r="B570" s="15"/>
      <c r="C570" s="15"/>
      <c r="D570" s="15"/>
      <c r="E570" s="15"/>
    </row>
    <row r="571" spans="1:5">
      <c r="A571" s="15"/>
      <c r="B571" s="15"/>
      <c r="C571" s="15"/>
      <c r="D571" s="15"/>
      <c r="E571" s="15"/>
    </row>
    <row r="572" spans="1:5">
      <c r="A572" s="15"/>
      <c r="B572" s="15"/>
      <c r="C572" s="15"/>
      <c r="D572" s="15"/>
      <c r="E572" s="15"/>
    </row>
    <row r="573" spans="1:5">
      <c r="A573" s="15"/>
      <c r="B573" s="15"/>
      <c r="C573" s="15"/>
      <c r="D573" s="15"/>
      <c r="E573" s="15"/>
    </row>
    <row r="574" spans="1:5">
      <c r="A574" s="15"/>
      <c r="B574" s="15"/>
      <c r="C574" s="15"/>
      <c r="D574" s="15"/>
      <c r="E574" s="15"/>
    </row>
    <row r="575" spans="1:5">
      <c r="A575" s="15"/>
      <c r="B575" s="15"/>
      <c r="C575" s="15"/>
      <c r="D575" s="15"/>
      <c r="E575" s="15"/>
    </row>
    <row r="576" spans="1:5">
      <c r="A576" s="15"/>
      <c r="B576" s="15"/>
      <c r="C576" s="15"/>
      <c r="D576" s="15"/>
      <c r="E576" s="15"/>
    </row>
    <row r="577" spans="1:5">
      <c r="A577" s="15"/>
      <c r="B577" s="15"/>
      <c r="C577" s="15"/>
      <c r="D577" s="15"/>
      <c r="E577" s="15"/>
    </row>
    <row r="578" spans="1:5">
      <c r="A578" s="15"/>
      <c r="B578" s="15"/>
      <c r="C578" s="15"/>
      <c r="D578" s="15"/>
      <c r="E578" s="15"/>
    </row>
    <row r="579" spans="1:5">
      <c r="A579" s="15"/>
      <c r="B579" s="15"/>
      <c r="C579" s="15"/>
      <c r="D579" s="15"/>
      <c r="E579" s="15"/>
    </row>
    <row r="580" spans="1:5">
      <c r="A580" s="15"/>
      <c r="B580" s="15"/>
      <c r="C580" s="15"/>
      <c r="D580" s="15"/>
      <c r="E580" s="15"/>
    </row>
    <row r="581" spans="1:5">
      <c r="A581" s="15"/>
      <c r="B581" s="15"/>
      <c r="C581" s="15"/>
      <c r="D581" s="15"/>
      <c r="E581" s="15"/>
    </row>
    <row r="582" spans="1:5">
      <c r="A582" s="15"/>
      <c r="B582" s="15"/>
      <c r="C582" s="15"/>
      <c r="D582" s="15"/>
      <c r="E582" s="15"/>
    </row>
    <row r="583" spans="1:5">
      <c r="A583" s="15"/>
      <c r="B583" s="15"/>
      <c r="C583" s="15"/>
      <c r="D583" s="15"/>
      <c r="E583" s="15"/>
    </row>
    <row r="584" spans="1:5">
      <c r="A584" s="15"/>
      <c r="B584" s="15"/>
      <c r="C584" s="15"/>
      <c r="D584" s="15"/>
      <c r="E584" s="15"/>
    </row>
    <row r="585" spans="1:5">
      <c r="A585" s="15"/>
      <c r="B585" s="15"/>
      <c r="C585" s="15"/>
      <c r="D585" s="15"/>
      <c r="E585" s="15"/>
    </row>
    <row r="586" spans="1:5">
      <c r="A586" s="15"/>
      <c r="B586" s="15"/>
      <c r="C586" s="15"/>
      <c r="D586" s="15"/>
      <c r="E586" s="15"/>
    </row>
    <row r="587" spans="1:5">
      <c r="A587" s="15"/>
      <c r="B587" s="15"/>
      <c r="C587" s="15"/>
      <c r="D587" s="15"/>
      <c r="E587" s="15"/>
    </row>
    <row r="588" spans="1:5">
      <c r="A588" s="15"/>
      <c r="B588" s="15"/>
      <c r="C588" s="15"/>
      <c r="D588" s="15"/>
      <c r="E588" s="15"/>
    </row>
    <row r="589" spans="1:5">
      <c r="A589" s="15"/>
      <c r="B589" s="15"/>
      <c r="C589" s="15"/>
      <c r="D589" s="15"/>
      <c r="E589" s="15"/>
    </row>
    <row r="590" spans="1:5">
      <c r="A590" s="15"/>
      <c r="B590" s="15"/>
      <c r="C590" s="15"/>
      <c r="D590" s="15"/>
      <c r="E590" s="15"/>
    </row>
    <row r="591" spans="1:5">
      <c r="A591" s="15"/>
      <c r="B591" s="15"/>
      <c r="C591" s="15"/>
      <c r="D591" s="15"/>
      <c r="E591" s="15"/>
    </row>
    <row r="592" spans="1:5">
      <c r="A592" s="15"/>
      <c r="B592" s="15"/>
      <c r="C592" s="15"/>
      <c r="D592" s="15"/>
      <c r="E592" s="15"/>
    </row>
    <row r="593" spans="1:5">
      <c r="A593" s="15"/>
      <c r="B593" s="15"/>
      <c r="C593" s="15"/>
      <c r="D593" s="15"/>
      <c r="E593" s="15"/>
    </row>
    <row r="594" spans="1:5">
      <c r="A594" s="15"/>
      <c r="B594" s="15"/>
      <c r="C594" s="15"/>
      <c r="D594" s="15"/>
      <c r="E594" s="15"/>
    </row>
    <row r="595" spans="1:5">
      <c r="A595" s="15"/>
      <c r="B595" s="15"/>
      <c r="C595" s="15"/>
      <c r="D595" s="15"/>
      <c r="E595" s="15"/>
    </row>
    <row r="596" spans="1:5">
      <c r="A596" s="15"/>
      <c r="B596" s="15"/>
      <c r="C596" s="15"/>
      <c r="D596" s="15"/>
      <c r="E596" s="15"/>
    </row>
    <row r="597" spans="1:5">
      <c r="A597" s="15"/>
      <c r="B597" s="15"/>
      <c r="C597" s="15"/>
      <c r="D597" s="15"/>
      <c r="E597" s="15"/>
    </row>
    <row r="598" spans="1:5">
      <c r="A598" s="15"/>
      <c r="B598" s="15"/>
      <c r="C598" s="15"/>
      <c r="D598" s="15"/>
      <c r="E598" s="15"/>
    </row>
    <row r="599" spans="1:5">
      <c r="A599" s="15"/>
      <c r="B599" s="15"/>
      <c r="C599" s="15"/>
      <c r="D599" s="15"/>
      <c r="E599" s="15"/>
    </row>
    <row r="600" spans="1:5">
      <c r="A600" s="15"/>
      <c r="B600" s="15"/>
      <c r="C600" s="15"/>
      <c r="D600" s="15"/>
      <c r="E600" s="15"/>
    </row>
    <row r="601" spans="1:5">
      <c r="A601" s="15"/>
      <c r="B601" s="15"/>
      <c r="C601" s="15"/>
      <c r="D601" s="15"/>
      <c r="E601" s="15"/>
    </row>
    <row r="602" spans="1:5">
      <c r="A602" s="15"/>
      <c r="B602" s="15"/>
      <c r="C602" s="15"/>
      <c r="D602" s="15"/>
      <c r="E602" s="15"/>
    </row>
    <row r="603" spans="1:5">
      <c r="A603" s="15"/>
      <c r="B603" s="15"/>
      <c r="C603" s="15"/>
      <c r="D603" s="15"/>
      <c r="E603" s="15"/>
    </row>
    <row r="604" spans="1:5">
      <c r="A604" s="15"/>
      <c r="B604" s="15"/>
      <c r="C604" s="15"/>
      <c r="D604" s="15"/>
      <c r="E604" s="15"/>
    </row>
    <row r="605" spans="1:5">
      <c r="A605" s="15"/>
      <c r="B605" s="15"/>
      <c r="C605" s="15"/>
      <c r="D605" s="15"/>
      <c r="E605" s="15"/>
    </row>
    <row r="606" spans="1:5">
      <c r="A606" s="15"/>
      <c r="B606" s="15"/>
      <c r="C606" s="15"/>
      <c r="D606" s="15"/>
      <c r="E606" s="15"/>
    </row>
    <row r="607" spans="1:5">
      <c r="A607" s="15"/>
      <c r="B607" s="15"/>
      <c r="C607" s="15"/>
      <c r="D607" s="15"/>
      <c r="E607" s="15"/>
    </row>
    <row r="608" spans="1:5">
      <c r="A608" s="15"/>
      <c r="B608" s="15"/>
      <c r="C608" s="15"/>
      <c r="D608" s="15"/>
      <c r="E608" s="15"/>
    </row>
    <row r="609" spans="1:5">
      <c r="A609" s="15"/>
      <c r="B609" s="15"/>
      <c r="C609" s="15"/>
      <c r="D609" s="15"/>
      <c r="E609" s="15"/>
    </row>
    <row r="610" spans="1:5">
      <c r="A610" s="15"/>
      <c r="B610" s="15"/>
      <c r="C610" s="15"/>
      <c r="D610" s="15"/>
      <c r="E610" s="15"/>
    </row>
    <row r="611" spans="1:5">
      <c r="A611" s="15"/>
      <c r="B611" s="15"/>
      <c r="C611" s="15"/>
      <c r="D611" s="15"/>
      <c r="E611" s="15"/>
    </row>
    <row r="612" spans="1:5">
      <c r="A612" s="15"/>
      <c r="B612" s="15"/>
      <c r="C612" s="15"/>
      <c r="D612" s="15"/>
      <c r="E612" s="15"/>
    </row>
    <row r="613" spans="1:5">
      <c r="A613" s="15"/>
      <c r="B613" s="15"/>
      <c r="C613" s="15"/>
      <c r="D613" s="15"/>
      <c r="E613" s="15"/>
    </row>
    <row r="614" spans="1:5">
      <c r="A614" s="15"/>
      <c r="B614" s="15"/>
      <c r="C614" s="15"/>
      <c r="D614" s="15"/>
      <c r="E614" s="15"/>
    </row>
    <row r="615" spans="1:5">
      <c r="A615" s="15"/>
      <c r="B615" s="15"/>
      <c r="C615" s="15"/>
      <c r="D615" s="15"/>
      <c r="E615" s="15"/>
    </row>
    <row r="616" spans="1:5">
      <c r="A616" s="15"/>
      <c r="B616" s="15"/>
      <c r="C616" s="15"/>
      <c r="D616" s="15"/>
      <c r="E616" s="15"/>
    </row>
    <row r="617" spans="1:5">
      <c r="A617" s="15"/>
      <c r="B617" s="15"/>
      <c r="C617" s="15"/>
      <c r="D617" s="15"/>
      <c r="E617" s="15"/>
    </row>
    <row r="618" spans="1:5">
      <c r="A618" s="15"/>
      <c r="B618" s="15"/>
      <c r="C618" s="15"/>
      <c r="D618" s="15"/>
      <c r="E618" s="15"/>
    </row>
    <row r="619" spans="1:5">
      <c r="A619" s="15"/>
      <c r="B619" s="15"/>
      <c r="C619" s="15"/>
      <c r="D619" s="15"/>
      <c r="E619" s="15"/>
    </row>
    <row r="620" spans="1:5">
      <c r="A620" s="15"/>
      <c r="B620" s="15"/>
      <c r="C620" s="15"/>
      <c r="D620" s="15"/>
      <c r="E620" s="15"/>
    </row>
    <row r="621" spans="1:5">
      <c r="A621" s="15"/>
      <c r="B621" s="15"/>
      <c r="C621" s="15"/>
      <c r="D621" s="15"/>
      <c r="E621" s="15"/>
    </row>
    <row r="622" spans="1:5">
      <c r="A622" s="15"/>
      <c r="B622" s="15"/>
      <c r="C622" s="15"/>
      <c r="D622" s="15"/>
      <c r="E622" s="15"/>
    </row>
    <row r="623" spans="1:5">
      <c r="A623" s="15"/>
      <c r="B623" s="15"/>
      <c r="C623" s="15"/>
      <c r="D623" s="15"/>
      <c r="E623" s="15"/>
    </row>
    <row r="624" spans="1:5">
      <c r="A624" s="15"/>
      <c r="B624" s="15"/>
      <c r="C624" s="15"/>
      <c r="D624" s="15"/>
      <c r="E624" s="15"/>
    </row>
    <row r="625" spans="1:5">
      <c r="A625" s="15"/>
      <c r="B625" s="15"/>
      <c r="C625" s="15"/>
      <c r="D625" s="15"/>
      <c r="E625" s="15"/>
    </row>
    <row r="626" spans="1:5">
      <c r="A626" s="15"/>
      <c r="B626" s="15"/>
      <c r="C626" s="15"/>
      <c r="D626" s="15"/>
      <c r="E626" s="15"/>
    </row>
    <row r="627" spans="1:5">
      <c r="A627" s="15"/>
      <c r="B627" s="15"/>
      <c r="C627" s="15"/>
      <c r="D627" s="15"/>
      <c r="E627" s="15"/>
    </row>
    <row r="628" spans="1:5">
      <c r="A628" s="15"/>
      <c r="B628" s="15"/>
      <c r="C628" s="15"/>
      <c r="D628" s="15"/>
      <c r="E628" s="15"/>
    </row>
    <row r="629" spans="1:5">
      <c r="A629" s="15"/>
      <c r="B629" s="15"/>
      <c r="C629" s="15"/>
      <c r="D629" s="15"/>
      <c r="E629" s="15"/>
    </row>
    <row r="630" spans="1:5">
      <c r="A630" s="15"/>
      <c r="B630" s="15"/>
      <c r="C630" s="15"/>
      <c r="D630" s="15"/>
      <c r="E630" s="15"/>
    </row>
    <row r="631" spans="1:5">
      <c r="A631" s="15"/>
      <c r="B631" s="15"/>
      <c r="C631" s="15"/>
      <c r="D631" s="15"/>
      <c r="E631" s="15"/>
    </row>
    <row r="632" spans="1:5">
      <c r="A632" s="15"/>
      <c r="B632" s="15"/>
      <c r="C632" s="15"/>
      <c r="D632" s="15"/>
      <c r="E632" s="15"/>
    </row>
    <row r="633" spans="1:5">
      <c r="A633" s="15"/>
      <c r="B633" s="15"/>
      <c r="C633" s="15"/>
      <c r="D633" s="15"/>
      <c r="E633" s="15"/>
    </row>
    <row r="634" spans="1:5">
      <c r="A634" s="15"/>
      <c r="B634" s="15"/>
      <c r="C634" s="15"/>
      <c r="D634" s="15"/>
      <c r="E634" s="15"/>
    </row>
    <row r="635" spans="1:5">
      <c r="A635" s="15"/>
      <c r="B635" s="15"/>
      <c r="C635" s="15"/>
      <c r="D635" s="15"/>
      <c r="E635" s="15"/>
    </row>
    <row r="636" spans="1:5">
      <c r="A636" s="15"/>
      <c r="B636" s="15"/>
      <c r="C636" s="15"/>
      <c r="D636" s="15"/>
      <c r="E636" s="15"/>
    </row>
    <row r="637" spans="1:5">
      <c r="A637" s="15"/>
      <c r="B637" s="15"/>
      <c r="C637" s="15"/>
      <c r="D637" s="15"/>
      <c r="E637" s="15"/>
    </row>
    <row r="638" spans="1:5">
      <c r="A638" s="15"/>
      <c r="B638" s="15"/>
      <c r="C638" s="15"/>
      <c r="D638" s="15"/>
      <c r="E638" s="15"/>
    </row>
    <row r="639" spans="1:5">
      <c r="A639" s="15"/>
      <c r="B639" s="15"/>
      <c r="C639" s="15"/>
      <c r="D639" s="15"/>
      <c r="E639" s="15"/>
    </row>
    <row r="640" spans="1:5">
      <c r="A640" s="15"/>
      <c r="B640" s="15"/>
      <c r="C640" s="15"/>
      <c r="D640" s="15"/>
      <c r="E640" s="15"/>
    </row>
    <row r="641" spans="1:5">
      <c r="A641" s="15"/>
      <c r="B641" s="15"/>
      <c r="C641" s="15"/>
      <c r="D641" s="15"/>
      <c r="E641" s="15"/>
    </row>
    <row r="642" spans="1:5">
      <c r="A642" s="15"/>
      <c r="B642" s="15"/>
      <c r="C642" s="15"/>
      <c r="D642" s="15"/>
      <c r="E642" s="15"/>
    </row>
    <row r="643" spans="1:5">
      <c r="A643" s="15"/>
      <c r="B643" s="15"/>
      <c r="C643" s="15"/>
      <c r="D643" s="15"/>
      <c r="E643" s="15"/>
    </row>
    <row r="644" spans="1:5">
      <c r="A644" s="15"/>
      <c r="B644" s="15"/>
      <c r="C644" s="15"/>
      <c r="D644" s="15"/>
      <c r="E644" s="15"/>
    </row>
    <row r="645" spans="1:5">
      <c r="A645" s="15"/>
      <c r="B645" s="15"/>
      <c r="C645" s="15"/>
      <c r="D645" s="15"/>
      <c r="E645" s="15"/>
    </row>
    <row r="646" spans="1:5">
      <c r="A646" s="15"/>
      <c r="B646" s="15"/>
      <c r="C646" s="15"/>
      <c r="D646" s="15"/>
      <c r="E646" s="15"/>
    </row>
    <row r="647" spans="1:5">
      <c r="A647" s="15"/>
      <c r="B647" s="15"/>
      <c r="C647" s="15"/>
      <c r="D647" s="15"/>
      <c r="E647" s="15"/>
    </row>
    <row r="648" spans="1:5">
      <c r="A648" s="15"/>
      <c r="B648" s="15"/>
      <c r="C648" s="15"/>
      <c r="D648" s="15"/>
      <c r="E648" s="15"/>
    </row>
    <row r="649" spans="1:5">
      <c r="A649" s="15"/>
      <c r="B649" s="15"/>
      <c r="C649" s="15"/>
      <c r="D649" s="15"/>
      <c r="E649" s="15"/>
    </row>
    <row r="650" spans="1:5">
      <c r="A650" s="15"/>
      <c r="B650" s="15"/>
      <c r="C650" s="15"/>
      <c r="D650" s="15"/>
      <c r="E650" s="15"/>
    </row>
    <row r="651" spans="1:5">
      <c r="A651" s="15"/>
      <c r="B651" s="15"/>
      <c r="C651" s="15"/>
      <c r="D651" s="15"/>
      <c r="E651" s="15"/>
    </row>
    <row r="652" spans="1:5">
      <c r="A652" s="15"/>
      <c r="B652" s="15"/>
      <c r="C652" s="15"/>
      <c r="D652" s="15"/>
      <c r="E652" s="15"/>
    </row>
    <row r="653" spans="1:5">
      <c r="A653" s="15"/>
      <c r="B653" s="15"/>
      <c r="C653" s="15"/>
      <c r="D653" s="15"/>
      <c r="E653" s="15"/>
    </row>
    <row r="654" spans="1:5">
      <c r="A654" s="15"/>
      <c r="B654" s="15"/>
      <c r="C654" s="15"/>
      <c r="D654" s="15"/>
      <c r="E654" s="15"/>
    </row>
    <row r="655" spans="1:5">
      <c r="A655" s="15"/>
      <c r="B655" s="15"/>
      <c r="C655" s="15"/>
      <c r="D655" s="15"/>
      <c r="E655" s="15"/>
    </row>
    <row r="656" spans="1:5">
      <c r="A656" s="15"/>
      <c r="B656" s="15"/>
      <c r="C656" s="15"/>
      <c r="D656" s="15"/>
      <c r="E656" s="15"/>
    </row>
    <row r="657" spans="1:5">
      <c r="A657" s="15"/>
      <c r="B657" s="15"/>
      <c r="C657" s="15"/>
      <c r="D657" s="15"/>
      <c r="E657" s="15"/>
    </row>
    <row r="658" spans="1:5">
      <c r="A658" s="15"/>
      <c r="B658" s="15"/>
      <c r="C658" s="15"/>
      <c r="D658" s="15"/>
      <c r="E658" s="15"/>
    </row>
    <row r="659" spans="1:5">
      <c r="A659" s="15"/>
      <c r="B659" s="15"/>
      <c r="C659" s="15"/>
      <c r="D659" s="15"/>
      <c r="E659" s="15"/>
    </row>
    <row r="660" spans="1:5">
      <c r="A660" s="15"/>
      <c r="B660" s="15"/>
      <c r="C660" s="15"/>
      <c r="D660" s="15"/>
      <c r="E660" s="15"/>
    </row>
    <row r="661" spans="1:5">
      <c r="A661" s="15"/>
      <c r="B661" s="15"/>
      <c r="C661" s="15"/>
      <c r="D661" s="15"/>
      <c r="E661" s="15"/>
    </row>
    <row r="662" spans="1:5">
      <c r="A662" s="15"/>
      <c r="B662" s="15"/>
      <c r="C662" s="15"/>
      <c r="D662" s="15"/>
      <c r="E662" s="15"/>
    </row>
    <row r="663" spans="1:5">
      <c r="A663" s="15"/>
      <c r="B663" s="15"/>
      <c r="C663" s="15"/>
      <c r="D663" s="15"/>
      <c r="E663" s="15"/>
    </row>
    <row r="664" spans="1:5">
      <c r="A664" s="15"/>
      <c r="B664" s="15"/>
      <c r="C664" s="15"/>
      <c r="D664" s="15"/>
      <c r="E664" s="15"/>
    </row>
    <row r="665" spans="1:5">
      <c r="A665" s="15"/>
      <c r="B665" s="15"/>
      <c r="C665" s="15"/>
      <c r="D665" s="15"/>
      <c r="E665" s="15"/>
    </row>
    <row r="666" spans="1:5">
      <c r="A666" s="15"/>
      <c r="B666" s="15"/>
      <c r="C666" s="15"/>
      <c r="D666" s="15"/>
      <c r="E666" s="15"/>
    </row>
    <row r="667" spans="1:5">
      <c r="A667" s="15"/>
      <c r="B667" s="15"/>
      <c r="C667" s="15"/>
      <c r="D667" s="15"/>
      <c r="E667" s="15"/>
    </row>
    <row r="668" spans="1:5">
      <c r="A668" s="15"/>
      <c r="B668" s="15"/>
      <c r="C668" s="15"/>
      <c r="D668" s="15"/>
      <c r="E668" s="15"/>
    </row>
    <row r="669" spans="1:5">
      <c r="A669" s="15"/>
      <c r="B669" s="15"/>
      <c r="C669" s="15"/>
      <c r="D669" s="15"/>
      <c r="E669" s="15"/>
    </row>
    <row r="670" spans="1:5">
      <c r="A670" s="15"/>
      <c r="B670" s="15"/>
      <c r="C670" s="15"/>
      <c r="D670" s="15"/>
      <c r="E670" s="15"/>
    </row>
    <row r="671" spans="1:5">
      <c r="A671" s="15"/>
      <c r="B671" s="15"/>
      <c r="C671" s="15"/>
      <c r="D671" s="15"/>
      <c r="E671" s="15"/>
    </row>
    <row r="672" spans="1:5">
      <c r="A672" s="15"/>
      <c r="B672" s="15"/>
      <c r="C672" s="15"/>
      <c r="D672" s="15"/>
      <c r="E672" s="15"/>
    </row>
    <row r="673" spans="1:5">
      <c r="A673" s="15"/>
      <c r="B673" s="15"/>
      <c r="C673" s="15"/>
      <c r="D673" s="15"/>
      <c r="E673" s="15"/>
    </row>
    <row r="674" spans="1:5">
      <c r="A674" s="15"/>
      <c r="B674" s="15"/>
      <c r="C674" s="15"/>
      <c r="D674" s="15"/>
      <c r="E674" s="15"/>
    </row>
    <row r="675" spans="1:5">
      <c r="A675" s="15"/>
      <c r="B675" s="15"/>
      <c r="C675" s="15"/>
      <c r="D675" s="15"/>
      <c r="E675" s="15"/>
    </row>
    <row r="676" spans="1:5">
      <c r="A676" s="15"/>
      <c r="B676" s="15"/>
      <c r="C676" s="15"/>
      <c r="D676" s="15"/>
      <c r="E676" s="15"/>
    </row>
    <row r="677" spans="1:5">
      <c r="A677" s="15"/>
      <c r="B677" s="15"/>
      <c r="C677" s="15"/>
      <c r="D677" s="15"/>
      <c r="E677" s="15"/>
    </row>
    <row r="678" spans="1:5">
      <c r="A678" s="15"/>
      <c r="B678" s="15"/>
      <c r="C678" s="15"/>
      <c r="D678" s="15"/>
      <c r="E678" s="15"/>
    </row>
    <row r="679" spans="1:5">
      <c r="A679" s="15"/>
      <c r="B679" s="15"/>
      <c r="C679" s="15"/>
      <c r="D679" s="15"/>
      <c r="E679" s="15"/>
    </row>
    <row r="680" spans="1:5">
      <c r="A680" s="15"/>
      <c r="B680" s="15"/>
      <c r="C680" s="15"/>
      <c r="D680" s="15"/>
      <c r="E680" s="15"/>
    </row>
    <row r="681" spans="1:5">
      <c r="A681" s="15"/>
      <c r="B681" s="15"/>
      <c r="C681" s="15"/>
      <c r="D681" s="15"/>
      <c r="E681" s="15"/>
    </row>
    <row r="682" spans="1:5">
      <c r="A682" s="15"/>
      <c r="B682" s="15"/>
      <c r="C682" s="15"/>
      <c r="D682" s="15"/>
      <c r="E682" s="15"/>
    </row>
    <row r="683" spans="1:5">
      <c r="A683" s="15"/>
      <c r="B683" s="15"/>
      <c r="C683" s="15"/>
      <c r="D683" s="15"/>
      <c r="E683" s="15"/>
    </row>
    <row r="684" spans="1:5">
      <c r="A684" s="15"/>
      <c r="B684" s="15"/>
      <c r="C684" s="15"/>
      <c r="D684" s="15"/>
      <c r="E684" s="15"/>
    </row>
    <row r="685" spans="1:5">
      <c r="A685" s="15"/>
      <c r="B685" s="15"/>
      <c r="C685" s="15"/>
      <c r="D685" s="15"/>
      <c r="E685" s="15"/>
    </row>
    <row r="686" spans="1:5">
      <c r="A686" s="15"/>
      <c r="B686" s="15"/>
      <c r="C686" s="15"/>
      <c r="D686" s="15"/>
      <c r="E686" s="15"/>
    </row>
    <row r="687" spans="1:5">
      <c r="A687" s="15"/>
      <c r="B687" s="15"/>
      <c r="C687" s="15"/>
      <c r="D687" s="15"/>
      <c r="E687" s="15"/>
    </row>
    <row r="688" spans="1:5">
      <c r="A688" s="15"/>
      <c r="B688" s="15"/>
      <c r="C688" s="15"/>
      <c r="D688" s="15"/>
      <c r="E688" s="15"/>
    </row>
    <row r="689" spans="1:5">
      <c r="A689" s="15"/>
      <c r="B689" s="15"/>
      <c r="C689" s="15"/>
      <c r="D689" s="15"/>
      <c r="E689" s="15"/>
    </row>
    <row r="690" spans="1:5">
      <c r="A690" s="15"/>
      <c r="B690" s="15"/>
      <c r="C690" s="15"/>
      <c r="D690" s="15"/>
      <c r="E690" s="15"/>
    </row>
    <row r="691" spans="1:5">
      <c r="A691" s="15"/>
      <c r="B691" s="15"/>
      <c r="C691" s="15"/>
      <c r="D691" s="15"/>
      <c r="E691" s="15"/>
    </row>
    <row r="692" spans="1:5">
      <c r="A692" s="15"/>
      <c r="B692" s="15"/>
      <c r="C692" s="15"/>
      <c r="D692" s="15"/>
      <c r="E692" s="15"/>
    </row>
    <row r="693" spans="1:5">
      <c r="A693" s="15"/>
      <c r="B693" s="15"/>
      <c r="C693" s="15"/>
      <c r="D693" s="15"/>
      <c r="E693" s="15"/>
    </row>
    <row r="694" spans="1:5">
      <c r="A694" s="15"/>
      <c r="B694" s="15"/>
      <c r="C694" s="15"/>
      <c r="D694" s="15"/>
      <c r="E694" s="15"/>
    </row>
    <row r="695" spans="1:5">
      <c r="A695" s="15"/>
      <c r="B695" s="15"/>
      <c r="C695" s="15"/>
      <c r="D695" s="15"/>
      <c r="E695" s="15"/>
    </row>
    <row r="696" spans="1:5">
      <c r="A696" s="15"/>
      <c r="B696" s="15"/>
      <c r="C696" s="15"/>
      <c r="D696" s="15"/>
      <c r="E696" s="15"/>
    </row>
    <row r="697" spans="1:5">
      <c r="A697" s="15"/>
      <c r="B697" s="15"/>
      <c r="C697" s="15"/>
      <c r="D697" s="15"/>
      <c r="E697" s="15"/>
    </row>
    <row r="698" spans="1:5">
      <c r="A698" s="15"/>
      <c r="B698" s="15"/>
      <c r="C698" s="15"/>
      <c r="D698" s="15"/>
      <c r="E698" s="15"/>
    </row>
    <row r="699" spans="1:5">
      <c r="A699" s="15"/>
      <c r="B699" s="15"/>
      <c r="C699" s="15"/>
      <c r="D699" s="15"/>
      <c r="E699" s="15"/>
    </row>
    <row r="700" spans="1:5">
      <c r="A700" s="15"/>
      <c r="B700" s="15"/>
      <c r="C700" s="15"/>
      <c r="D700" s="15"/>
      <c r="E700" s="15"/>
    </row>
    <row r="701" spans="1:5">
      <c r="A701" s="15"/>
      <c r="B701" s="15"/>
      <c r="C701" s="15"/>
      <c r="D701" s="15"/>
      <c r="E701" s="15"/>
    </row>
    <row r="702" spans="1:5">
      <c r="A702" s="15"/>
      <c r="B702" s="15"/>
      <c r="C702" s="15"/>
      <c r="D702" s="15"/>
      <c r="E702" s="15"/>
    </row>
    <row r="703" spans="1:5">
      <c r="A703" s="15"/>
      <c r="B703" s="15"/>
      <c r="C703" s="15"/>
      <c r="D703" s="15"/>
      <c r="E703" s="15"/>
    </row>
    <row r="704" spans="1:5">
      <c r="A704" s="15"/>
      <c r="B704" s="15"/>
      <c r="C704" s="15"/>
      <c r="D704" s="15"/>
      <c r="E704" s="15"/>
    </row>
    <row r="705" spans="1:5">
      <c r="A705" s="15"/>
      <c r="B705" s="15"/>
      <c r="C705" s="15"/>
      <c r="D705" s="15"/>
      <c r="E705" s="15"/>
    </row>
    <row r="706" spans="1:5">
      <c r="A706" s="15"/>
      <c r="B706" s="15"/>
      <c r="C706" s="15"/>
      <c r="D706" s="15"/>
      <c r="E706" s="15"/>
    </row>
    <row r="707" spans="1:5">
      <c r="A707" s="15"/>
      <c r="B707" s="15"/>
      <c r="C707" s="15"/>
      <c r="D707" s="15"/>
      <c r="E707" s="15"/>
    </row>
    <row r="708" spans="1:5">
      <c r="A708" s="15"/>
      <c r="B708" s="15"/>
      <c r="C708" s="15"/>
      <c r="D708" s="15"/>
      <c r="E708" s="15"/>
    </row>
    <row r="709" spans="1:5">
      <c r="A709" s="15"/>
      <c r="B709" s="15"/>
      <c r="C709" s="15"/>
      <c r="D709" s="15"/>
      <c r="E709" s="15"/>
    </row>
    <row r="710" spans="1:5">
      <c r="A710" s="15"/>
      <c r="B710" s="15"/>
      <c r="C710" s="15"/>
      <c r="D710" s="15"/>
      <c r="E710" s="15"/>
    </row>
    <row r="711" spans="1:5">
      <c r="A711" s="15"/>
      <c r="B711" s="15"/>
      <c r="C711" s="15"/>
      <c r="D711" s="15"/>
      <c r="E711" s="15"/>
    </row>
    <row r="712" spans="1:5">
      <c r="A712" s="15"/>
      <c r="B712" s="15"/>
      <c r="C712" s="15"/>
      <c r="D712" s="15"/>
      <c r="E712" s="15"/>
    </row>
    <row r="713" spans="1:5">
      <c r="A713" s="15"/>
      <c r="B713" s="15"/>
      <c r="C713" s="15"/>
      <c r="D713" s="15"/>
      <c r="E713" s="15"/>
    </row>
    <row r="714" spans="1:5">
      <c r="A714" s="15"/>
      <c r="B714" s="15"/>
      <c r="C714" s="15"/>
      <c r="D714" s="15"/>
      <c r="E714" s="15"/>
    </row>
    <row r="715" spans="1:5">
      <c r="A715" s="15"/>
      <c r="B715" s="15"/>
      <c r="C715" s="15"/>
      <c r="D715" s="15"/>
      <c r="E715" s="15"/>
    </row>
    <row r="716" spans="1:5">
      <c r="A716" s="15"/>
      <c r="B716" s="15"/>
      <c r="C716" s="15"/>
      <c r="D716" s="15"/>
      <c r="E716" s="15"/>
    </row>
    <row r="717" spans="1:5">
      <c r="A717" s="15"/>
      <c r="B717" s="15"/>
      <c r="C717" s="15"/>
      <c r="D717" s="15"/>
      <c r="E717" s="15"/>
    </row>
    <row r="718" spans="1:5">
      <c r="A718" s="15"/>
      <c r="B718" s="15"/>
      <c r="C718" s="15"/>
      <c r="D718" s="15"/>
      <c r="E718" s="15"/>
    </row>
    <row r="719" spans="1:5">
      <c r="A719" s="15"/>
      <c r="B719" s="15"/>
      <c r="C719" s="15"/>
      <c r="D719" s="15"/>
      <c r="E719" s="15"/>
    </row>
    <row r="720" spans="1:5">
      <c r="A720" s="15"/>
      <c r="B720" s="15"/>
      <c r="C720" s="15"/>
      <c r="D720" s="15"/>
      <c r="E720" s="15"/>
    </row>
    <row r="721" spans="1:5">
      <c r="A721" s="15"/>
      <c r="B721" s="15"/>
      <c r="C721" s="15"/>
      <c r="D721" s="15"/>
      <c r="E721" s="15"/>
    </row>
    <row r="722" spans="1:5">
      <c r="A722" s="15"/>
      <c r="B722" s="15"/>
      <c r="C722" s="15"/>
      <c r="D722" s="15"/>
      <c r="E722" s="15"/>
    </row>
    <row r="723" spans="1:5">
      <c r="A723" s="15"/>
      <c r="B723" s="15"/>
      <c r="C723" s="15"/>
      <c r="D723" s="15"/>
      <c r="E723" s="15"/>
    </row>
    <row r="724" spans="1:5">
      <c r="A724" s="15"/>
      <c r="B724" s="15"/>
      <c r="C724" s="15"/>
      <c r="D724" s="15"/>
      <c r="E724" s="15"/>
    </row>
    <row r="725" spans="1:5">
      <c r="A725" s="15"/>
      <c r="B725" s="15"/>
      <c r="C725" s="15"/>
      <c r="D725" s="15"/>
      <c r="E725" s="15"/>
    </row>
    <row r="726" spans="1:5">
      <c r="A726" s="15"/>
      <c r="B726" s="15"/>
      <c r="C726" s="15"/>
      <c r="D726" s="15"/>
      <c r="E726" s="15"/>
    </row>
    <row r="727" spans="1:5">
      <c r="A727" s="15"/>
      <c r="B727" s="15"/>
      <c r="C727" s="15"/>
      <c r="D727" s="15"/>
      <c r="E727" s="15"/>
    </row>
    <row r="728" spans="1:5">
      <c r="A728" s="15"/>
      <c r="B728" s="15"/>
      <c r="C728" s="15"/>
      <c r="D728" s="15"/>
      <c r="E728" s="15"/>
    </row>
    <row r="729" spans="1:5">
      <c r="A729" s="15"/>
      <c r="B729" s="15"/>
      <c r="C729" s="15"/>
      <c r="D729" s="15"/>
      <c r="E729" s="15"/>
    </row>
    <row r="730" spans="1:5">
      <c r="A730" s="15"/>
      <c r="B730" s="15"/>
      <c r="C730" s="15"/>
      <c r="D730" s="15"/>
      <c r="E730" s="15"/>
    </row>
    <row r="731" spans="1:5">
      <c r="A731" s="15"/>
      <c r="B731" s="15"/>
      <c r="C731" s="15"/>
      <c r="D731" s="15"/>
      <c r="E731" s="15"/>
    </row>
    <row r="732" spans="1:5">
      <c r="A732" s="15"/>
      <c r="B732" s="15"/>
      <c r="C732" s="15"/>
      <c r="D732" s="15"/>
      <c r="E732" s="15"/>
    </row>
    <row r="733" spans="1:5">
      <c r="A733" s="15"/>
      <c r="B733" s="15"/>
      <c r="C733" s="15"/>
      <c r="D733" s="15"/>
      <c r="E733" s="15"/>
    </row>
    <row r="734" spans="1:5">
      <c r="A734" s="15"/>
      <c r="B734" s="15"/>
      <c r="C734" s="15"/>
      <c r="D734" s="15"/>
      <c r="E734" s="15"/>
    </row>
    <row r="735" spans="1:5">
      <c r="A735" s="15"/>
      <c r="B735" s="15"/>
      <c r="C735" s="15"/>
      <c r="D735" s="15"/>
      <c r="E735" s="15"/>
    </row>
    <row r="736" spans="1:5">
      <c r="A736" s="15"/>
      <c r="B736" s="15"/>
      <c r="C736" s="15"/>
      <c r="D736" s="15"/>
      <c r="E736" s="15"/>
    </row>
    <row r="737" spans="1:5">
      <c r="A737" s="15"/>
      <c r="B737" s="15"/>
      <c r="C737" s="15"/>
      <c r="D737" s="15"/>
      <c r="E737" s="15"/>
    </row>
    <row r="738" spans="1:5">
      <c r="A738" s="15"/>
      <c r="B738" s="15"/>
      <c r="C738" s="15"/>
      <c r="D738" s="15"/>
      <c r="E738" s="15"/>
    </row>
    <row r="739" spans="1:5">
      <c r="A739" s="15"/>
      <c r="B739" s="15"/>
      <c r="C739" s="15"/>
      <c r="D739" s="15"/>
      <c r="E739" s="15"/>
    </row>
    <row r="740" spans="1:5">
      <c r="A740" s="15"/>
      <c r="B740" s="15"/>
      <c r="C740" s="15"/>
      <c r="D740" s="15"/>
      <c r="E740" s="15"/>
    </row>
    <row r="741" spans="1:5">
      <c r="A741" s="15"/>
      <c r="B741" s="15"/>
      <c r="C741" s="15"/>
      <c r="D741" s="15"/>
      <c r="E741" s="15"/>
    </row>
    <row r="742" spans="1:5">
      <c r="A742" s="15"/>
      <c r="B742" s="15"/>
      <c r="C742" s="15"/>
      <c r="D742" s="15"/>
      <c r="E742" s="15"/>
    </row>
    <row r="743" spans="1:5">
      <c r="A743" s="15"/>
      <c r="B743" s="15"/>
      <c r="C743" s="15"/>
      <c r="D743" s="15"/>
      <c r="E743" s="15"/>
    </row>
    <row r="744" spans="1:5">
      <c r="A744" s="15"/>
      <c r="B744" s="15"/>
      <c r="C744" s="15"/>
      <c r="D744" s="15"/>
      <c r="E744" s="15"/>
    </row>
    <row r="745" spans="1:5">
      <c r="A745" s="15"/>
      <c r="B745" s="15"/>
      <c r="C745" s="15"/>
      <c r="D745" s="15"/>
      <c r="E745" s="15"/>
    </row>
    <row r="746" spans="1:5">
      <c r="A746" s="15"/>
      <c r="B746" s="15"/>
      <c r="C746" s="15"/>
      <c r="D746" s="15"/>
      <c r="E746" s="15"/>
    </row>
    <row r="747" spans="1:5">
      <c r="A747" s="15"/>
      <c r="B747" s="15"/>
      <c r="C747" s="15"/>
      <c r="D747" s="15"/>
      <c r="E747" s="15"/>
    </row>
    <row r="748" spans="1:5">
      <c r="A748" s="15"/>
      <c r="B748" s="15"/>
      <c r="C748" s="15"/>
      <c r="D748" s="15"/>
      <c r="E748" s="15"/>
    </row>
    <row r="749" spans="1:5">
      <c r="A749" s="15"/>
      <c r="B749" s="15"/>
      <c r="C749" s="15"/>
      <c r="D749" s="15"/>
      <c r="E749" s="15"/>
    </row>
    <row r="750" spans="1:5">
      <c r="A750" s="15"/>
      <c r="B750" s="15"/>
      <c r="C750" s="15"/>
      <c r="D750" s="15"/>
      <c r="E750" s="15"/>
    </row>
    <row r="751" spans="1:5">
      <c r="A751" s="15"/>
      <c r="B751" s="15"/>
      <c r="C751" s="15"/>
      <c r="D751" s="15"/>
      <c r="E751" s="15"/>
    </row>
    <row r="752" spans="1:5">
      <c r="A752" s="15"/>
      <c r="B752" s="15"/>
      <c r="C752" s="15"/>
      <c r="D752" s="15"/>
      <c r="E752" s="15"/>
    </row>
    <row r="753" spans="1:5">
      <c r="A753" s="15"/>
      <c r="B753" s="15"/>
      <c r="C753" s="15"/>
      <c r="D753" s="15"/>
      <c r="E753" s="15"/>
    </row>
    <row r="754" spans="1:5">
      <c r="A754" s="15"/>
      <c r="B754" s="15"/>
      <c r="C754" s="15"/>
      <c r="D754" s="15"/>
      <c r="E754" s="15"/>
    </row>
    <row r="755" spans="1:5">
      <c r="A755" s="15"/>
      <c r="B755" s="15"/>
      <c r="C755" s="15"/>
      <c r="D755" s="15"/>
      <c r="E755" s="15"/>
    </row>
    <row r="756" spans="1:5">
      <c r="A756" s="15"/>
      <c r="B756" s="15"/>
      <c r="C756" s="15"/>
      <c r="D756" s="15"/>
      <c r="E756" s="15"/>
    </row>
    <row r="757" spans="1:5">
      <c r="A757" s="15"/>
      <c r="B757" s="15"/>
      <c r="C757" s="15"/>
      <c r="D757" s="15"/>
      <c r="E757" s="15"/>
    </row>
    <row r="758" spans="1:5">
      <c r="A758" s="15"/>
      <c r="B758" s="15"/>
      <c r="C758" s="15"/>
      <c r="D758" s="15"/>
      <c r="E758" s="15"/>
    </row>
    <row r="759" spans="1:5">
      <c r="A759" s="15"/>
      <c r="B759" s="15"/>
      <c r="C759" s="15"/>
      <c r="D759" s="15"/>
      <c r="E759" s="15"/>
    </row>
    <row r="760" spans="1:5">
      <c r="A760" s="15"/>
      <c r="B760" s="15"/>
      <c r="C760" s="15"/>
      <c r="D760" s="15"/>
      <c r="E760" s="15"/>
    </row>
    <row r="761" spans="1:5">
      <c r="A761" s="15"/>
      <c r="B761" s="15"/>
      <c r="C761" s="15"/>
      <c r="D761" s="15"/>
      <c r="E761" s="15"/>
    </row>
    <row r="762" spans="1:5">
      <c r="A762" s="15"/>
      <c r="B762" s="15"/>
      <c r="C762" s="15"/>
      <c r="D762" s="15"/>
      <c r="E762" s="15"/>
    </row>
    <row r="763" spans="1:5">
      <c r="A763" s="15"/>
      <c r="B763" s="15"/>
      <c r="C763" s="15"/>
      <c r="D763" s="15"/>
      <c r="E763" s="15"/>
    </row>
    <row r="764" spans="1:5">
      <c r="A764" s="15"/>
      <c r="B764" s="15"/>
      <c r="C764" s="15"/>
      <c r="D764" s="15"/>
      <c r="E764" s="15"/>
    </row>
    <row r="765" spans="1:5">
      <c r="A765" s="15"/>
      <c r="B765" s="15"/>
      <c r="C765" s="15"/>
      <c r="D765" s="15"/>
      <c r="E765" s="15"/>
    </row>
    <row r="766" spans="1:5">
      <c r="A766" s="15"/>
      <c r="B766" s="15"/>
      <c r="C766" s="15"/>
      <c r="D766" s="15"/>
      <c r="E766" s="15"/>
    </row>
    <row r="767" spans="1:5">
      <c r="A767" s="15"/>
      <c r="B767" s="15"/>
      <c r="C767" s="15"/>
      <c r="D767" s="15"/>
      <c r="E767" s="15"/>
    </row>
    <row r="768" spans="1:5">
      <c r="A768" s="15"/>
      <c r="B768" s="15"/>
      <c r="C768" s="15"/>
      <c r="D768" s="15"/>
      <c r="E768" s="15"/>
    </row>
    <row r="769" spans="1:5">
      <c r="A769" s="15"/>
      <c r="B769" s="15"/>
      <c r="C769" s="15"/>
      <c r="D769" s="15"/>
      <c r="E769" s="15"/>
    </row>
    <row r="770" spans="1:5">
      <c r="A770" s="15"/>
      <c r="B770" s="15"/>
      <c r="C770" s="15"/>
      <c r="D770" s="15"/>
      <c r="E770" s="15"/>
    </row>
    <row r="771" spans="1:5">
      <c r="A771" s="15"/>
      <c r="B771" s="15"/>
      <c r="C771" s="15"/>
      <c r="D771" s="15"/>
      <c r="E771" s="15"/>
    </row>
    <row r="772" spans="1:5">
      <c r="A772" s="15"/>
      <c r="B772" s="15"/>
      <c r="C772" s="15"/>
      <c r="D772" s="15"/>
      <c r="E772" s="15"/>
    </row>
    <row r="773" spans="1:5">
      <c r="A773" s="15"/>
      <c r="B773" s="15"/>
      <c r="C773" s="15"/>
      <c r="D773" s="15"/>
      <c r="E773" s="15"/>
    </row>
    <row r="774" spans="1:5">
      <c r="A774" s="15"/>
      <c r="B774" s="15"/>
      <c r="C774" s="15"/>
      <c r="D774" s="15"/>
      <c r="E774" s="15"/>
    </row>
    <row r="775" spans="1:5">
      <c r="A775" s="15"/>
      <c r="B775" s="15"/>
      <c r="C775" s="15"/>
      <c r="D775" s="15"/>
      <c r="E775" s="15"/>
    </row>
    <row r="776" spans="1:5">
      <c r="A776" s="15"/>
      <c r="B776" s="15"/>
      <c r="C776" s="15"/>
      <c r="D776" s="15"/>
      <c r="E776" s="15"/>
    </row>
    <row r="777" spans="1:5">
      <c r="A777" s="15"/>
      <c r="B777" s="15"/>
      <c r="C777" s="15"/>
      <c r="D777" s="15"/>
      <c r="E777" s="15"/>
    </row>
    <row r="778" spans="1:5">
      <c r="A778" s="15"/>
      <c r="B778" s="15"/>
      <c r="C778" s="15"/>
      <c r="D778" s="15"/>
      <c r="E778" s="15"/>
    </row>
    <row r="779" spans="1:5">
      <c r="A779" s="15"/>
      <c r="B779" s="15"/>
      <c r="C779" s="15"/>
      <c r="D779" s="15"/>
      <c r="E779" s="15"/>
    </row>
    <row r="780" spans="1:5">
      <c r="A780" s="15"/>
      <c r="B780" s="15"/>
      <c r="C780" s="15"/>
      <c r="D780" s="15"/>
      <c r="E780" s="15"/>
    </row>
    <row r="781" spans="1:5">
      <c r="A781" s="15"/>
      <c r="B781" s="15"/>
      <c r="C781" s="15"/>
      <c r="D781" s="15"/>
      <c r="E781" s="15"/>
    </row>
    <row r="782" spans="1:5">
      <c r="A782" s="15"/>
      <c r="B782" s="15"/>
      <c r="C782" s="15"/>
      <c r="D782" s="15"/>
      <c r="E782" s="15"/>
    </row>
    <row r="783" spans="1:5">
      <c r="A783" s="15"/>
      <c r="B783" s="15"/>
      <c r="C783" s="15"/>
      <c r="D783" s="15"/>
      <c r="E783" s="15"/>
    </row>
    <row r="784" spans="1:5">
      <c r="A784" s="15"/>
      <c r="B784" s="15"/>
      <c r="C784" s="15"/>
      <c r="D784" s="15"/>
      <c r="E784" s="15"/>
    </row>
    <row r="785" spans="1:5">
      <c r="A785" s="15"/>
      <c r="B785" s="15"/>
      <c r="C785" s="15"/>
      <c r="D785" s="15"/>
      <c r="E785" s="15"/>
    </row>
    <row r="786" spans="1:5">
      <c r="A786" s="15"/>
      <c r="B786" s="15"/>
      <c r="C786" s="15"/>
      <c r="D786" s="15"/>
      <c r="E786" s="15"/>
    </row>
    <row r="787" spans="1:5">
      <c r="A787" s="15"/>
      <c r="B787" s="15"/>
      <c r="C787" s="15"/>
      <c r="D787" s="15"/>
      <c r="E787" s="15"/>
    </row>
    <row r="788" spans="1:5">
      <c r="A788" s="15"/>
      <c r="B788" s="15"/>
      <c r="C788" s="15"/>
      <c r="D788" s="15"/>
      <c r="E788" s="15"/>
    </row>
    <row r="789" spans="1:5">
      <c r="A789" s="15"/>
      <c r="B789" s="15"/>
      <c r="C789" s="15"/>
      <c r="D789" s="15"/>
      <c r="E789" s="15"/>
    </row>
    <row r="790" spans="1:5">
      <c r="A790" s="15"/>
      <c r="B790" s="15"/>
      <c r="C790" s="15"/>
      <c r="D790" s="15"/>
      <c r="E790" s="15"/>
    </row>
    <row r="791" spans="1:5">
      <c r="A791" s="15"/>
      <c r="B791" s="15"/>
      <c r="C791" s="15"/>
      <c r="D791" s="15"/>
      <c r="E791" s="15"/>
    </row>
    <row r="792" spans="1:5">
      <c r="A792" s="15"/>
      <c r="B792" s="15"/>
      <c r="C792" s="15"/>
      <c r="D792" s="15"/>
      <c r="E792" s="15"/>
    </row>
    <row r="793" spans="1:5">
      <c r="A793" s="15"/>
      <c r="B793" s="15"/>
      <c r="C793" s="15"/>
      <c r="D793" s="15"/>
      <c r="E793" s="15"/>
    </row>
    <row r="794" spans="1:5">
      <c r="A794" s="15"/>
      <c r="B794" s="15"/>
      <c r="C794" s="15"/>
      <c r="D794" s="15"/>
      <c r="E794" s="15"/>
    </row>
    <row r="795" spans="1:5">
      <c r="A795" s="15"/>
      <c r="B795" s="15"/>
      <c r="C795" s="15"/>
      <c r="D795" s="15"/>
      <c r="E795" s="15"/>
    </row>
    <row r="796" spans="1:5">
      <c r="A796" s="15"/>
      <c r="B796" s="15"/>
      <c r="C796" s="15"/>
      <c r="D796" s="15"/>
      <c r="E796" s="15"/>
    </row>
    <row r="797" spans="1:5">
      <c r="A797" s="15"/>
      <c r="B797" s="15"/>
      <c r="C797" s="15"/>
      <c r="D797" s="15"/>
      <c r="E797" s="15"/>
    </row>
    <row r="798" spans="1:5">
      <c r="A798" s="15"/>
      <c r="B798" s="15"/>
      <c r="C798" s="15"/>
      <c r="D798" s="15"/>
      <c r="E798" s="15"/>
    </row>
    <row r="799" spans="1:5">
      <c r="A799" s="15"/>
      <c r="B799" s="15"/>
      <c r="C799" s="15"/>
      <c r="D799" s="15"/>
      <c r="E799" s="15"/>
    </row>
    <row r="800" spans="1:5">
      <c r="A800" s="15"/>
      <c r="B800" s="15"/>
      <c r="C800" s="15"/>
      <c r="D800" s="15"/>
      <c r="E800" s="15"/>
    </row>
    <row r="801" spans="1:5">
      <c r="A801" s="15"/>
      <c r="B801" s="15"/>
      <c r="C801" s="15"/>
      <c r="D801" s="15"/>
      <c r="E801" s="15"/>
    </row>
    <row r="802" spans="1:5">
      <c r="A802" s="15"/>
      <c r="B802" s="15"/>
      <c r="C802" s="15"/>
      <c r="D802" s="15"/>
      <c r="E802" s="15"/>
    </row>
    <row r="803" spans="1:5">
      <c r="A803" s="15"/>
      <c r="B803" s="15"/>
      <c r="C803" s="15"/>
      <c r="D803" s="15"/>
      <c r="E803" s="15"/>
    </row>
    <row r="804" spans="1:5">
      <c r="A804" s="15"/>
      <c r="B804" s="15"/>
      <c r="C804" s="15"/>
      <c r="D804" s="15"/>
      <c r="E804" s="15"/>
    </row>
    <row r="805" spans="1:5">
      <c r="A805" s="15"/>
      <c r="B805" s="15"/>
      <c r="C805" s="15"/>
      <c r="D805" s="15"/>
      <c r="E805" s="15"/>
    </row>
    <row r="806" spans="1:5">
      <c r="A806" s="15"/>
      <c r="B806" s="15"/>
      <c r="C806" s="15"/>
      <c r="D806" s="15"/>
      <c r="E806" s="15"/>
    </row>
    <row r="807" spans="1:5">
      <c r="A807" s="15"/>
      <c r="B807" s="15"/>
      <c r="C807" s="15"/>
      <c r="D807" s="15"/>
      <c r="E807" s="15"/>
    </row>
    <row r="808" spans="1:5">
      <c r="A808" s="15"/>
      <c r="B808" s="15"/>
      <c r="C808" s="15"/>
      <c r="D808" s="15"/>
      <c r="E808" s="15"/>
    </row>
    <row r="809" spans="1:5">
      <c r="A809" s="15"/>
      <c r="B809" s="15"/>
      <c r="C809" s="15"/>
      <c r="D809" s="15"/>
      <c r="E809" s="15"/>
    </row>
    <row r="810" spans="1:5">
      <c r="A810" s="15"/>
      <c r="B810" s="15"/>
      <c r="C810" s="15"/>
      <c r="D810" s="15"/>
      <c r="E810" s="15"/>
    </row>
    <row r="811" spans="1:5">
      <c r="A811" s="15"/>
      <c r="B811" s="15"/>
      <c r="C811" s="15"/>
      <c r="D811" s="15"/>
      <c r="E811" s="15"/>
    </row>
    <row r="812" spans="1:5">
      <c r="A812" s="15"/>
      <c r="B812" s="15"/>
      <c r="C812" s="15"/>
      <c r="D812" s="15"/>
      <c r="E812" s="15"/>
    </row>
    <row r="813" spans="1:5">
      <c r="A813" s="15"/>
      <c r="B813" s="15"/>
      <c r="C813" s="15"/>
      <c r="D813" s="15"/>
      <c r="E813" s="15"/>
    </row>
    <row r="814" spans="1:5">
      <c r="A814" s="15"/>
      <c r="B814" s="15"/>
      <c r="C814" s="15"/>
      <c r="D814" s="15"/>
      <c r="E814" s="15"/>
    </row>
    <row r="815" spans="1:5">
      <c r="A815" s="15"/>
      <c r="B815" s="15"/>
      <c r="C815" s="15"/>
      <c r="D815" s="15"/>
      <c r="E815" s="15"/>
    </row>
    <row r="816" spans="1:5">
      <c r="A816" s="15"/>
      <c r="B816" s="15"/>
      <c r="C816" s="15"/>
      <c r="D816" s="15"/>
      <c r="E816" s="15"/>
    </row>
    <row r="817" spans="1:5">
      <c r="A817" s="15"/>
      <c r="B817" s="15"/>
      <c r="C817" s="15"/>
      <c r="D817" s="15"/>
      <c r="E817" s="15"/>
    </row>
    <row r="818" spans="1:5">
      <c r="A818" s="15"/>
      <c r="B818" s="15"/>
      <c r="C818" s="15"/>
      <c r="D818" s="15"/>
      <c r="E818" s="15"/>
    </row>
    <row r="819" spans="1:5">
      <c r="A819" s="15"/>
      <c r="B819" s="15"/>
      <c r="C819" s="15"/>
      <c r="D819" s="15"/>
      <c r="E819" s="15"/>
    </row>
    <row r="820" spans="1:5">
      <c r="A820" s="15"/>
      <c r="B820" s="15"/>
      <c r="C820" s="15"/>
      <c r="D820" s="15"/>
      <c r="E820" s="15"/>
    </row>
    <row r="821" spans="1:5">
      <c r="A821" s="15"/>
      <c r="B821" s="15"/>
      <c r="C821" s="15"/>
      <c r="D821" s="15"/>
      <c r="E821" s="15"/>
    </row>
    <row r="822" spans="1:5">
      <c r="A822" s="15"/>
      <c r="B822" s="15"/>
      <c r="C822" s="15"/>
      <c r="D822" s="15"/>
      <c r="E822" s="15"/>
    </row>
    <row r="823" spans="1:5">
      <c r="A823" s="15"/>
      <c r="B823" s="15"/>
      <c r="C823" s="15"/>
      <c r="D823" s="15"/>
      <c r="E823" s="15"/>
    </row>
    <row r="824" spans="1:5">
      <c r="A824" s="15"/>
      <c r="B824" s="15"/>
      <c r="C824" s="15"/>
      <c r="D824" s="15"/>
      <c r="E824" s="15"/>
    </row>
    <row r="825" spans="1:5">
      <c r="A825" s="15"/>
      <c r="B825" s="15"/>
      <c r="C825" s="15"/>
      <c r="D825" s="15"/>
      <c r="E825" s="15"/>
    </row>
    <row r="826" spans="1:5">
      <c r="A826" s="15"/>
      <c r="B826" s="15"/>
      <c r="C826" s="15"/>
      <c r="D826" s="15"/>
      <c r="E826" s="15"/>
    </row>
    <row r="827" spans="1:5">
      <c r="A827" s="15"/>
      <c r="B827" s="15"/>
      <c r="C827" s="15"/>
      <c r="D827" s="15"/>
      <c r="E827" s="15"/>
    </row>
    <row r="828" spans="1:5">
      <c r="A828" s="15"/>
      <c r="B828" s="15"/>
      <c r="C828" s="15"/>
      <c r="D828" s="15"/>
      <c r="E828" s="15"/>
    </row>
    <row r="829" spans="1:5">
      <c r="A829" s="15"/>
      <c r="B829" s="15"/>
      <c r="C829" s="15"/>
      <c r="D829" s="15"/>
      <c r="E829" s="15"/>
    </row>
    <row r="830" spans="1:5">
      <c r="A830" s="15"/>
      <c r="B830" s="15"/>
      <c r="C830" s="15"/>
      <c r="D830" s="15"/>
      <c r="E830" s="15"/>
    </row>
    <row r="831" spans="1:5">
      <c r="A831" s="15"/>
      <c r="B831" s="15"/>
      <c r="C831" s="15"/>
      <c r="D831" s="15"/>
      <c r="E831" s="15"/>
    </row>
    <row r="832" spans="1:5">
      <c r="A832" s="15"/>
      <c r="B832" s="15"/>
      <c r="C832" s="15"/>
      <c r="D832" s="15"/>
      <c r="E832" s="15"/>
    </row>
    <row r="833" spans="1:5">
      <c r="A833" s="15"/>
      <c r="B833" s="15"/>
      <c r="C833" s="15"/>
      <c r="D833" s="15"/>
      <c r="E833" s="15"/>
    </row>
    <row r="834" spans="1:5">
      <c r="A834" s="15"/>
      <c r="B834" s="15"/>
      <c r="C834" s="15"/>
      <c r="D834" s="15"/>
      <c r="E834" s="15"/>
    </row>
    <row r="835" spans="1:5">
      <c r="A835" s="15"/>
      <c r="B835" s="15"/>
      <c r="C835" s="15"/>
      <c r="D835" s="15"/>
      <c r="E835" s="15"/>
    </row>
    <row r="836" spans="1:5">
      <c r="A836" s="15"/>
      <c r="B836" s="15"/>
      <c r="C836" s="15"/>
      <c r="D836" s="15"/>
      <c r="E836" s="15"/>
    </row>
    <row r="837" spans="1:5">
      <c r="A837" s="15"/>
      <c r="B837" s="15"/>
      <c r="C837" s="15"/>
      <c r="D837" s="15"/>
      <c r="E837" s="15"/>
    </row>
    <row r="838" spans="1:5">
      <c r="A838" s="15"/>
      <c r="B838" s="15"/>
      <c r="C838" s="15"/>
      <c r="D838" s="15"/>
      <c r="E838" s="15"/>
    </row>
    <row r="839" spans="1:5">
      <c r="A839" s="15"/>
      <c r="B839" s="15"/>
      <c r="C839" s="15"/>
      <c r="D839" s="15"/>
      <c r="E839" s="15"/>
    </row>
    <row r="840" spans="1:5">
      <c r="A840" s="15"/>
      <c r="B840" s="15"/>
      <c r="C840" s="15"/>
      <c r="D840" s="15"/>
      <c r="E840" s="15"/>
    </row>
    <row r="841" spans="1:5">
      <c r="A841" s="15"/>
      <c r="B841" s="15"/>
      <c r="C841" s="15"/>
      <c r="D841" s="15"/>
      <c r="E841" s="15"/>
    </row>
    <row r="842" spans="1:5">
      <c r="A842" s="15"/>
      <c r="B842" s="15"/>
      <c r="C842" s="15"/>
      <c r="D842" s="15"/>
      <c r="E842" s="15"/>
    </row>
    <row r="843" spans="1:5">
      <c r="A843" s="15"/>
      <c r="B843" s="15"/>
      <c r="C843" s="15"/>
      <c r="D843" s="15"/>
      <c r="E843" s="15"/>
    </row>
    <row r="844" spans="1:5">
      <c r="A844" s="15"/>
      <c r="B844" s="15"/>
      <c r="C844" s="15"/>
      <c r="D844" s="15"/>
      <c r="E844" s="15"/>
    </row>
    <row r="845" spans="1:5">
      <c r="A845" s="15"/>
      <c r="B845" s="15"/>
      <c r="C845" s="15"/>
      <c r="D845" s="15"/>
      <c r="E845" s="15"/>
    </row>
    <row r="846" spans="1:5">
      <c r="A846" s="15"/>
      <c r="B846" s="15"/>
      <c r="C846" s="15"/>
      <c r="D846" s="15"/>
      <c r="E846" s="15"/>
    </row>
    <row r="847" spans="1:5">
      <c r="A847" s="15"/>
      <c r="B847" s="15"/>
      <c r="C847" s="15"/>
      <c r="D847" s="15"/>
      <c r="E847" s="15"/>
    </row>
    <row r="848" spans="1:5">
      <c r="A848" s="15"/>
      <c r="B848" s="15"/>
      <c r="C848" s="15"/>
      <c r="D848" s="15"/>
      <c r="E848" s="15"/>
    </row>
    <row r="849" spans="1:5">
      <c r="A849" s="15"/>
      <c r="B849" s="15"/>
      <c r="C849" s="15"/>
      <c r="D849" s="15"/>
      <c r="E849" s="15"/>
    </row>
    <row r="850" spans="1:5">
      <c r="A850" s="15"/>
      <c r="B850" s="15"/>
      <c r="C850" s="15"/>
      <c r="D850" s="15"/>
      <c r="E850" s="15"/>
    </row>
    <row r="851" spans="1:5">
      <c r="A851" s="15"/>
      <c r="B851" s="15"/>
      <c r="C851" s="15"/>
      <c r="D851" s="15"/>
      <c r="E851" s="15"/>
    </row>
    <row r="852" spans="1:5">
      <c r="A852" s="15"/>
      <c r="B852" s="15"/>
      <c r="C852" s="15"/>
      <c r="D852" s="15"/>
      <c r="E852" s="15"/>
    </row>
    <row r="853" spans="1:5">
      <c r="A853" s="15"/>
      <c r="B853" s="15"/>
      <c r="C853" s="15"/>
      <c r="D853" s="15"/>
      <c r="E853" s="15"/>
    </row>
    <row r="854" spans="1:5">
      <c r="A854" s="15"/>
      <c r="B854" s="15"/>
      <c r="C854" s="15"/>
      <c r="D854" s="15"/>
      <c r="E854" s="15"/>
    </row>
    <row r="855" spans="1:5">
      <c r="A855" s="15"/>
      <c r="B855" s="15"/>
      <c r="C855" s="15"/>
      <c r="D855" s="15"/>
      <c r="E855" s="15"/>
    </row>
    <row r="856" spans="1:5">
      <c r="A856" s="15"/>
      <c r="B856" s="15"/>
      <c r="C856" s="15"/>
      <c r="D856" s="15"/>
      <c r="E856" s="15"/>
    </row>
    <row r="857" spans="1:5">
      <c r="A857" s="15"/>
      <c r="B857" s="15"/>
      <c r="C857" s="15"/>
      <c r="D857" s="15"/>
      <c r="E857" s="15"/>
    </row>
    <row r="858" spans="1:5">
      <c r="A858" s="15"/>
      <c r="B858" s="15"/>
      <c r="C858" s="15"/>
      <c r="D858" s="15"/>
      <c r="E858" s="15"/>
    </row>
    <row r="859" spans="1:5">
      <c r="A859" s="15"/>
      <c r="B859" s="15"/>
      <c r="C859" s="15"/>
      <c r="D859" s="15"/>
      <c r="E859" s="15"/>
    </row>
    <row r="860" spans="1:5">
      <c r="A860" s="15"/>
      <c r="B860" s="15"/>
      <c r="C860" s="15"/>
      <c r="D860" s="15"/>
      <c r="E860" s="15"/>
    </row>
    <row r="861" spans="1:5">
      <c r="A861" s="15"/>
      <c r="B861" s="15"/>
      <c r="C861" s="15"/>
      <c r="D861" s="15"/>
      <c r="E861" s="15"/>
    </row>
    <row r="862" spans="1:5">
      <c r="A862" s="15"/>
      <c r="B862" s="15"/>
      <c r="C862" s="15"/>
      <c r="D862" s="15"/>
      <c r="E862" s="15"/>
    </row>
    <row r="863" spans="1:5">
      <c r="A863" s="15"/>
      <c r="B863" s="15"/>
      <c r="C863" s="15"/>
      <c r="D863" s="15"/>
      <c r="E863" s="15"/>
    </row>
    <row r="864" spans="1:5">
      <c r="A864" s="15"/>
      <c r="B864" s="15"/>
      <c r="C864" s="15"/>
      <c r="D864" s="15"/>
      <c r="E864" s="15"/>
    </row>
    <row r="865" spans="1:5">
      <c r="A865" s="15"/>
      <c r="B865" s="15"/>
      <c r="C865" s="15"/>
      <c r="D865" s="15"/>
      <c r="E865" s="15"/>
    </row>
    <row r="866" spans="1:5">
      <c r="A866" s="15"/>
      <c r="B866" s="15"/>
      <c r="C866" s="15"/>
      <c r="D866" s="15"/>
      <c r="E866" s="15"/>
    </row>
    <row r="867" spans="1:5">
      <c r="A867" s="15"/>
      <c r="B867" s="15"/>
      <c r="C867" s="15"/>
      <c r="D867" s="15"/>
      <c r="E867" s="15"/>
    </row>
    <row r="868" spans="1:5">
      <c r="A868" s="15"/>
      <c r="B868" s="15"/>
      <c r="C868" s="15"/>
      <c r="D868" s="15"/>
      <c r="E868" s="15"/>
    </row>
    <row r="869" spans="1:5">
      <c r="A869" s="15"/>
      <c r="B869" s="15"/>
      <c r="C869" s="15"/>
      <c r="D869" s="15"/>
      <c r="E869" s="15"/>
    </row>
    <row r="870" spans="1:5">
      <c r="A870" s="15"/>
      <c r="B870" s="15"/>
      <c r="C870" s="15"/>
      <c r="D870" s="15"/>
      <c r="E870" s="15"/>
    </row>
    <row r="871" spans="1:5">
      <c r="A871" s="15"/>
      <c r="B871" s="15"/>
      <c r="C871" s="15"/>
      <c r="D871" s="15"/>
      <c r="E871" s="15"/>
    </row>
    <row r="872" spans="1:5">
      <c r="A872" s="15"/>
      <c r="B872" s="15"/>
      <c r="C872" s="15"/>
      <c r="D872" s="15"/>
      <c r="E872" s="15"/>
    </row>
    <row r="873" spans="1:5">
      <c r="A873" s="15"/>
      <c r="B873" s="15"/>
      <c r="C873" s="15"/>
      <c r="D873" s="15"/>
      <c r="E873" s="15"/>
    </row>
    <row r="874" spans="1:5">
      <c r="A874" s="15"/>
      <c r="B874" s="15"/>
      <c r="C874" s="15"/>
      <c r="D874" s="15"/>
      <c r="E874" s="15"/>
    </row>
    <row r="875" spans="1:5">
      <c r="A875" s="15"/>
      <c r="B875" s="15"/>
      <c r="C875" s="15"/>
      <c r="D875" s="15"/>
      <c r="E875" s="15"/>
    </row>
    <row r="876" spans="1:5">
      <c r="A876" s="15"/>
      <c r="B876" s="15"/>
      <c r="C876" s="15"/>
      <c r="D876" s="15"/>
      <c r="E876" s="15"/>
    </row>
    <row r="877" spans="1:5">
      <c r="A877" s="15"/>
      <c r="B877" s="15"/>
      <c r="C877" s="15"/>
      <c r="D877" s="15"/>
      <c r="E877" s="15"/>
    </row>
    <row r="878" spans="1:5">
      <c r="A878" s="15"/>
      <c r="B878" s="15"/>
      <c r="C878" s="15"/>
      <c r="D878" s="15"/>
      <c r="E878" s="15"/>
    </row>
    <row r="879" spans="1:5">
      <c r="A879" s="15"/>
      <c r="B879" s="15"/>
      <c r="C879" s="15"/>
      <c r="D879" s="15"/>
      <c r="E879" s="15"/>
    </row>
    <row r="880" spans="1:5">
      <c r="A880" s="15"/>
      <c r="B880" s="15"/>
      <c r="C880" s="15"/>
      <c r="D880" s="15"/>
      <c r="E880" s="15"/>
    </row>
    <row r="881" spans="1:5">
      <c r="A881" s="15"/>
      <c r="B881" s="15"/>
      <c r="C881" s="15"/>
      <c r="D881" s="15"/>
      <c r="E881" s="15"/>
    </row>
    <row r="882" spans="1:5">
      <c r="A882" s="15"/>
      <c r="B882" s="15"/>
      <c r="C882" s="15"/>
      <c r="D882" s="15"/>
      <c r="E882" s="15"/>
    </row>
    <row r="883" spans="1:5">
      <c r="A883" s="15"/>
      <c r="B883" s="15"/>
      <c r="C883" s="15"/>
      <c r="D883" s="15"/>
      <c r="E883" s="15"/>
    </row>
    <row r="884" spans="1:5">
      <c r="A884" s="15"/>
      <c r="B884" s="15"/>
      <c r="C884" s="15"/>
      <c r="D884" s="15"/>
      <c r="E884" s="15"/>
    </row>
    <row r="885" spans="1:5">
      <c r="A885" s="15"/>
      <c r="B885" s="15"/>
      <c r="C885" s="15"/>
      <c r="D885" s="15"/>
      <c r="E885" s="15"/>
    </row>
    <row r="886" spans="1:5">
      <c r="A886" s="15"/>
      <c r="B886" s="15"/>
      <c r="C886" s="15"/>
      <c r="D886" s="15"/>
      <c r="E886" s="15"/>
    </row>
    <row r="887" spans="1:5">
      <c r="A887" s="15"/>
      <c r="B887" s="15"/>
      <c r="C887" s="15"/>
      <c r="D887" s="15"/>
      <c r="E887" s="15"/>
    </row>
    <row r="888" spans="1:5">
      <c r="A888" s="15"/>
      <c r="B888" s="15"/>
      <c r="C888" s="15"/>
      <c r="D888" s="15"/>
      <c r="E888" s="15"/>
    </row>
    <row r="889" spans="1:5">
      <c r="A889" s="15"/>
      <c r="B889" s="15"/>
      <c r="C889" s="15"/>
      <c r="D889" s="15"/>
      <c r="E889" s="15"/>
    </row>
    <row r="890" spans="1:5">
      <c r="A890" s="15"/>
      <c r="B890" s="15"/>
      <c r="C890" s="15"/>
      <c r="D890" s="15"/>
      <c r="E890" s="15"/>
    </row>
    <row r="891" spans="1:5">
      <c r="A891" s="15"/>
      <c r="B891" s="15"/>
      <c r="C891" s="15"/>
      <c r="D891" s="15"/>
      <c r="E891" s="15"/>
    </row>
    <row r="892" spans="1:5">
      <c r="A892" s="15"/>
      <c r="B892" s="15"/>
      <c r="C892" s="15"/>
      <c r="D892" s="15"/>
      <c r="E892" s="15"/>
    </row>
    <row r="893" spans="1:5">
      <c r="A893" s="15"/>
      <c r="B893" s="15"/>
      <c r="C893" s="15"/>
      <c r="D893" s="15"/>
      <c r="E893" s="15"/>
    </row>
    <row r="894" spans="1:5">
      <c r="A894" s="15"/>
      <c r="B894" s="15"/>
      <c r="C894" s="15"/>
      <c r="D894" s="15"/>
      <c r="E894" s="15"/>
    </row>
    <row r="895" spans="1:5">
      <c r="A895" s="15"/>
      <c r="B895" s="15"/>
      <c r="C895" s="15"/>
      <c r="D895" s="15"/>
      <c r="E895" s="15"/>
    </row>
    <row r="896" spans="1:5">
      <c r="A896" s="15"/>
      <c r="B896" s="15"/>
      <c r="C896" s="15"/>
      <c r="D896" s="15"/>
      <c r="E896" s="15"/>
    </row>
    <row r="897" spans="1:5">
      <c r="A897" s="15"/>
      <c r="B897" s="15"/>
      <c r="C897" s="15"/>
      <c r="D897" s="15"/>
      <c r="E897" s="15"/>
    </row>
    <row r="898" spans="1:5">
      <c r="A898" s="15"/>
      <c r="B898" s="15"/>
      <c r="C898" s="15"/>
      <c r="D898" s="15"/>
      <c r="E898" s="15"/>
    </row>
    <row r="899" spans="1:5">
      <c r="A899" s="15"/>
      <c r="B899" s="15"/>
      <c r="C899" s="15"/>
      <c r="D899" s="15"/>
      <c r="E899" s="15"/>
    </row>
    <row r="900" spans="1:5">
      <c r="A900" s="15"/>
      <c r="B900" s="15"/>
      <c r="C900" s="15"/>
      <c r="D900" s="15"/>
      <c r="E900" s="15"/>
    </row>
    <row r="901" spans="1:5">
      <c r="A901" s="15"/>
      <c r="B901" s="15"/>
      <c r="C901" s="15"/>
      <c r="D901" s="15"/>
      <c r="E901" s="15"/>
    </row>
    <row r="902" spans="1:5">
      <c r="A902" s="15"/>
      <c r="B902" s="15"/>
      <c r="C902" s="15"/>
      <c r="D902" s="15"/>
      <c r="E902" s="15"/>
    </row>
    <row r="903" spans="1:5">
      <c r="A903" s="15"/>
      <c r="B903" s="15"/>
      <c r="C903" s="15"/>
      <c r="D903" s="15"/>
      <c r="E903" s="15"/>
    </row>
    <row r="904" spans="1:5">
      <c r="A904" s="15"/>
      <c r="B904" s="15"/>
      <c r="C904" s="15"/>
      <c r="D904" s="15"/>
      <c r="E904" s="15"/>
    </row>
    <row r="905" spans="1:5">
      <c r="A905" s="15"/>
      <c r="B905" s="15"/>
      <c r="C905" s="15"/>
      <c r="D905" s="15"/>
      <c r="E905" s="15"/>
    </row>
    <row r="906" spans="1:5">
      <c r="A906" s="15"/>
      <c r="B906" s="15"/>
      <c r="C906" s="15"/>
      <c r="D906" s="15"/>
      <c r="E906" s="15"/>
    </row>
    <row r="907" spans="1:5">
      <c r="A907" s="15"/>
      <c r="B907" s="15"/>
      <c r="C907" s="15"/>
      <c r="D907" s="15"/>
      <c r="E907" s="15"/>
    </row>
    <row r="908" spans="1:5">
      <c r="A908" s="15"/>
      <c r="B908" s="15"/>
      <c r="C908" s="15"/>
      <c r="D908" s="15"/>
      <c r="E908" s="15"/>
    </row>
    <row r="909" spans="1:5">
      <c r="A909" s="15"/>
      <c r="B909" s="15"/>
      <c r="C909" s="15"/>
      <c r="D909" s="15"/>
      <c r="E909" s="15"/>
    </row>
    <row r="910" spans="1:5">
      <c r="A910" s="15"/>
      <c r="B910" s="15"/>
      <c r="C910" s="15"/>
      <c r="D910" s="15"/>
      <c r="E910" s="15"/>
    </row>
    <row r="911" spans="1:5">
      <c r="A911" s="15"/>
      <c r="B911" s="15"/>
      <c r="C911" s="15"/>
      <c r="D911" s="15"/>
      <c r="E911" s="15"/>
    </row>
    <row r="912" spans="1:5">
      <c r="A912" s="15"/>
      <c r="B912" s="15"/>
      <c r="C912" s="15"/>
      <c r="D912" s="15"/>
      <c r="E912" s="15"/>
    </row>
    <row r="913" spans="1:5">
      <c r="A913" s="15"/>
      <c r="B913" s="15"/>
      <c r="C913" s="15"/>
      <c r="D913" s="15"/>
      <c r="E913" s="15"/>
    </row>
    <row r="914" spans="1:5">
      <c r="A914" s="15"/>
      <c r="B914" s="15"/>
      <c r="C914" s="15"/>
      <c r="D914" s="15"/>
      <c r="E914" s="15"/>
    </row>
    <row r="915" spans="1:5">
      <c r="A915" s="15"/>
      <c r="B915" s="15"/>
      <c r="C915" s="15"/>
      <c r="D915" s="15"/>
      <c r="E915" s="15"/>
    </row>
    <row r="916" spans="1:5">
      <c r="A916" s="15"/>
      <c r="B916" s="15"/>
      <c r="C916" s="15"/>
      <c r="D916" s="15"/>
      <c r="E916" s="15"/>
    </row>
    <row r="917" spans="1:5">
      <c r="A917" s="15"/>
      <c r="B917" s="15"/>
      <c r="C917" s="15"/>
      <c r="D917" s="15"/>
      <c r="E917" s="15"/>
    </row>
    <row r="918" spans="1:5">
      <c r="A918" s="15"/>
      <c r="B918" s="15"/>
      <c r="C918" s="15"/>
      <c r="D918" s="15"/>
      <c r="E918" s="15"/>
    </row>
    <row r="919" spans="1:5">
      <c r="A919" s="15"/>
      <c r="B919" s="15"/>
      <c r="C919" s="15"/>
      <c r="D919" s="15"/>
      <c r="E919" s="15"/>
    </row>
    <row r="920" spans="1:5">
      <c r="A920" s="15"/>
      <c r="B920" s="15"/>
      <c r="C920" s="15"/>
      <c r="D920" s="15"/>
      <c r="E920" s="15"/>
    </row>
    <row r="921" spans="1:5">
      <c r="A921" s="15"/>
      <c r="B921" s="15"/>
      <c r="C921" s="15"/>
      <c r="D921" s="15"/>
      <c r="E921" s="15"/>
    </row>
    <row r="922" spans="1:5">
      <c r="A922" s="15"/>
      <c r="B922" s="15"/>
      <c r="C922" s="15"/>
      <c r="D922" s="15"/>
      <c r="E922" s="15"/>
    </row>
    <row r="923" spans="1:5">
      <c r="A923" s="15"/>
      <c r="B923" s="15"/>
      <c r="C923" s="15"/>
      <c r="D923" s="15"/>
      <c r="E923" s="15"/>
    </row>
    <row r="924" spans="1:5">
      <c r="A924" s="15"/>
      <c r="B924" s="15"/>
      <c r="C924" s="15"/>
      <c r="D924" s="15"/>
      <c r="E924" s="15"/>
    </row>
    <row r="925" spans="1:5">
      <c r="A925" s="15"/>
      <c r="B925" s="15"/>
      <c r="C925" s="15"/>
      <c r="D925" s="15"/>
      <c r="E925" s="15"/>
    </row>
    <row r="926" spans="1:5">
      <c r="A926" s="15"/>
      <c r="B926" s="15"/>
      <c r="C926" s="15"/>
      <c r="D926" s="15"/>
      <c r="E926" s="15"/>
    </row>
    <row r="927" spans="1:5">
      <c r="A927" s="15"/>
      <c r="B927" s="15"/>
      <c r="C927" s="15"/>
      <c r="D927" s="15"/>
      <c r="E927" s="15"/>
    </row>
    <row r="928" spans="1:5">
      <c r="A928" s="15"/>
      <c r="B928" s="15"/>
      <c r="C928" s="15"/>
      <c r="D928" s="15"/>
      <c r="E928" s="15"/>
    </row>
    <row r="929" spans="1:5">
      <c r="A929" s="15"/>
      <c r="B929" s="15"/>
      <c r="C929" s="15"/>
      <c r="D929" s="15"/>
      <c r="E929" s="15"/>
    </row>
    <row r="930" spans="1:5">
      <c r="A930" s="15"/>
      <c r="B930" s="15"/>
      <c r="C930" s="15"/>
      <c r="D930" s="15"/>
      <c r="E930" s="15"/>
    </row>
    <row r="931" spans="1:5">
      <c r="A931" s="15"/>
      <c r="B931" s="15"/>
      <c r="C931" s="15"/>
      <c r="D931" s="15"/>
      <c r="E931" s="15"/>
    </row>
    <row r="932" spans="1:5">
      <c r="A932" s="15"/>
      <c r="B932" s="15"/>
      <c r="C932" s="15"/>
      <c r="D932" s="15"/>
      <c r="E932" s="15"/>
    </row>
    <row r="933" spans="1:5">
      <c r="A933" s="15"/>
      <c r="B933" s="15"/>
      <c r="C933" s="15"/>
      <c r="D933" s="15"/>
      <c r="E933" s="15"/>
    </row>
    <row r="934" spans="1:5">
      <c r="A934" s="15"/>
      <c r="B934" s="15"/>
      <c r="C934" s="15"/>
      <c r="D934" s="15"/>
      <c r="E934" s="15"/>
    </row>
    <row r="935" spans="1:5">
      <c r="A935" s="15"/>
      <c r="B935" s="15"/>
      <c r="C935" s="15"/>
      <c r="D935" s="15"/>
      <c r="E935" s="15"/>
    </row>
    <row r="936" spans="1:5">
      <c r="A936" s="15"/>
      <c r="B936" s="15"/>
      <c r="C936" s="15"/>
      <c r="D936" s="15"/>
      <c r="E936" s="15"/>
    </row>
    <row r="937" spans="1:5">
      <c r="A937" s="15"/>
      <c r="B937" s="15"/>
      <c r="C937" s="15"/>
      <c r="D937" s="15"/>
      <c r="E937" s="15"/>
    </row>
    <row r="938" spans="1:5">
      <c r="A938" s="15"/>
      <c r="B938" s="15"/>
      <c r="C938" s="15"/>
      <c r="D938" s="15"/>
      <c r="E938" s="15"/>
    </row>
    <row r="939" spans="1:5">
      <c r="A939" s="15"/>
      <c r="B939" s="15"/>
      <c r="C939" s="15"/>
      <c r="D939" s="15"/>
      <c r="E939" s="15"/>
    </row>
    <row r="940" spans="1:5">
      <c r="A940" s="15"/>
      <c r="B940" s="15"/>
      <c r="C940" s="15"/>
      <c r="D940" s="15"/>
      <c r="E940" s="15"/>
    </row>
    <row r="941" spans="1:5">
      <c r="A941" s="15"/>
      <c r="B941" s="15"/>
      <c r="C941" s="15"/>
      <c r="D941" s="15"/>
      <c r="E941" s="15"/>
    </row>
    <row r="942" spans="1:5">
      <c r="A942" s="15"/>
      <c r="B942" s="15"/>
      <c r="C942" s="15"/>
      <c r="D942" s="15"/>
      <c r="E942" s="15"/>
    </row>
    <row r="943" spans="1:5">
      <c r="A943" s="15"/>
      <c r="B943" s="15"/>
      <c r="C943" s="15"/>
      <c r="D943" s="15"/>
      <c r="E943" s="15"/>
    </row>
    <row r="944" spans="1:5">
      <c r="A944" s="15"/>
      <c r="B944" s="15"/>
      <c r="C944" s="15"/>
      <c r="D944" s="15"/>
      <c r="E944" s="15"/>
    </row>
    <row r="945" spans="1:5">
      <c r="A945" s="15"/>
      <c r="B945" s="15"/>
      <c r="C945" s="15"/>
      <c r="D945" s="15"/>
      <c r="E945" s="15"/>
    </row>
    <row r="946" spans="1:5">
      <c r="A946" s="15"/>
      <c r="B946" s="15"/>
      <c r="C946" s="15"/>
      <c r="D946" s="15"/>
      <c r="E946" s="15"/>
    </row>
    <row r="947" spans="1:5">
      <c r="A947" s="15"/>
      <c r="B947" s="15"/>
      <c r="C947" s="15"/>
      <c r="D947" s="15"/>
      <c r="E947" s="15"/>
    </row>
    <row r="948" spans="1:5">
      <c r="A948" s="15"/>
      <c r="B948" s="15"/>
      <c r="C948" s="15"/>
      <c r="D948" s="15"/>
      <c r="E948" s="15"/>
    </row>
    <row r="949" spans="1:5">
      <c r="A949" s="15"/>
      <c r="B949" s="15"/>
      <c r="C949" s="15"/>
      <c r="D949" s="15"/>
      <c r="E949" s="15"/>
    </row>
    <row r="950" spans="1:5">
      <c r="A950" s="15"/>
      <c r="B950" s="15"/>
      <c r="C950" s="15"/>
      <c r="D950" s="15"/>
      <c r="E950" s="15"/>
    </row>
    <row r="951" spans="1:5">
      <c r="A951" s="15"/>
      <c r="B951" s="15"/>
      <c r="C951" s="15"/>
      <c r="D951" s="15"/>
      <c r="E951" s="15"/>
    </row>
    <row r="952" spans="1:5">
      <c r="A952" s="15"/>
      <c r="B952" s="15"/>
      <c r="C952" s="15"/>
      <c r="D952" s="15"/>
      <c r="E952" s="15"/>
    </row>
    <row r="953" spans="1:5">
      <c r="A953" s="15"/>
      <c r="B953" s="15"/>
      <c r="C953" s="15"/>
      <c r="D953" s="15"/>
      <c r="E953" s="15"/>
    </row>
    <row r="954" spans="1:5">
      <c r="A954" s="15"/>
      <c r="B954" s="15"/>
      <c r="C954" s="15"/>
      <c r="D954" s="15"/>
      <c r="E954" s="15"/>
    </row>
    <row r="955" spans="1:5">
      <c r="A955" s="15"/>
      <c r="B955" s="15"/>
      <c r="C955" s="15"/>
      <c r="D955" s="15"/>
      <c r="E955" s="15"/>
    </row>
    <row r="956" spans="1:5">
      <c r="A956" s="15"/>
      <c r="B956" s="15"/>
      <c r="C956" s="15"/>
      <c r="D956" s="15"/>
      <c r="E956" s="15"/>
    </row>
    <row r="957" spans="1:5">
      <c r="A957" s="15"/>
      <c r="B957" s="15"/>
      <c r="C957" s="15"/>
      <c r="D957" s="15"/>
      <c r="E957" s="15"/>
    </row>
    <row r="958" spans="1:5">
      <c r="A958" s="15"/>
      <c r="B958" s="15"/>
      <c r="C958" s="15"/>
      <c r="D958" s="15"/>
      <c r="E958" s="15"/>
    </row>
    <row r="959" spans="1:5">
      <c r="A959" s="15"/>
      <c r="B959" s="15"/>
      <c r="C959" s="15"/>
      <c r="D959" s="15"/>
      <c r="E959" s="15"/>
    </row>
    <row r="960" spans="1:5">
      <c r="A960" s="15"/>
      <c r="B960" s="15"/>
      <c r="C960" s="15"/>
      <c r="D960" s="15"/>
      <c r="E960" s="15"/>
    </row>
    <row r="961" spans="1:5">
      <c r="A961" s="15"/>
      <c r="B961" s="15"/>
      <c r="C961" s="15"/>
      <c r="D961" s="15"/>
      <c r="E961" s="15"/>
    </row>
    <row r="962" spans="1:5">
      <c r="A962" s="15"/>
      <c r="B962" s="15"/>
      <c r="C962" s="15"/>
      <c r="D962" s="15"/>
      <c r="E962" s="15"/>
    </row>
    <row r="963" spans="1:5">
      <c r="A963" s="15"/>
      <c r="B963" s="15"/>
      <c r="C963" s="15"/>
      <c r="D963" s="15"/>
      <c r="E963" s="15"/>
    </row>
    <row r="964" spans="1:5">
      <c r="A964" s="15"/>
      <c r="B964" s="15"/>
      <c r="C964" s="15"/>
      <c r="D964" s="15"/>
      <c r="E964" s="15"/>
    </row>
    <row r="965" spans="1:5">
      <c r="A965" s="15"/>
      <c r="B965" s="15"/>
      <c r="C965" s="15"/>
      <c r="D965" s="15"/>
      <c r="E965" s="15"/>
    </row>
    <row r="966" spans="1:5">
      <c r="A966" s="15"/>
      <c r="B966" s="15"/>
      <c r="C966" s="15"/>
      <c r="D966" s="15"/>
      <c r="E966" s="15"/>
    </row>
    <row r="967" spans="1:5">
      <c r="A967" s="15"/>
      <c r="B967" s="15"/>
      <c r="C967" s="15"/>
      <c r="D967" s="15"/>
      <c r="E967" s="15"/>
    </row>
    <row r="968" spans="1:5">
      <c r="A968" s="15"/>
      <c r="B968" s="15"/>
      <c r="C968" s="15"/>
      <c r="D968" s="15"/>
      <c r="E968" s="15"/>
    </row>
    <row r="969" spans="1:5">
      <c r="A969" s="15"/>
      <c r="B969" s="15"/>
      <c r="C969" s="15"/>
      <c r="D969" s="15"/>
      <c r="E969" s="15"/>
    </row>
    <row r="970" spans="1:5">
      <c r="A970" s="15"/>
      <c r="B970" s="15"/>
      <c r="C970" s="15"/>
      <c r="D970" s="15"/>
      <c r="E970" s="15"/>
    </row>
    <row r="971" spans="1:5">
      <c r="A971" s="15"/>
      <c r="B971" s="15"/>
      <c r="C971" s="15"/>
      <c r="D971" s="15"/>
      <c r="E971" s="15"/>
    </row>
    <row r="972" spans="1:5">
      <c r="A972" s="15"/>
      <c r="B972" s="15"/>
      <c r="C972" s="15"/>
      <c r="D972" s="15"/>
      <c r="E972" s="15"/>
    </row>
    <row r="973" spans="1:5">
      <c r="A973" s="15"/>
      <c r="B973" s="15"/>
      <c r="C973" s="15"/>
      <c r="D973" s="15"/>
      <c r="E973" s="15"/>
    </row>
    <row r="974" spans="1:5">
      <c r="A974" s="15"/>
      <c r="B974" s="15"/>
      <c r="C974" s="15"/>
      <c r="D974" s="15"/>
      <c r="E974" s="15"/>
    </row>
    <row r="975" spans="1:5">
      <c r="A975" s="15"/>
      <c r="B975" s="15"/>
      <c r="C975" s="15"/>
      <c r="D975" s="15"/>
      <c r="E975" s="15"/>
    </row>
    <row r="976" spans="1:5">
      <c r="A976" s="15"/>
      <c r="B976" s="15"/>
      <c r="C976" s="15"/>
      <c r="D976" s="15"/>
      <c r="E976" s="15"/>
    </row>
    <row r="977" spans="1:5">
      <c r="A977" s="15"/>
      <c r="B977" s="15"/>
      <c r="C977" s="15"/>
      <c r="D977" s="15"/>
      <c r="E977" s="15"/>
    </row>
    <row r="978" spans="1:5">
      <c r="A978" s="15"/>
      <c r="B978" s="15"/>
      <c r="C978" s="15"/>
      <c r="D978" s="15"/>
      <c r="E978" s="15"/>
    </row>
    <row r="979" spans="1:5">
      <c r="A979" s="15"/>
      <c r="B979" s="15"/>
      <c r="C979" s="15"/>
      <c r="D979" s="15"/>
      <c r="E979" s="15"/>
    </row>
    <row r="980" spans="1:5">
      <c r="A980" s="15"/>
      <c r="B980" s="15"/>
      <c r="C980" s="15"/>
      <c r="D980" s="15"/>
      <c r="E980" s="15"/>
    </row>
    <row r="981" spans="1:5">
      <c r="A981" s="15"/>
      <c r="B981" s="15"/>
      <c r="C981" s="15"/>
      <c r="D981" s="15"/>
      <c r="E981" s="15"/>
    </row>
    <row r="982" spans="1:5">
      <c r="A982" s="15"/>
      <c r="B982" s="15"/>
      <c r="C982" s="15"/>
      <c r="D982" s="15"/>
      <c r="E982" s="15"/>
    </row>
    <row r="983" spans="1:5">
      <c r="A983" s="15"/>
      <c r="B983" s="15"/>
      <c r="C983" s="15"/>
      <c r="D983" s="15"/>
      <c r="E983" s="15"/>
    </row>
    <row r="984" spans="1:5">
      <c r="A984" s="15"/>
      <c r="B984" s="15"/>
      <c r="C984" s="15"/>
      <c r="D984" s="15"/>
      <c r="E984" s="15"/>
    </row>
    <row r="985" spans="1:5">
      <c r="A985" s="15"/>
      <c r="B985" s="15"/>
      <c r="C985" s="15"/>
      <c r="D985" s="15"/>
      <c r="E985" s="15"/>
    </row>
    <row r="986" spans="1:5">
      <c r="A986" s="15"/>
      <c r="B986" s="15"/>
      <c r="C986" s="15"/>
      <c r="D986" s="15"/>
      <c r="E986" s="15"/>
    </row>
    <row r="987" spans="1:5">
      <c r="A987" s="15"/>
      <c r="B987" s="15"/>
      <c r="C987" s="15"/>
      <c r="D987" s="15"/>
      <c r="E987" s="15"/>
    </row>
    <row r="988" spans="1:5">
      <c r="A988" s="15"/>
      <c r="B988" s="15"/>
      <c r="C988" s="15"/>
      <c r="D988" s="15"/>
      <c r="E988" s="15"/>
    </row>
    <row r="989" spans="1:5">
      <c r="A989" s="15"/>
      <c r="B989" s="15"/>
      <c r="C989" s="15"/>
      <c r="D989" s="15"/>
      <c r="E989" s="15"/>
    </row>
    <row r="990" spans="1:5">
      <c r="A990" s="15"/>
      <c r="B990" s="15"/>
      <c r="C990" s="15"/>
      <c r="D990" s="15"/>
      <c r="E990" s="15"/>
    </row>
    <row r="991" spans="1:5">
      <c r="A991" s="15"/>
      <c r="B991" s="15"/>
      <c r="C991" s="15"/>
      <c r="D991" s="15"/>
      <c r="E991" s="15"/>
    </row>
    <row r="992" spans="1:5">
      <c r="A992" s="15"/>
      <c r="B992" s="15"/>
      <c r="C992" s="15"/>
      <c r="D992" s="15"/>
      <c r="E992" s="15"/>
    </row>
    <row r="993" spans="1:5">
      <c r="A993" s="15"/>
      <c r="B993" s="15"/>
      <c r="C993" s="15"/>
      <c r="D993" s="15"/>
      <c r="E993" s="15"/>
    </row>
    <row r="994" spans="1:5">
      <c r="A994" s="15"/>
      <c r="B994" s="15"/>
      <c r="C994" s="15"/>
      <c r="D994" s="15"/>
      <c r="E994" s="15"/>
    </row>
    <row r="995" spans="1:5">
      <c r="A995" s="15"/>
      <c r="B995" s="15"/>
      <c r="C995" s="15"/>
      <c r="D995" s="15"/>
      <c r="E995" s="15"/>
    </row>
    <row r="996" spans="1:5">
      <c r="A996" s="15"/>
      <c r="B996" s="15"/>
      <c r="C996" s="15"/>
      <c r="D996" s="15"/>
      <c r="E996" s="15"/>
    </row>
    <row r="997" spans="1:5">
      <c r="A997" s="15"/>
      <c r="B997" s="15"/>
      <c r="C997" s="15"/>
      <c r="D997" s="15"/>
      <c r="E997" s="15"/>
    </row>
    <row r="998" spans="1:5">
      <c r="A998" s="15"/>
      <c r="B998" s="15"/>
      <c r="C998" s="15"/>
      <c r="D998" s="15"/>
      <c r="E998" s="15"/>
    </row>
    <row r="999" spans="1:5">
      <c r="A999" s="15"/>
      <c r="B999" s="15"/>
      <c r="C999" s="15"/>
      <c r="D999" s="15"/>
      <c r="E999" s="15"/>
    </row>
    <row r="1000" spans="1:5">
      <c r="A1000" s="15"/>
      <c r="B1000" s="15"/>
      <c r="C1000" s="15"/>
      <c r="D1000" s="15"/>
      <c r="E1000" s="15"/>
    </row>
    <row r="1001" spans="1:5">
      <c r="A1001" s="15"/>
      <c r="B1001" s="15"/>
      <c r="C1001" s="15"/>
      <c r="D1001" s="15"/>
      <c r="E1001" s="15"/>
    </row>
    <row r="1002" spans="1:5">
      <c r="C1002" s="15"/>
    </row>
    <row r="1003" spans="1:5">
      <c r="C1003" s="15"/>
    </row>
    <row r="1004" spans="1:5">
      <c r="C1004" s="15"/>
    </row>
    <row r="1005" spans="1:5">
      <c r="C1005" s="15"/>
    </row>
  </sheetData>
  <mergeCells count="17">
    <mergeCell ref="B32:B33"/>
    <mergeCell ref="B35:B37"/>
    <mergeCell ref="B40:B41"/>
    <mergeCell ref="B50:B52"/>
    <mergeCell ref="B60:B62"/>
    <mergeCell ref="B29:B31"/>
    <mergeCell ref="A1:A4"/>
    <mergeCell ref="B1:B4"/>
    <mergeCell ref="C1:C4"/>
    <mergeCell ref="D1:E3"/>
    <mergeCell ref="B5:B6"/>
    <mergeCell ref="B7:B9"/>
    <mergeCell ref="B10:B12"/>
    <mergeCell ref="B16:B18"/>
    <mergeCell ref="B20:B21"/>
    <mergeCell ref="B23:B26"/>
    <mergeCell ref="B27:B28"/>
  </mergeCells>
  <conditionalFormatting sqref="K4:K12 D5:D68">
    <cfRule type="duplicateValues" dxfId="4" priority="2"/>
  </conditionalFormatting>
  <conditionalFormatting sqref="J4:J13 C5:C68">
    <cfRule type="duplicateValues" dxfId="3"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EF932D"/>
  </sheetPr>
  <dimension ref="A1:G1005"/>
  <sheetViews>
    <sheetView zoomScale="70" zoomScaleNormal="70" workbookViewId="0">
      <selection activeCell="G5" sqref="G5:G67"/>
    </sheetView>
  </sheetViews>
  <sheetFormatPr defaultRowHeight="19.5" customHeight="1"/>
  <cols>
    <col min="1" max="1" width="6.85546875" style="16" customWidth="1"/>
    <col min="2" max="2" width="18.85546875" style="16" hidden="1" customWidth="1"/>
    <col min="3" max="3" width="80.7109375" style="16" customWidth="1"/>
    <col min="4" max="4" width="14.7109375" style="16" customWidth="1"/>
    <col min="5" max="5" width="16.42578125" style="16" customWidth="1"/>
    <col min="6" max="6" width="16.28515625" bestFit="1" customWidth="1"/>
    <col min="7" max="7" width="14.28515625" style="175" bestFit="1" customWidth="1"/>
  </cols>
  <sheetData>
    <row r="1" spans="1:7" ht="19.5" customHeight="1">
      <c r="A1" s="432" t="s">
        <v>0</v>
      </c>
      <c r="B1" s="432" t="s">
        <v>1</v>
      </c>
      <c r="C1" s="432" t="s">
        <v>2</v>
      </c>
      <c r="D1" s="497"/>
      <c r="E1" s="407"/>
    </row>
    <row r="2" spans="1:7" ht="19.5" customHeight="1">
      <c r="A2" s="433"/>
      <c r="B2" s="433"/>
      <c r="C2" s="433"/>
      <c r="D2" s="497"/>
      <c r="E2" s="407"/>
      <c r="G2" s="175">
        <f>SUBTOTAL(9,D5:D67)-199787</f>
        <v>100087274</v>
      </c>
    </row>
    <row r="3" spans="1:7" ht="19.5" customHeight="1">
      <c r="A3" s="433"/>
      <c r="B3" s="433"/>
      <c r="C3" s="433"/>
      <c r="D3" s="498"/>
      <c r="E3" s="499"/>
    </row>
    <row r="4" spans="1:7" ht="19.5" customHeight="1">
      <c r="A4" s="434"/>
      <c r="B4" s="434"/>
      <c r="C4" s="434"/>
      <c r="D4" s="135" t="s">
        <v>240</v>
      </c>
      <c r="E4" s="135" t="s">
        <v>240</v>
      </c>
      <c r="F4" s="168" t="s">
        <v>378</v>
      </c>
    </row>
    <row r="5" spans="1:7" ht="19.5" customHeight="1">
      <c r="A5" s="6">
        <v>1</v>
      </c>
      <c r="B5" s="453" t="s">
        <v>6</v>
      </c>
      <c r="C5" s="19" t="s">
        <v>100</v>
      </c>
      <c r="D5" s="14">
        <f>SHOPEE_PIVOT!D5</f>
        <v>5127005</v>
      </c>
      <c r="E5" s="14" t="str">
        <f>IFERROR(VLOOKUP(C5,$M$4:$O$65,3,FALSE),"")</f>
        <v/>
      </c>
      <c r="F5" s="227"/>
      <c r="G5" s="153" t="s">
        <v>799</v>
      </c>
    </row>
    <row r="6" spans="1:7" ht="19.5" customHeight="1">
      <c r="A6" s="6">
        <f t="shared" ref="A6:A67" si="0">A5+1</f>
        <v>2</v>
      </c>
      <c r="B6" s="434"/>
      <c r="C6" s="21" t="s">
        <v>101</v>
      </c>
      <c r="D6" s="14"/>
      <c r="E6" s="14" t="str">
        <f t="shared" ref="E6:E67" si="1">IFERROR(VLOOKUP(C6,$M$4:$O$65,3,FALSE),"")</f>
        <v/>
      </c>
      <c r="F6" s="227"/>
      <c r="G6" s="153" t="s">
        <v>799</v>
      </c>
    </row>
    <row r="7" spans="1:7" ht="19.5" customHeight="1">
      <c r="A7" s="6">
        <f t="shared" si="0"/>
        <v>3</v>
      </c>
      <c r="B7" s="453" t="s">
        <v>9</v>
      </c>
      <c r="C7" s="19" t="s">
        <v>102</v>
      </c>
      <c r="D7" s="14">
        <f>SHOPEE_PIVOT!D6</f>
        <v>1780479</v>
      </c>
      <c r="E7" s="14" t="str">
        <f t="shared" si="1"/>
        <v/>
      </c>
      <c r="F7" s="227"/>
      <c r="G7" s="153" t="s">
        <v>799</v>
      </c>
    </row>
    <row r="8" spans="1:7" ht="19.5" customHeight="1">
      <c r="A8" s="6">
        <f t="shared" si="0"/>
        <v>4</v>
      </c>
      <c r="B8" s="433"/>
      <c r="C8" s="21" t="s">
        <v>129</v>
      </c>
      <c r="D8" s="14">
        <f>SHOPEE_PIVOT!D7</f>
        <v>875073</v>
      </c>
      <c r="E8" s="14" t="str">
        <f t="shared" si="1"/>
        <v/>
      </c>
      <c r="F8" s="227"/>
      <c r="G8" s="153" t="s">
        <v>799</v>
      </c>
    </row>
    <row r="9" spans="1:7" ht="19.5" customHeight="1">
      <c r="A9" s="6">
        <f t="shared" si="0"/>
        <v>5</v>
      </c>
      <c r="B9" s="434"/>
      <c r="C9" s="21" t="s">
        <v>104</v>
      </c>
      <c r="D9" s="14">
        <f>SHOPEE_PIVOT!D8</f>
        <v>2799590</v>
      </c>
      <c r="E9" s="14" t="str">
        <f t="shared" si="1"/>
        <v/>
      </c>
      <c r="F9" s="227"/>
      <c r="G9" s="153" t="s">
        <v>799</v>
      </c>
    </row>
    <row r="10" spans="1:7" ht="19.5" customHeight="1">
      <c r="A10" s="6">
        <f t="shared" si="0"/>
        <v>6</v>
      </c>
      <c r="B10" s="453" t="s">
        <v>13</v>
      </c>
      <c r="C10" s="21" t="s">
        <v>105</v>
      </c>
      <c r="D10" s="14">
        <f>SHOPEE_PIVOT!D9</f>
        <v>5219813</v>
      </c>
      <c r="E10" s="14" t="str">
        <f t="shared" si="1"/>
        <v/>
      </c>
      <c r="F10" s="227"/>
      <c r="G10" s="153" t="s">
        <v>799</v>
      </c>
    </row>
    <row r="11" spans="1:7" ht="19.5" customHeight="1">
      <c r="A11" s="6">
        <f t="shared" si="0"/>
        <v>7</v>
      </c>
      <c r="B11" s="433"/>
      <c r="C11" s="19" t="s">
        <v>106</v>
      </c>
      <c r="D11" s="14">
        <f>SHOPEE_PIVOT!D10</f>
        <v>1764638</v>
      </c>
      <c r="E11" s="14" t="str">
        <f t="shared" si="1"/>
        <v/>
      </c>
      <c r="F11" s="227"/>
      <c r="G11" s="153" t="s">
        <v>799</v>
      </c>
    </row>
    <row r="12" spans="1:7" ht="19.5" customHeight="1">
      <c r="A12" s="6">
        <f t="shared" si="0"/>
        <v>8</v>
      </c>
      <c r="B12" s="434"/>
      <c r="C12" s="21" t="s">
        <v>107</v>
      </c>
      <c r="D12" s="14">
        <f>SHOPEE_PIVOT!D11</f>
        <v>5094713</v>
      </c>
      <c r="E12" s="14" t="str">
        <f t="shared" si="1"/>
        <v/>
      </c>
      <c r="F12" s="227"/>
      <c r="G12" s="153" t="s">
        <v>799</v>
      </c>
    </row>
    <row r="13" spans="1:7" ht="19.5" customHeight="1">
      <c r="A13" s="6">
        <f t="shared" si="0"/>
        <v>9</v>
      </c>
      <c r="B13" s="7" t="s">
        <v>17</v>
      </c>
      <c r="C13" s="21" t="s">
        <v>108</v>
      </c>
      <c r="D13" s="14" t="str">
        <f>IFERROR(VLOOKUP(C13,$M$4:$N$66,2,FALSE),"")</f>
        <v/>
      </c>
      <c r="E13" s="14" t="str">
        <f t="shared" si="1"/>
        <v/>
      </c>
      <c r="F13" s="227"/>
      <c r="G13" s="153" t="s">
        <v>799</v>
      </c>
    </row>
    <row r="14" spans="1:7" ht="19.5" customHeight="1">
      <c r="A14" s="6">
        <f t="shared" si="0"/>
        <v>10</v>
      </c>
      <c r="B14" s="7" t="s">
        <v>19</v>
      </c>
      <c r="C14" s="21" t="s">
        <v>109</v>
      </c>
      <c r="D14" s="14">
        <f>SHOPEE_PIVOT!D13</f>
        <v>1496186</v>
      </c>
      <c r="E14" s="14" t="str">
        <f t="shared" si="1"/>
        <v/>
      </c>
      <c r="F14" s="227"/>
      <c r="G14" s="153" t="s">
        <v>799</v>
      </c>
    </row>
    <row r="15" spans="1:7" ht="19.5" customHeight="1">
      <c r="A15" s="6">
        <f t="shared" si="0"/>
        <v>11</v>
      </c>
      <c r="B15" s="7" t="s">
        <v>21</v>
      </c>
      <c r="C15" s="19" t="s">
        <v>110</v>
      </c>
      <c r="D15" s="14">
        <f>SHOPEE_PIVOT!D14</f>
        <v>1649345</v>
      </c>
      <c r="E15" s="14" t="str">
        <f t="shared" si="1"/>
        <v/>
      </c>
      <c r="F15" s="227"/>
      <c r="G15" s="153" t="s">
        <v>799</v>
      </c>
    </row>
    <row r="16" spans="1:7" ht="19.5" customHeight="1">
      <c r="A16" s="6">
        <f t="shared" si="0"/>
        <v>12</v>
      </c>
      <c r="B16" s="453" t="s">
        <v>23</v>
      </c>
      <c r="C16" s="21" t="s">
        <v>111</v>
      </c>
      <c r="D16" s="14">
        <f>SHOPEE_PIVOT!D15</f>
        <v>1398474</v>
      </c>
      <c r="E16" s="14" t="str">
        <f t="shared" si="1"/>
        <v/>
      </c>
      <c r="F16" s="227"/>
      <c r="G16" s="153" t="s">
        <v>799</v>
      </c>
    </row>
    <row r="17" spans="1:7" ht="19.5" customHeight="1">
      <c r="A17" s="6">
        <f t="shared" si="0"/>
        <v>13</v>
      </c>
      <c r="B17" s="433"/>
      <c r="C17" s="21" t="s">
        <v>112</v>
      </c>
      <c r="D17" s="14">
        <f>SHOPEE_PIVOT!D16</f>
        <v>749827</v>
      </c>
      <c r="E17" s="14" t="str">
        <f t="shared" si="1"/>
        <v/>
      </c>
      <c r="F17" s="227"/>
      <c r="G17" s="153" t="s">
        <v>799</v>
      </c>
    </row>
    <row r="18" spans="1:7" ht="19.5" customHeight="1">
      <c r="A18" s="6">
        <f t="shared" si="0"/>
        <v>14</v>
      </c>
      <c r="B18" s="434"/>
      <c r="C18" s="21" t="s">
        <v>113</v>
      </c>
      <c r="D18" s="14">
        <f>SHOPEE_PIVOT!D17</f>
        <v>4524313</v>
      </c>
      <c r="E18" s="14" t="str">
        <f t="shared" si="1"/>
        <v/>
      </c>
      <c r="F18" s="227"/>
      <c r="G18" s="153" t="s">
        <v>799</v>
      </c>
    </row>
    <row r="19" spans="1:7" ht="19.5" customHeight="1">
      <c r="A19" s="6">
        <f t="shared" si="0"/>
        <v>15</v>
      </c>
      <c r="B19" s="7" t="s">
        <v>27</v>
      </c>
      <c r="C19" s="21" t="s">
        <v>114</v>
      </c>
      <c r="D19" s="14">
        <f>SHOPEE_PIVOT!D18</f>
        <v>1517162</v>
      </c>
      <c r="E19" s="14" t="str">
        <f t="shared" si="1"/>
        <v/>
      </c>
      <c r="F19" s="227"/>
      <c r="G19" s="153" t="s">
        <v>799</v>
      </c>
    </row>
    <row r="20" spans="1:7" ht="19.5" customHeight="1">
      <c r="A20" s="6">
        <f t="shared" si="0"/>
        <v>16</v>
      </c>
      <c r="B20" s="453" t="s">
        <v>29</v>
      </c>
      <c r="C20" s="21" t="s">
        <v>115</v>
      </c>
      <c r="D20" s="14">
        <f>SHOPEE_PIVOT!D19</f>
        <v>3486418</v>
      </c>
      <c r="E20" s="14" t="str">
        <f t="shared" si="1"/>
        <v/>
      </c>
      <c r="F20" s="227"/>
      <c r="G20" s="153" t="s">
        <v>799</v>
      </c>
    </row>
    <row r="21" spans="1:7" ht="19.5" customHeight="1">
      <c r="A21" s="6">
        <f t="shared" si="0"/>
        <v>17</v>
      </c>
      <c r="B21" s="454"/>
      <c r="C21" s="21" t="s">
        <v>116</v>
      </c>
      <c r="D21" s="14">
        <f>SHOPEE_PIVOT!D20</f>
        <v>3268521</v>
      </c>
      <c r="E21" s="14" t="str">
        <f t="shared" si="1"/>
        <v/>
      </c>
      <c r="F21" s="227"/>
      <c r="G21" s="153" t="s">
        <v>799</v>
      </c>
    </row>
    <row r="22" spans="1:7" ht="19.5" customHeight="1">
      <c r="A22" s="6">
        <f t="shared" si="0"/>
        <v>18</v>
      </c>
      <c r="B22" s="7" t="s">
        <v>31</v>
      </c>
      <c r="C22" s="21" t="s">
        <v>117</v>
      </c>
      <c r="D22" s="14" t="str">
        <f>IFERROR(VLOOKUP(C22,$M$4:$N$66,2,FALSE),"")</f>
        <v/>
      </c>
      <c r="E22" s="14" t="str">
        <f t="shared" si="1"/>
        <v/>
      </c>
      <c r="F22" s="227"/>
      <c r="G22" s="153" t="s">
        <v>799</v>
      </c>
    </row>
    <row r="23" spans="1:7" ht="19.5" customHeight="1">
      <c r="A23" s="6">
        <f>A22+1</f>
        <v>19</v>
      </c>
      <c r="B23" s="453" t="s">
        <v>33</v>
      </c>
      <c r="C23" s="21" t="s">
        <v>118</v>
      </c>
      <c r="D23" s="14">
        <f>SHOPEE_PIVOT!D21</f>
        <v>1830884</v>
      </c>
      <c r="E23" s="14" t="str">
        <f t="shared" si="1"/>
        <v/>
      </c>
      <c r="F23" s="227"/>
      <c r="G23" s="153" t="s">
        <v>799</v>
      </c>
    </row>
    <row r="24" spans="1:7" ht="19.5" customHeight="1">
      <c r="A24" s="6">
        <f t="shared" si="0"/>
        <v>20</v>
      </c>
      <c r="B24" s="455"/>
      <c r="C24" s="19" t="s">
        <v>119</v>
      </c>
      <c r="D24" s="14" t="str">
        <f>IFERROR(VLOOKUP(C24,$M$4:$N$66,2,FALSE),"")</f>
        <v/>
      </c>
      <c r="E24" s="14" t="str">
        <f t="shared" si="1"/>
        <v/>
      </c>
      <c r="F24" s="227"/>
      <c r="G24" s="153" t="s">
        <v>799</v>
      </c>
    </row>
    <row r="25" spans="1:7" ht="19.5" customHeight="1">
      <c r="A25" s="6">
        <f t="shared" si="0"/>
        <v>21</v>
      </c>
      <c r="B25" s="455"/>
      <c r="C25" s="19" t="s">
        <v>120</v>
      </c>
      <c r="D25" s="14" t="str">
        <f>IFERROR(VLOOKUP(C25,$M$4:$N$66,2,FALSE),"")</f>
        <v/>
      </c>
      <c r="E25" s="14" t="str">
        <f t="shared" si="1"/>
        <v/>
      </c>
      <c r="F25" s="227"/>
      <c r="G25" s="153" t="s">
        <v>799</v>
      </c>
    </row>
    <row r="26" spans="1:7" ht="19.5" customHeight="1">
      <c r="A26" s="6">
        <f t="shared" si="0"/>
        <v>22</v>
      </c>
      <c r="B26" s="454"/>
      <c r="C26" s="21" t="s">
        <v>121</v>
      </c>
      <c r="D26" s="14">
        <f>SHOPEE_PIVOT!D22</f>
        <v>2495221</v>
      </c>
      <c r="E26" s="14" t="str">
        <f t="shared" si="1"/>
        <v/>
      </c>
      <c r="F26" s="227"/>
      <c r="G26" s="153" t="s">
        <v>799</v>
      </c>
    </row>
    <row r="27" spans="1:7" ht="19.5" customHeight="1">
      <c r="A27" s="6">
        <f t="shared" si="0"/>
        <v>23</v>
      </c>
      <c r="B27" s="453" t="s">
        <v>37</v>
      </c>
      <c r="C27" s="21" t="s">
        <v>122</v>
      </c>
      <c r="D27" s="14" t="str">
        <f>IFERROR(VLOOKUP(C27,$M$4:$N$66,2,FALSE),"")</f>
        <v/>
      </c>
      <c r="E27" s="14" t="str">
        <f t="shared" si="1"/>
        <v/>
      </c>
      <c r="F27" s="227"/>
      <c r="G27" s="153" t="s">
        <v>799</v>
      </c>
    </row>
    <row r="28" spans="1:7" ht="19.5" customHeight="1">
      <c r="A28" s="6">
        <f t="shared" si="0"/>
        <v>24</v>
      </c>
      <c r="B28" s="434"/>
      <c r="C28" s="21" t="s">
        <v>123</v>
      </c>
      <c r="D28" s="14"/>
      <c r="E28" s="14" t="str">
        <f t="shared" si="1"/>
        <v/>
      </c>
      <c r="F28" s="227"/>
      <c r="G28" s="153" t="s">
        <v>799</v>
      </c>
    </row>
    <row r="29" spans="1:7" ht="19.5" customHeight="1">
      <c r="A29" s="6">
        <f t="shared" si="0"/>
        <v>25</v>
      </c>
      <c r="B29" s="453" t="s">
        <v>40</v>
      </c>
      <c r="C29" s="21" t="s">
        <v>124</v>
      </c>
      <c r="D29" s="14"/>
      <c r="E29" s="14" t="str">
        <f t="shared" si="1"/>
        <v/>
      </c>
      <c r="F29" s="227"/>
      <c r="G29" s="153" t="s">
        <v>799</v>
      </c>
    </row>
    <row r="30" spans="1:7" ht="19.5" customHeight="1">
      <c r="A30" s="6">
        <f t="shared" si="0"/>
        <v>26</v>
      </c>
      <c r="B30" s="433"/>
      <c r="C30" s="21" t="s">
        <v>125</v>
      </c>
      <c r="D30" s="14">
        <f>SHOPEE_PIVOT!D25</f>
        <v>114685</v>
      </c>
      <c r="E30" s="14" t="str">
        <f t="shared" si="1"/>
        <v/>
      </c>
      <c r="F30" s="227"/>
      <c r="G30" s="153" t="s">
        <v>799</v>
      </c>
    </row>
    <row r="31" spans="1:7" ht="19.5" customHeight="1">
      <c r="A31" s="6">
        <f t="shared" si="0"/>
        <v>27</v>
      </c>
      <c r="B31" s="434"/>
      <c r="C31" s="21" t="s">
        <v>126</v>
      </c>
      <c r="D31" s="14"/>
      <c r="E31" s="14" t="str">
        <f t="shared" si="1"/>
        <v/>
      </c>
      <c r="F31" s="227"/>
      <c r="G31" s="153" t="s">
        <v>799</v>
      </c>
    </row>
    <row r="32" spans="1:7" ht="19.5" customHeight="1">
      <c r="A32" s="6">
        <f t="shared" si="0"/>
        <v>28</v>
      </c>
      <c r="B32" s="450" t="s">
        <v>44</v>
      </c>
      <c r="C32" s="21" t="s">
        <v>127</v>
      </c>
      <c r="D32" s="14">
        <f>SHOPEE_PIVOT!D27</f>
        <v>1222297</v>
      </c>
      <c r="E32" s="14" t="str">
        <f t="shared" si="1"/>
        <v/>
      </c>
      <c r="F32" s="227"/>
      <c r="G32" s="153" t="s">
        <v>799</v>
      </c>
    </row>
    <row r="33" spans="1:7" ht="19.5" customHeight="1">
      <c r="A33" s="6">
        <f t="shared" si="0"/>
        <v>29</v>
      </c>
      <c r="B33" s="452"/>
      <c r="C33" s="21" t="s">
        <v>128</v>
      </c>
      <c r="D33" s="14">
        <f>SHOPEE_PIVOT!D28</f>
        <v>513817</v>
      </c>
      <c r="E33" s="14" t="str">
        <f t="shared" si="1"/>
        <v/>
      </c>
      <c r="F33" s="227"/>
      <c r="G33" s="153" t="s">
        <v>799</v>
      </c>
    </row>
    <row r="34" spans="1:7" ht="19.5" customHeight="1">
      <c r="A34" s="6">
        <f t="shared" si="0"/>
        <v>30</v>
      </c>
      <c r="B34" s="8" t="s">
        <v>47</v>
      </c>
      <c r="C34" s="21" t="s">
        <v>103</v>
      </c>
      <c r="D34" s="14">
        <f>SHOPEE_PIVOT!D29</f>
        <v>61115</v>
      </c>
      <c r="E34" s="14" t="str">
        <f t="shared" si="1"/>
        <v/>
      </c>
      <c r="F34" s="227"/>
      <c r="G34" s="153" t="s">
        <v>799</v>
      </c>
    </row>
    <row r="35" spans="1:7" ht="19.5" customHeight="1">
      <c r="A35" s="6">
        <f t="shared" si="0"/>
        <v>31</v>
      </c>
      <c r="B35" s="453" t="s">
        <v>49</v>
      </c>
      <c r="C35" s="230" t="s">
        <v>130</v>
      </c>
      <c r="D35" s="55">
        <f>SHOPEE_PIVOT!D30</f>
        <v>0</v>
      </c>
      <c r="E35" s="14" t="str">
        <f t="shared" si="1"/>
        <v/>
      </c>
      <c r="F35" s="227"/>
      <c r="G35" s="153" t="s">
        <v>799</v>
      </c>
    </row>
    <row r="36" spans="1:7" ht="19.5" customHeight="1">
      <c r="A36" s="6">
        <f t="shared" si="0"/>
        <v>32</v>
      </c>
      <c r="B36" s="433"/>
      <c r="C36" s="21" t="s">
        <v>131</v>
      </c>
      <c r="D36" s="14">
        <f>SHOPEE_PIVOT!D31</f>
        <v>676038</v>
      </c>
      <c r="E36" s="14" t="str">
        <f t="shared" si="1"/>
        <v/>
      </c>
      <c r="F36" s="227"/>
      <c r="G36" s="153" t="s">
        <v>799</v>
      </c>
    </row>
    <row r="37" spans="1:7" ht="19.5" customHeight="1">
      <c r="A37" s="6">
        <f t="shared" si="0"/>
        <v>33</v>
      </c>
      <c r="B37" s="434"/>
      <c r="C37" s="21" t="s">
        <v>132</v>
      </c>
      <c r="D37" s="14">
        <f>SHOPEE_PIVOT!D32</f>
        <v>1482295</v>
      </c>
      <c r="E37" s="14" t="str">
        <f t="shared" si="1"/>
        <v/>
      </c>
      <c r="F37" s="227"/>
      <c r="G37" s="153" t="s">
        <v>799</v>
      </c>
    </row>
    <row r="38" spans="1:7" ht="19.5" customHeight="1">
      <c r="A38" s="6">
        <f t="shared" si="0"/>
        <v>34</v>
      </c>
      <c r="B38" s="7" t="s">
        <v>53</v>
      </c>
      <c r="C38" s="21" t="s">
        <v>133</v>
      </c>
      <c r="D38" s="14"/>
      <c r="E38" s="14" t="str">
        <f t="shared" si="1"/>
        <v/>
      </c>
      <c r="F38" s="227"/>
      <c r="G38" s="153" t="s">
        <v>799</v>
      </c>
    </row>
    <row r="39" spans="1:7" ht="19.5" customHeight="1">
      <c r="A39" s="6">
        <f t="shared" si="0"/>
        <v>35</v>
      </c>
      <c r="B39" s="7" t="s">
        <v>55</v>
      </c>
      <c r="C39" s="21" t="s">
        <v>134</v>
      </c>
      <c r="D39" s="14"/>
      <c r="E39" s="14" t="str">
        <f t="shared" si="1"/>
        <v/>
      </c>
      <c r="F39" s="227"/>
      <c r="G39" s="153" t="s">
        <v>799</v>
      </c>
    </row>
    <row r="40" spans="1:7" ht="19.5" customHeight="1">
      <c r="A40" s="6">
        <f t="shared" si="0"/>
        <v>36</v>
      </c>
      <c r="B40" s="453" t="s">
        <v>57</v>
      </c>
      <c r="C40" s="21" t="s">
        <v>135</v>
      </c>
      <c r="D40" s="14">
        <f>SHOPEE_PIVOT!D35</f>
        <v>3141753</v>
      </c>
      <c r="E40" s="14" t="str">
        <f t="shared" si="1"/>
        <v/>
      </c>
      <c r="F40" s="227"/>
      <c r="G40" s="153" t="s">
        <v>799</v>
      </c>
    </row>
    <row r="41" spans="1:7" ht="19.5" customHeight="1">
      <c r="A41" s="6">
        <f t="shared" si="0"/>
        <v>37</v>
      </c>
      <c r="B41" s="434"/>
      <c r="C41" s="21" t="s">
        <v>136</v>
      </c>
      <c r="D41" s="14">
        <f>SHOPEE_PIVOT!D36</f>
        <v>1692829</v>
      </c>
      <c r="E41" s="14" t="str">
        <f t="shared" si="1"/>
        <v/>
      </c>
      <c r="F41" s="227"/>
      <c r="G41" s="153" t="s">
        <v>799</v>
      </c>
    </row>
    <row r="42" spans="1:7" ht="19.5" customHeight="1">
      <c r="A42" s="6">
        <f t="shared" si="0"/>
        <v>38</v>
      </c>
      <c r="B42" s="7" t="s">
        <v>60</v>
      </c>
      <c r="C42" s="21" t="s">
        <v>137</v>
      </c>
      <c r="D42" s="14">
        <f>SHOPEE_PIVOT!D37</f>
        <v>304066</v>
      </c>
      <c r="E42" s="14" t="str">
        <f t="shared" si="1"/>
        <v/>
      </c>
      <c r="F42" s="227"/>
      <c r="G42" s="153" t="s">
        <v>799</v>
      </c>
    </row>
    <row r="43" spans="1:7" ht="19.5" customHeight="1">
      <c r="A43" s="6">
        <f t="shared" si="0"/>
        <v>39</v>
      </c>
      <c r="B43" s="7" t="s">
        <v>62</v>
      </c>
      <c r="C43" s="19" t="s">
        <v>138</v>
      </c>
      <c r="D43" s="14">
        <f>SHOPEE_PIVOT!D38</f>
        <v>16599</v>
      </c>
      <c r="E43" s="14" t="str">
        <f t="shared" si="1"/>
        <v/>
      </c>
      <c r="F43" s="227"/>
      <c r="G43" s="153" t="s">
        <v>799</v>
      </c>
    </row>
    <row r="44" spans="1:7" ht="19.5" customHeight="1">
      <c r="A44" s="6">
        <f t="shared" si="0"/>
        <v>40</v>
      </c>
      <c r="B44" s="7" t="s">
        <v>64</v>
      </c>
      <c r="C44" s="21" t="s">
        <v>139</v>
      </c>
      <c r="D44" s="14">
        <f>SHOPEE_PIVOT!D39</f>
        <v>720249</v>
      </c>
      <c r="E44" s="14" t="str">
        <f t="shared" si="1"/>
        <v/>
      </c>
      <c r="F44" s="227"/>
      <c r="G44" s="153" t="s">
        <v>799</v>
      </c>
    </row>
    <row r="45" spans="1:7" ht="19.5" customHeight="1">
      <c r="A45" s="6">
        <f t="shared" si="0"/>
        <v>41</v>
      </c>
      <c r="B45" s="7" t="s">
        <v>66</v>
      </c>
      <c r="C45" s="21" t="s">
        <v>140</v>
      </c>
      <c r="D45" s="14">
        <f>SHOPEE_PIVOT!D40</f>
        <v>6074058</v>
      </c>
      <c r="E45" s="14" t="str">
        <f t="shared" si="1"/>
        <v/>
      </c>
      <c r="F45" s="227"/>
      <c r="G45" s="153" t="s">
        <v>799</v>
      </c>
    </row>
    <row r="46" spans="1:7" ht="19.5" customHeight="1">
      <c r="A46" s="6">
        <f t="shared" si="0"/>
        <v>42</v>
      </c>
      <c r="B46" s="7" t="s">
        <v>68</v>
      </c>
      <c r="C46" s="21" t="s">
        <v>141</v>
      </c>
      <c r="D46" s="14">
        <f>SHOPEE_PIVOT!D41</f>
        <v>8952710</v>
      </c>
      <c r="E46" s="14" t="str">
        <f t="shared" si="1"/>
        <v/>
      </c>
      <c r="F46" s="227"/>
      <c r="G46" s="153" t="s">
        <v>799</v>
      </c>
    </row>
    <row r="47" spans="1:7" ht="19.5" customHeight="1">
      <c r="A47" s="6">
        <f t="shared" si="0"/>
        <v>43</v>
      </c>
      <c r="B47" s="7" t="s">
        <v>70</v>
      </c>
      <c r="C47" s="21" t="s">
        <v>142</v>
      </c>
      <c r="D47" s="14">
        <f>SHOPEE_PIVOT!D42</f>
        <v>9864461</v>
      </c>
      <c r="E47" s="14" t="str">
        <f t="shared" si="1"/>
        <v/>
      </c>
      <c r="F47" s="227"/>
      <c r="G47" s="153" t="s">
        <v>799</v>
      </c>
    </row>
    <row r="48" spans="1:7" ht="19.5" customHeight="1">
      <c r="A48" s="6">
        <f t="shared" si="0"/>
        <v>44</v>
      </c>
      <c r="B48" s="7" t="s">
        <v>72</v>
      </c>
      <c r="C48" s="21" t="s">
        <v>143</v>
      </c>
      <c r="D48" s="14">
        <f>SHOPEE_PIVOT!D43</f>
        <v>5960581</v>
      </c>
      <c r="E48" s="14" t="str">
        <f t="shared" si="1"/>
        <v/>
      </c>
      <c r="F48" s="227"/>
      <c r="G48" s="153" t="s">
        <v>799</v>
      </c>
    </row>
    <row r="49" spans="1:7" ht="19.5" customHeight="1">
      <c r="A49" s="6">
        <f t="shared" si="0"/>
        <v>45</v>
      </c>
      <c r="B49" s="9" t="s">
        <v>74</v>
      </c>
      <c r="C49" s="19" t="s">
        <v>144</v>
      </c>
      <c r="D49" s="14">
        <f>SHOPEE_PIVOT!D44</f>
        <v>6045077</v>
      </c>
      <c r="E49" s="14" t="str">
        <f t="shared" si="1"/>
        <v/>
      </c>
      <c r="F49" s="227"/>
      <c r="G49" s="153" t="s">
        <v>799</v>
      </c>
    </row>
    <row r="50" spans="1:7" ht="19.5" customHeight="1">
      <c r="A50" s="6">
        <f t="shared" si="0"/>
        <v>46</v>
      </c>
      <c r="B50" s="450" t="s">
        <v>76</v>
      </c>
      <c r="C50" s="21" t="s">
        <v>145</v>
      </c>
      <c r="D50" s="14">
        <f>SHOPEE_PIVOT!D45</f>
        <v>1211510</v>
      </c>
      <c r="E50" s="14" t="str">
        <f t="shared" si="1"/>
        <v/>
      </c>
      <c r="F50" s="227"/>
      <c r="G50" s="153" t="s">
        <v>799</v>
      </c>
    </row>
    <row r="51" spans="1:7" ht="19.5" customHeight="1">
      <c r="A51" s="6">
        <f t="shared" si="0"/>
        <v>47</v>
      </c>
      <c r="B51" s="451"/>
      <c r="C51" s="21" t="s">
        <v>146</v>
      </c>
      <c r="D51" s="14">
        <f>SHOPEE_PIVOT!D46</f>
        <v>1196531</v>
      </c>
      <c r="E51" s="14" t="str">
        <f t="shared" si="1"/>
        <v/>
      </c>
      <c r="F51" s="227"/>
      <c r="G51" s="153" t="s">
        <v>799</v>
      </c>
    </row>
    <row r="52" spans="1:7" ht="19.5" customHeight="1">
      <c r="A52" s="6">
        <f t="shared" si="0"/>
        <v>48</v>
      </c>
      <c r="B52" s="452"/>
      <c r="C52" s="21" t="s">
        <v>147</v>
      </c>
      <c r="D52" s="14">
        <f>SHOPEE_PIVOT!D47</f>
        <v>1403715</v>
      </c>
      <c r="E52" s="14" t="str">
        <f t="shared" si="1"/>
        <v/>
      </c>
      <c r="F52" s="227"/>
      <c r="G52" s="153" t="s">
        <v>799</v>
      </c>
    </row>
    <row r="53" spans="1:7" ht="19.5" customHeight="1">
      <c r="A53" s="6">
        <f t="shared" si="0"/>
        <v>49</v>
      </c>
      <c r="B53" s="7" t="s">
        <v>80</v>
      </c>
      <c r="C53" s="19" t="s">
        <v>148</v>
      </c>
      <c r="D53" s="14"/>
      <c r="E53" s="14" t="str">
        <f t="shared" si="1"/>
        <v/>
      </c>
      <c r="F53" s="227"/>
      <c r="G53" s="153" t="s">
        <v>799</v>
      </c>
    </row>
    <row r="54" spans="1:7" ht="19.5" customHeight="1">
      <c r="A54" s="6">
        <f t="shared" si="0"/>
        <v>50</v>
      </c>
      <c r="B54" s="9" t="s">
        <v>82</v>
      </c>
      <c r="C54" s="21" t="s">
        <v>149</v>
      </c>
      <c r="D54" s="14">
        <f>SHOPEE_PIVOT!D48</f>
        <v>112987</v>
      </c>
      <c r="E54" s="14" t="str">
        <f t="shared" si="1"/>
        <v/>
      </c>
      <c r="F54" s="227"/>
      <c r="G54" s="153" t="s">
        <v>799</v>
      </c>
    </row>
    <row r="55" spans="1:7" ht="19.5" customHeight="1">
      <c r="A55" s="6">
        <f t="shared" si="0"/>
        <v>51</v>
      </c>
      <c r="B55" s="9" t="s">
        <v>84</v>
      </c>
      <c r="C55" s="21" t="s">
        <v>150</v>
      </c>
      <c r="D55" s="14">
        <f>SHOPEE_PIVOT!D49</f>
        <v>831085</v>
      </c>
      <c r="E55" s="14" t="str">
        <f t="shared" si="1"/>
        <v/>
      </c>
      <c r="F55" s="227"/>
      <c r="G55" s="153" t="s">
        <v>799</v>
      </c>
    </row>
    <row r="56" spans="1:7" ht="19.5" customHeight="1">
      <c r="A56" s="6">
        <f t="shared" si="0"/>
        <v>52</v>
      </c>
      <c r="B56" s="7" t="s">
        <v>86</v>
      </c>
      <c r="C56" s="21" t="s">
        <v>151</v>
      </c>
      <c r="D56" s="14">
        <f>SHOPEE_PIVOT!D50</f>
        <v>111478</v>
      </c>
      <c r="E56" s="14" t="str">
        <f t="shared" si="1"/>
        <v/>
      </c>
      <c r="F56" s="227"/>
      <c r="G56" s="153" t="s">
        <v>799</v>
      </c>
    </row>
    <row r="57" spans="1:7" ht="19.5" customHeight="1">
      <c r="A57" s="6">
        <f t="shared" si="0"/>
        <v>53</v>
      </c>
      <c r="B57" s="7" t="s">
        <v>88</v>
      </c>
      <c r="C57" s="21" t="s">
        <v>152</v>
      </c>
      <c r="D57" s="14">
        <f>SHOPEE_PIVOT!D51</f>
        <v>387815</v>
      </c>
      <c r="E57" s="14" t="str">
        <f t="shared" si="1"/>
        <v/>
      </c>
      <c r="F57" s="227"/>
      <c r="G57" s="153" t="s">
        <v>799</v>
      </c>
    </row>
    <row r="58" spans="1:7" ht="19.5" customHeight="1">
      <c r="A58" s="6">
        <f t="shared" si="0"/>
        <v>54</v>
      </c>
      <c r="B58" s="7" t="s">
        <v>90</v>
      </c>
      <c r="C58" s="21" t="s">
        <v>153</v>
      </c>
      <c r="D58" s="14">
        <f>SHOPEE_PIVOT!D52</f>
        <v>375516</v>
      </c>
      <c r="E58" s="14" t="str">
        <f t="shared" si="1"/>
        <v/>
      </c>
      <c r="F58" s="227"/>
      <c r="G58" s="153" t="s">
        <v>799</v>
      </c>
    </row>
    <row r="59" spans="1:7" ht="19.5" customHeight="1">
      <c r="A59" s="6">
        <f t="shared" si="0"/>
        <v>55</v>
      </c>
      <c r="B59" s="9" t="s">
        <v>92</v>
      </c>
      <c r="C59" s="21" t="s">
        <v>154</v>
      </c>
      <c r="D59" s="14">
        <f>SHOPEE_PIVOT!D53</f>
        <v>54324</v>
      </c>
      <c r="E59" s="14" t="str">
        <f t="shared" si="1"/>
        <v/>
      </c>
      <c r="F59" s="227"/>
      <c r="G59" s="153" t="s">
        <v>799</v>
      </c>
    </row>
    <row r="60" spans="1:7" ht="19.5" customHeight="1">
      <c r="A60" s="6">
        <f t="shared" si="0"/>
        <v>56</v>
      </c>
      <c r="B60" s="450" t="s">
        <v>94</v>
      </c>
      <c r="C60" s="19" t="s">
        <v>155</v>
      </c>
      <c r="D60" s="14">
        <f>SHOPEE_PIVOT!D54</f>
        <v>181647</v>
      </c>
      <c r="E60" s="14" t="str">
        <f t="shared" si="1"/>
        <v/>
      </c>
      <c r="F60" s="227"/>
      <c r="G60" s="153" t="s">
        <v>799</v>
      </c>
    </row>
    <row r="61" spans="1:7" ht="19.5" customHeight="1">
      <c r="A61" s="6">
        <f t="shared" si="0"/>
        <v>57</v>
      </c>
      <c r="B61" s="451"/>
      <c r="C61" s="21" t="s">
        <v>156</v>
      </c>
      <c r="D61" s="14">
        <f>SHOPEE_PIVOT!D55</f>
        <v>762805</v>
      </c>
      <c r="E61" s="14" t="str">
        <f t="shared" si="1"/>
        <v/>
      </c>
      <c r="F61" s="227"/>
      <c r="G61" s="153" t="s">
        <v>799</v>
      </c>
    </row>
    <row r="62" spans="1:7" ht="19.5" customHeight="1">
      <c r="A62" s="6">
        <f t="shared" si="0"/>
        <v>58</v>
      </c>
      <c r="B62" s="452"/>
      <c r="C62" s="21" t="s">
        <v>157</v>
      </c>
      <c r="D62" s="14">
        <f>SHOPEE_PIVOT!D56</f>
        <v>532150</v>
      </c>
      <c r="E62" s="14" t="str">
        <f t="shared" si="1"/>
        <v/>
      </c>
      <c r="F62" s="227"/>
      <c r="G62" s="153" t="s">
        <v>799</v>
      </c>
    </row>
    <row r="63" spans="1:7" ht="19.5" customHeight="1">
      <c r="A63" s="6">
        <f t="shared" si="0"/>
        <v>59</v>
      </c>
      <c r="B63" s="9" t="s">
        <v>98</v>
      </c>
      <c r="C63" s="21" t="s">
        <v>158</v>
      </c>
      <c r="D63" s="14">
        <f>SHOPEE_PIVOT!D57</f>
        <v>357445</v>
      </c>
      <c r="E63" s="14" t="str">
        <f t="shared" si="1"/>
        <v/>
      </c>
      <c r="F63" s="227"/>
      <c r="G63" s="153" t="s">
        <v>799</v>
      </c>
    </row>
    <row r="64" spans="1:7" ht="19.5" customHeight="1">
      <c r="A64" s="6">
        <f t="shared" si="0"/>
        <v>60</v>
      </c>
      <c r="B64" s="136"/>
      <c r="C64" s="21" t="s">
        <v>159</v>
      </c>
      <c r="D64" s="14">
        <f>SHOPEE_PIVOT!D58</f>
        <v>605301</v>
      </c>
      <c r="E64" s="14" t="str">
        <f t="shared" si="1"/>
        <v/>
      </c>
      <c r="F64" s="227"/>
      <c r="G64" s="153" t="s">
        <v>799</v>
      </c>
    </row>
    <row r="65" spans="1:7" ht="19.5" customHeight="1">
      <c r="A65" s="6">
        <f t="shared" si="0"/>
        <v>61</v>
      </c>
      <c r="B65" s="11"/>
      <c r="C65" s="21" t="s">
        <v>160</v>
      </c>
      <c r="D65" s="14" t="str">
        <f>SHOPEE_PIVOT!D59</f>
        <v/>
      </c>
      <c r="E65" s="14" t="str">
        <f t="shared" si="1"/>
        <v/>
      </c>
      <c r="F65" s="227"/>
      <c r="G65" s="153" t="s">
        <v>799</v>
      </c>
    </row>
    <row r="66" spans="1:7" ht="19.5" customHeight="1">
      <c r="A66" s="12">
        <f t="shared" si="0"/>
        <v>62</v>
      </c>
      <c r="B66" s="11"/>
      <c r="C66" s="24" t="s">
        <v>161</v>
      </c>
      <c r="D66" s="14" t="str">
        <f>SHOPEE_PIVOT!D60</f>
        <v/>
      </c>
      <c r="E66" s="14" t="str">
        <f t="shared" si="1"/>
        <v/>
      </c>
      <c r="F66" s="227"/>
      <c r="G66" s="153" t="s">
        <v>799</v>
      </c>
    </row>
    <row r="67" spans="1:7" ht="19.5" customHeight="1">
      <c r="A67" s="13">
        <f t="shared" si="0"/>
        <v>63</v>
      </c>
      <c r="B67" s="14"/>
      <c r="C67" s="26" t="s">
        <v>162</v>
      </c>
      <c r="D67" s="14">
        <f>SHOPEE_PIVOT!D61</f>
        <v>242460</v>
      </c>
      <c r="E67" s="14" t="str">
        <f t="shared" si="1"/>
        <v/>
      </c>
      <c r="F67" s="227"/>
      <c r="G67" s="153" t="s">
        <v>799</v>
      </c>
    </row>
    <row r="68" spans="1:7" ht="19.5" customHeight="1">
      <c r="A68" s="11"/>
      <c r="B68" s="11"/>
      <c r="C68" s="11"/>
      <c r="D68" s="11"/>
      <c r="E68" s="11"/>
      <c r="F68" s="227"/>
    </row>
    <row r="69" spans="1:7" ht="19.5" customHeight="1">
      <c r="A69" s="11"/>
      <c r="B69" s="11"/>
      <c r="C69" s="11"/>
      <c r="D69" s="11"/>
      <c r="E69" s="11"/>
    </row>
    <row r="70" spans="1:7" ht="19.5" customHeight="1">
      <c r="A70" s="11"/>
      <c r="B70" s="11"/>
      <c r="C70" s="11"/>
      <c r="D70" s="11"/>
      <c r="E70" s="11"/>
    </row>
    <row r="71" spans="1:7" ht="19.5" customHeight="1">
      <c r="A71" s="11"/>
      <c r="B71" s="11"/>
      <c r="C71" s="11"/>
      <c r="D71" s="11"/>
      <c r="E71" s="11"/>
    </row>
    <row r="72" spans="1:7" ht="19.5" customHeight="1">
      <c r="A72" s="11"/>
      <c r="B72" s="11"/>
      <c r="C72" s="11"/>
      <c r="D72" s="11"/>
      <c r="E72" s="11"/>
    </row>
    <row r="73" spans="1:7" ht="19.5" customHeight="1">
      <c r="A73" s="11"/>
      <c r="B73" s="11"/>
      <c r="C73" s="11"/>
      <c r="D73" s="11"/>
      <c r="E73" s="11"/>
    </row>
    <row r="74" spans="1:7" ht="19.5" customHeight="1">
      <c r="A74" s="11"/>
      <c r="B74" s="11"/>
      <c r="C74" s="11"/>
      <c r="D74" s="11"/>
      <c r="E74" s="11"/>
    </row>
    <row r="75" spans="1:7" ht="19.5" customHeight="1">
      <c r="A75" s="11"/>
      <c r="B75" s="11"/>
      <c r="C75" s="11"/>
      <c r="D75" s="11"/>
      <c r="E75" s="11"/>
    </row>
    <row r="76" spans="1:7" ht="19.5" customHeight="1">
      <c r="A76" s="11"/>
      <c r="B76" s="11"/>
      <c r="C76" s="11"/>
      <c r="D76" s="11"/>
      <c r="E76" s="11"/>
    </row>
    <row r="77" spans="1:7" ht="19.5" customHeight="1">
      <c r="A77" s="11"/>
      <c r="B77" s="11"/>
      <c r="C77" s="11"/>
      <c r="D77" s="11"/>
      <c r="E77" s="11"/>
    </row>
    <row r="78" spans="1:7" ht="19.5" customHeight="1">
      <c r="A78" s="11"/>
      <c r="B78" s="11"/>
      <c r="C78" s="11"/>
      <c r="D78" s="11"/>
      <c r="E78" s="11"/>
    </row>
    <row r="79" spans="1:7" ht="19.5" customHeight="1">
      <c r="A79" s="11"/>
      <c r="B79" s="11"/>
      <c r="C79" s="11"/>
      <c r="D79" s="11"/>
      <c r="E79" s="11"/>
    </row>
    <row r="80" spans="1:7" ht="19.5" customHeight="1">
      <c r="A80" s="11"/>
      <c r="B80" s="11"/>
      <c r="C80" s="11"/>
      <c r="D80" s="11"/>
      <c r="E80" s="11"/>
    </row>
    <row r="81" spans="1:5" ht="19.5" customHeight="1">
      <c r="A81" s="11"/>
      <c r="B81" s="11"/>
      <c r="C81" s="11"/>
      <c r="D81" s="11"/>
      <c r="E81" s="11"/>
    </row>
    <row r="82" spans="1:5" ht="19.5" customHeight="1">
      <c r="A82" s="11"/>
      <c r="B82" s="11"/>
      <c r="C82" s="11"/>
      <c r="D82" s="11"/>
      <c r="E82" s="11"/>
    </row>
    <row r="83" spans="1:5" ht="19.5" customHeight="1">
      <c r="A83" s="11"/>
      <c r="B83" s="11"/>
      <c r="C83" s="11"/>
      <c r="D83" s="11"/>
      <c r="E83" s="11"/>
    </row>
    <row r="84" spans="1:5" ht="19.5" customHeight="1">
      <c r="A84" s="11"/>
      <c r="B84" s="11"/>
      <c r="C84" s="11"/>
      <c r="D84" s="11"/>
      <c r="E84" s="11"/>
    </row>
    <row r="85" spans="1:5" ht="19.5" customHeight="1">
      <c r="A85" s="11"/>
      <c r="B85" s="11"/>
      <c r="C85" s="11"/>
      <c r="D85" s="11"/>
      <c r="E85" s="11"/>
    </row>
    <row r="86" spans="1:5" ht="19.5" customHeight="1">
      <c r="A86" s="11"/>
      <c r="B86" s="11"/>
      <c r="C86" s="11"/>
      <c r="D86" s="11"/>
      <c r="E86" s="11"/>
    </row>
    <row r="87" spans="1:5" ht="19.5" customHeight="1">
      <c r="A87" s="11"/>
      <c r="B87" s="11"/>
      <c r="C87" s="11"/>
      <c r="D87" s="11"/>
      <c r="E87" s="11"/>
    </row>
    <row r="88" spans="1:5" ht="19.5" customHeight="1">
      <c r="A88" s="11"/>
      <c r="B88" s="11"/>
      <c r="C88" s="11"/>
      <c r="D88" s="11"/>
      <c r="E88" s="11"/>
    </row>
    <row r="89" spans="1:5" ht="19.5" customHeight="1">
      <c r="A89" s="11"/>
      <c r="B89" s="11"/>
      <c r="C89" s="11"/>
      <c r="D89" s="11"/>
      <c r="E89" s="11"/>
    </row>
    <row r="90" spans="1:5" ht="19.5" customHeight="1">
      <c r="A90" s="11"/>
      <c r="B90" s="11"/>
      <c r="C90" s="11"/>
      <c r="D90" s="11"/>
      <c r="E90" s="11"/>
    </row>
    <row r="91" spans="1:5" ht="19.5" customHeight="1">
      <c r="A91" s="11"/>
      <c r="B91" s="11"/>
      <c r="C91" s="11"/>
      <c r="D91" s="11"/>
      <c r="E91" s="11"/>
    </row>
    <row r="92" spans="1:5" ht="19.5" customHeight="1">
      <c r="A92" s="11"/>
      <c r="B92" s="11"/>
      <c r="C92" s="11"/>
      <c r="D92" s="11"/>
      <c r="E92" s="11"/>
    </row>
    <row r="93" spans="1:5" ht="19.5" customHeight="1">
      <c r="A93" s="11"/>
      <c r="B93" s="11"/>
      <c r="C93" s="11"/>
      <c r="D93" s="11"/>
      <c r="E93" s="11"/>
    </row>
    <row r="94" spans="1:5" ht="19.5" customHeight="1">
      <c r="A94" s="11"/>
      <c r="B94" s="11"/>
      <c r="C94" s="11"/>
      <c r="D94" s="11"/>
      <c r="E94" s="11"/>
    </row>
    <row r="95" spans="1:5" ht="19.5" customHeight="1">
      <c r="A95" s="11"/>
      <c r="B95" s="11"/>
      <c r="C95" s="11"/>
      <c r="D95" s="11"/>
      <c r="E95" s="11"/>
    </row>
    <row r="96" spans="1:5" ht="19.5" customHeight="1">
      <c r="A96" s="11"/>
      <c r="B96" s="11"/>
      <c r="C96" s="11"/>
      <c r="D96" s="11"/>
      <c r="E96" s="11"/>
    </row>
    <row r="97" spans="1:5" ht="19.5" customHeight="1">
      <c r="A97" s="11"/>
      <c r="B97" s="11"/>
      <c r="C97" s="11"/>
      <c r="D97" s="11"/>
      <c r="E97" s="11"/>
    </row>
    <row r="98" spans="1:5" ht="19.5" customHeight="1">
      <c r="A98" s="11"/>
      <c r="B98" s="11"/>
      <c r="C98" s="11"/>
      <c r="D98" s="11"/>
      <c r="E98" s="11"/>
    </row>
    <row r="99" spans="1:5" ht="19.5" customHeight="1">
      <c r="A99" s="11"/>
      <c r="B99" s="11"/>
      <c r="C99" s="11"/>
      <c r="D99" s="11"/>
      <c r="E99" s="11"/>
    </row>
    <row r="100" spans="1:5" ht="19.5" customHeight="1">
      <c r="A100" s="11"/>
      <c r="B100" s="11"/>
      <c r="C100" s="11"/>
      <c r="D100" s="11"/>
      <c r="E100" s="11"/>
    </row>
    <row r="101" spans="1:5" ht="19.5" customHeight="1">
      <c r="A101" s="11"/>
      <c r="B101" s="11"/>
      <c r="C101" s="11"/>
      <c r="D101" s="11"/>
      <c r="E101" s="11"/>
    </row>
    <row r="102" spans="1:5" ht="19.5" customHeight="1">
      <c r="A102" s="11"/>
      <c r="B102" s="11"/>
      <c r="C102" s="11"/>
      <c r="D102" s="11"/>
      <c r="E102" s="11"/>
    </row>
    <row r="103" spans="1:5" ht="19.5" customHeight="1">
      <c r="A103" s="11"/>
      <c r="B103" s="11"/>
      <c r="C103" s="11"/>
      <c r="D103" s="11"/>
      <c r="E103" s="11"/>
    </row>
    <row r="104" spans="1:5" ht="19.5" customHeight="1">
      <c r="A104" s="11"/>
      <c r="B104" s="11"/>
      <c r="C104" s="11"/>
      <c r="D104" s="11"/>
      <c r="E104" s="11"/>
    </row>
    <row r="105" spans="1:5" ht="19.5" customHeight="1">
      <c r="A105" s="11"/>
      <c r="B105" s="11"/>
      <c r="C105" s="11"/>
      <c r="D105" s="11"/>
      <c r="E105" s="11"/>
    </row>
    <row r="106" spans="1:5" ht="19.5" customHeight="1">
      <c r="A106" s="11"/>
      <c r="B106" s="11"/>
      <c r="C106" s="11"/>
      <c r="D106" s="11"/>
      <c r="E106" s="11"/>
    </row>
    <row r="107" spans="1:5" ht="19.5" customHeight="1">
      <c r="A107" s="11"/>
      <c r="B107" s="11"/>
      <c r="C107" s="11"/>
      <c r="D107" s="11"/>
      <c r="E107" s="11"/>
    </row>
    <row r="108" spans="1:5" ht="19.5" customHeight="1">
      <c r="A108" s="11"/>
      <c r="B108" s="11"/>
      <c r="C108" s="11"/>
      <c r="D108" s="11"/>
      <c r="E108" s="11"/>
    </row>
    <row r="109" spans="1:5" ht="19.5" customHeight="1">
      <c r="A109" s="11"/>
      <c r="B109" s="11"/>
      <c r="C109" s="11"/>
      <c r="D109" s="11"/>
      <c r="E109" s="11"/>
    </row>
    <row r="110" spans="1:5" ht="19.5" customHeight="1">
      <c r="A110" s="11"/>
      <c r="B110" s="11"/>
      <c r="C110" s="11"/>
      <c r="D110" s="11"/>
      <c r="E110" s="11"/>
    </row>
    <row r="111" spans="1:5" ht="19.5" customHeight="1">
      <c r="A111" s="11"/>
      <c r="B111" s="11"/>
      <c r="C111" s="11"/>
      <c r="D111" s="11"/>
      <c r="E111" s="11"/>
    </row>
    <row r="112" spans="1:5" ht="19.5" customHeight="1">
      <c r="A112" s="11"/>
      <c r="B112" s="11"/>
      <c r="C112" s="11"/>
      <c r="D112" s="11"/>
      <c r="E112" s="11"/>
    </row>
    <row r="113" spans="1:5" ht="19.5" customHeight="1">
      <c r="A113" s="11"/>
      <c r="B113" s="11"/>
      <c r="C113" s="11"/>
      <c r="D113" s="11"/>
      <c r="E113" s="11"/>
    </row>
    <row r="114" spans="1:5" ht="19.5" customHeight="1">
      <c r="A114" s="11"/>
      <c r="B114" s="11"/>
      <c r="C114" s="11"/>
      <c r="D114" s="11"/>
      <c r="E114" s="11"/>
    </row>
    <row r="115" spans="1:5" ht="19.5" customHeight="1">
      <c r="A115" s="11"/>
      <c r="B115" s="11"/>
      <c r="C115" s="11"/>
      <c r="D115" s="11"/>
      <c r="E115" s="11"/>
    </row>
    <row r="116" spans="1:5" ht="19.5" customHeight="1">
      <c r="A116" s="11"/>
      <c r="B116" s="11"/>
      <c r="C116" s="11"/>
      <c r="D116" s="11"/>
      <c r="E116" s="11"/>
    </row>
    <row r="117" spans="1:5" ht="19.5" customHeight="1">
      <c r="A117" s="11"/>
      <c r="B117" s="11"/>
      <c r="C117" s="11"/>
      <c r="D117" s="11"/>
      <c r="E117" s="11"/>
    </row>
    <row r="118" spans="1:5" ht="19.5" customHeight="1">
      <c r="A118" s="11"/>
      <c r="B118" s="11"/>
      <c r="C118" s="11"/>
      <c r="D118" s="11"/>
      <c r="E118" s="11"/>
    </row>
    <row r="119" spans="1:5" ht="19.5" customHeight="1">
      <c r="A119" s="11"/>
      <c r="B119" s="11"/>
      <c r="C119" s="11"/>
      <c r="D119" s="11"/>
      <c r="E119" s="11"/>
    </row>
    <row r="120" spans="1:5" ht="19.5" customHeight="1">
      <c r="A120" s="11"/>
      <c r="B120" s="11"/>
      <c r="C120" s="11"/>
      <c r="D120" s="11"/>
      <c r="E120" s="11"/>
    </row>
    <row r="121" spans="1:5" ht="19.5" customHeight="1">
      <c r="A121" s="11"/>
      <c r="B121" s="11"/>
      <c r="C121" s="11"/>
      <c r="D121" s="11"/>
      <c r="E121" s="11"/>
    </row>
    <row r="122" spans="1:5" ht="19.5" customHeight="1">
      <c r="A122" s="11"/>
      <c r="B122" s="11"/>
      <c r="C122" s="11"/>
      <c r="D122" s="11"/>
      <c r="E122" s="11"/>
    </row>
    <row r="123" spans="1:5" ht="19.5" customHeight="1">
      <c r="A123" s="11"/>
      <c r="B123" s="11"/>
      <c r="C123" s="11"/>
      <c r="D123" s="11"/>
      <c r="E123" s="11"/>
    </row>
    <row r="124" spans="1:5" ht="19.5" customHeight="1">
      <c r="A124" s="11"/>
      <c r="B124" s="11"/>
      <c r="C124" s="11"/>
      <c r="D124" s="11"/>
      <c r="E124" s="11"/>
    </row>
    <row r="125" spans="1:5" ht="19.5" customHeight="1">
      <c r="A125" s="11"/>
      <c r="B125" s="11"/>
      <c r="C125" s="11"/>
      <c r="D125" s="11"/>
      <c r="E125" s="11"/>
    </row>
    <row r="126" spans="1:5" ht="19.5" customHeight="1">
      <c r="A126" s="11"/>
      <c r="B126" s="11"/>
      <c r="C126" s="11"/>
      <c r="D126" s="11"/>
      <c r="E126" s="11"/>
    </row>
    <row r="127" spans="1:5" ht="19.5" customHeight="1">
      <c r="A127" s="11"/>
      <c r="B127" s="11"/>
      <c r="C127" s="11"/>
      <c r="D127" s="11"/>
      <c r="E127" s="11"/>
    </row>
    <row r="128" spans="1:5" ht="19.5" customHeight="1">
      <c r="A128" s="11"/>
      <c r="B128" s="11"/>
      <c r="C128" s="11"/>
      <c r="D128" s="11"/>
      <c r="E128" s="11"/>
    </row>
    <row r="129" spans="1:5" ht="19.5" customHeight="1">
      <c r="A129" s="11"/>
      <c r="B129" s="11"/>
      <c r="C129" s="11"/>
      <c r="D129" s="11"/>
      <c r="E129" s="11"/>
    </row>
    <row r="130" spans="1:5" ht="19.5" customHeight="1">
      <c r="A130" s="11"/>
      <c r="B130" s="11"/>
      <c r="C130" s="11"/>
      <c r="D130" s="11"/>
      <c r="E130" s="11"/>
    </row>
    <row r="131" spans="1:5" ht="19.5" customHeight="1">
      <c r="A131" s="11"/>
      <c r="B131" s="11"/>
      <c r="C131" s="11"/>
      <c r="D131" s="11"/>
      <c r="E131" s="11"/>
    </row>
    <row r="132" spans="1:5" ht="19.5" customHeight="1">
      <c r="A132" s="11"/>
      <c r="B132" s="11"/>
      <c r="C132" s="11"/>
      <c r="D132" s="11"/>
      <c r="E132" s="11"/>
    </row>
    <row r="133" spans="1:5" ht="19.5" customHeight="1">
      <c r="A133" s="11"/>
      <c r="B133" s="11"/>
      <c r="C133" s="11"/>
      <c r="D133" s="11"/>
      <c r="E133" s="11"/>
    </row>
    <row r="134" spans="1:5" ht="19.5" customHeight="1">
      <c r="A134" s="11"/>
      <c r="B134" s="11"/>
      <c r="C134" s="11"/>
      <c r="D134" s="11"/>
      <c r="E134" s="11"/>
    </row>
    <row r="135" spans="1:5" ht="19.5" customHeight="1">
      <c r="A135" s="11"/>
      <c r="B135" s="11"/>
      <c r="C135" s="11"/>
      <c r="D135" s="11"/>
      <c r="E135" s="11"/>
    </row>
    <row r="136" spans="1:5" ht="19.5" customHeight="1">
      <c r="A136" s="11"/>
      <c r="B136" s="11"/>
      <c r="C136" s="11"/>
      <c r="D136" s="11"/>
      <c r="E136" s="11"/>
    </row>
    <row r="137" spans="1:5" ht="19.5" customHeight="1">
      <c r="A137" s="11"/>
      <c r="B137" s="11"/>
      <c r="C137" s="11"/>
      <c r="D137" s="11"/>
      <c r="E137" s="11"/>
    </row>
    <row r="138" spans="1:5" ht="19.5" customHeight="1">
      <c r="A138" s="11"/>
      <c r="B138" s="11"/>
      <c r="C138" s="11"/>
      <c r="D138" s="11"/>
      <c r="E138" s="11"/>
    </row>
    <row r="139" spans="1:5" ht="19.5" customHeight="1">
      <c r="A139" s="11"/>
      <c r="B139" s="11"/>
      <c r="C139" s="11"/>
      <c r="D139" s="11"/>
      <c r="E139" s="11"/>
    </row>
    <row r="140" spans="1:5" ht="19.5" customHeight="1">
      <c r="A140" s="11"/>
      <c r="B140" s="11"/>
      <c r="C140" s="11"/>
      <c r="D140" s="11"/>
      <c r="E140" s="11"/>
    </row>
    <row r="141" spans="1:5" ht="19.5" customHeight="1">
      <c r="A141" s="11"/>
      <c r="B141" s="11"/>
      <c r="C141" s="11"/>
      <c r="D141" s="11"/>
      <c r="E141" s="11"/>
    </row>
    <row r="142" spans="1:5" ht="19.5" customHeight="1">
      <c r="A142" s="11"/>
      <c r="B142" s="11"/>
      <c r="C142" s="11"/>
      <c r="D142" s="11"/>
      <c r="E142" s="11"/>
    </row>
    <row r="143" spans="1:5" ht="19.5" customHeight="1">
      <c r="A143" s="11"/>
      <c r="B143" s="11"/>
      <c r="C143" s="11"/>
      <c r="D143" s="11"/>
      <c r="E143" s="11"/>
    </row>
    <row r="144" spans="1:5" ht="19.5" customHeight="1">
      <c r="A144" s="11"/>
      <c r="B144" s="11"/>
      <c r="C144" s="11"/>
      <c r="D144" s="11"/>
      <c r="E144" s="11"/>
    </row>
    <row r="145" spans="1:5" ht="19.5" customHeight="1">
      <c r="A145" s="11"/>
      <c r="B145" s="11"/>
      <c r="C145" s="11"/>
      <c r="D145" s="11"/>
      <c r="E145" s="11"/>
    </row>
    <row r="146" spans="1:5" ht="19.5" customHeight="1">
      <c r="A146" s="11"/>
      <c r="B146" s="11"/>
      <c r="C146" s="11"/>
      <c r="D146" s="11"/>
      <c r="E146" s="11"/>
    </row>
    <row r="147" spans="1:5" ht="19.5" customHeight="1">
      <c r="A147" s="11"/>
      <c r="B147" s="11"/>
      <c r="C147" s="11"/>
      <c r="D147" s="11"/>
      <c r="E147" s="11"/>
    </row>
    <row r="148" spans="1:5" ht="19.5" customHeight="1">
      <c r="A148" s="11"/>
      <c r="B148" s="11"/>
      <c r="C148" s="11"/>
      <c r="D148" s="11"/>
      <c r="E148" s="11"/>
    </row>
    <row r="149" spans="1:5" ht="19.5" customHeight="1">
      <c r="A149" s="11"/>
      <c r="B149" s="11"/>
      <c r="C149" s="11"/>
      <c r="D149" s="11"/>
      <c r="E149" s="11"/>
    </row>
    <row r="150" spans="1:5" ht="19.5" customHeight="1">
      <c r="A150" s="11"/>
      <c r="B150" s="11"/>
      <c r="C150" s="11"/>
      <c r="D150" s="11"/>
      <c r="E150" s="11"/>
    </row>
    <row r="151" spans="1:5" ht="19.5" customHeight="1">
      <c r="A151" s="11"/>
      <c r="B151" s="11"/>
      <c r="C151" s="11"/>
      <c r="D151" s="11"/>
      <c r="E151" s="11"/>
    </row>
    <row r="152" spans="1:5" ht="19.5" customHeight="1">
      <c r="A152" s="11"/>
      <c r="B152" s="11"/>
      <c r="C152" s="11"/>
      <c r="D152" s="11"/>
      <c r="E152" s="11"/>
    </row>
    <row r="153" spans="1:5" ht="19.5" customHeight="1">
      <c r="A153" s="11"/>
      <c r="B153" s="11"/>
      <c r="C153" s="11"/>
      <c r="D153" s="11"/>
      <c r="E153" s="11"/>
    </row>
    <row r="154" spans="1:5" ht="19.5" customHeight="1">
      <c r="A154" s="11"/>
      <c r="B154" s="11"/>
      <c r="C154" s="11"/>
      <c r="D154" s="11"/>
      <c r="E154" s="11"/>
    </row>
    <row r="155" spans="1:5" ht="19.5" customHeight="1">
      <c r="A155" s="11"/>
      <c r="B155" s="11"/>
      <c r="C155" s="11"/>
      <c r="D155" s="11"/>
      <c r="E155" s="11"/>
    </row>
    <row r="156" spans="1:5" ht="19.5" customHeight="1">
      <c r="A156" s="11"/>
      <c r="B156" s="11"/>
      <c r="C156" s="11"/>
      <c r="D156" s="11"/>
      <c r="E156" s="11"/>
    </row>
    <row r="157" spans="1:5" ht="19.5" customHeight="1">
      <c r="A157" s="11"/>
      <c r="B157" s="11"/>
      <c r="C157" s="11"/>
      <c r="D157" s="11"/>
      <c r="E157" s="11"/>
    </row>
    <row r="158" spans="1:5" ht="19.5" customHeight="1">
      <c r="A158" s="11"/>
      <c r="B158" s="11"/>
      <c r="C158" s="11"/>
      <c r="D158" s="11"/>
      <c r="E158" s="11"/>
    </row>
    <row r="159" spans="1:5" ht="19.5" customHeight="1">
      <c r="A159" s="11"/>
      <c r="B159" s="11"/>
      <c r="C159" s="11"/>
      <c r="D159" s="11"/>
      <c r="E159" s="11"/>
    </row>
    <row r="160" spans="1:5" ht="19.5" customHeight="1">
      <c r="A160" s="11"/>
      <c r="B160" s="11"/>
      <c r="C160" s="11"/>
      <c r="D160" s="11"/>
      <c r="E160" s="11"/>
    </row>
    <row r="161" spans="1:5" ht="19.5" customHeight="1">
      <c r="A161" s="11"/>
      <c r="B161" s="11"/>
      <c r="C161" s="11"/>
      <c r="D161" s="11"/>
      <c r="E161" s="11"/>
    </row>
    <row r="162" spans="1:5" ht="19.5" customHeight="1">
      <c r="A162" s="11"/>
      <c r="B162" s="11"/>
      <c r="C162" s="11"/>
      <c r="D162" s="11"/>
      <c r="E162" s="11"/>
    </row>
    <row r="163" spans="1:5" ht="19.5" customHeight="1">
      <c r="A163" s="11"/>
      <c r="B163" s="11"/>
      <c r="C163" s="11"/>
      <c r="D163" s="11"/>
      <c r="E163" s="11"/>
    </row>
    <row r="164" spans="1:5" ht="19.5" customHeight="1">
      <c r="A164" s="11"/>
      <c r="B164" s="11"/>
      <c r="C164" s="11"/>
      <c r="D164" s="11"/>
      <c r="E164" s="11"/>
    </row>
    <row r="165" spans="1:5" ht="19.5" customHeight="1">
      <c r="A165" s="11"/>
      <c r="B165" s="11"/>
      <c r="C165" s="11"/>
      <c r="D165" s="11"/>
      <c r="E165" s="11"/>
    </row>
    <row r="166" spans="1:5" ht="19.5" customHeight="1">
      <c r="A166" s="11"/>
      <c r="B166" s="11"/>
      <c r="C166" s="11"/>
      <c r="D166" s="11"/>
      <c r="E166" s="11"/>
    </row>
    <row r="167" spans="1:5" ht="19.5" customHeight="1">
      <c r="A167" s="11"/>
      <c r="B167" s="11"/>
      <c r="C167" s="11"/>
      <c r="D167" s="11"/>
      <c r="E167" s="11"/>
    </row>
    <row r="168" spans="1:5" ht="19.5" customHeight="1">
      <c r="A168" s="11"/>
      <c r="B168" s="11"/>
      <c r="C168" s="11"/>
      <c r="D168" s="11"/>
      <c r="E168" s="11"/>
    </row>
    <row r="169" spans="1:5" ht="19.5" customHeight="1">
      <c r="A169" s="11"/>
      <c r="B169" s="11"/>
      <c r="C169" s="11"/>
      <c r="D169" s="11"/>
      <c r="E169" s="11"/>
    </row>
    <row r="170" spans="1:5" ht="19.5" customHeight="1">
      <c r="A170" s="11"/>
      <c r="B170" s="11"/>
      <c r="C170" s="11"/>
      <c r="D170" s="11"/>
      <c r="E170" s="11"/>
    </row>
    <row r="171" spans="1:5" ht="19.5" customHeight="1">
      <c r="A171" s="11"/>
      <c r="B171" s="11"/>
      <c r="C171" s="11"/>
      <c r="D171" s="11"/>
      <c r="E171" s="11"/>
    </row>
    <row r="172" spans="1:5" ht="19.5" customHeight="1">
      <c r="A172" s="11"/>
      <c r="B172" s="11"/>
      <c r="C172" s="11"/>
      <c r="D172" s="11"/>
      <c r="E172" s="11"/>
    </row>
    <row r="173" spans="1:5" ht="19.5" customHeight="1">
      <c r="A173" s="11"/>
      <c r="B173" s="11"/>
      <c r="C173" s="11"/>
      <c r="D173" s="11"/>
      <c r="E173" s="11"/>
    </row>
    <row r="174" spans="1:5" ht="19.5" customHeight="1">
      <c r="A174" s="11"/>
      <c r="B174" s="11"/>
      <c r="C174" s="11"/>
      <c r="D174" s="11"/>
      <c r="E174" s="11"/>
    </row>
    <row r="175" spans="1:5" ht="19.5" customHeight="1">
      <c r="A175" s="11"/>
      <c r="B175" s="11"/>
      <c r="C175" s="11"/>
      <c r="D175" s="11"/>
      <c r="E175" s="11"/>
    </row>
    <row r="176" spans="1:5" ht="19.5" customHeight="1">
      <c r="A176" s="11"/>
      <c r="B176" s="11"/>
      <c r="C176" s="11"/>
      <c r="D176" s="11"/>
      <c r="E176" s="11"/>
    </row>
    <row r="177" spans="1:5" ht="19.5" customHeight="1">
      <c r="A177" s="11"/>
      <c r="B177" s="11"/>
      <c r="C177" s="11"/>
      <c r="D177" s="11"/>
      <c r="E177" s="11"/>
    </row>
    <row r="178" spans="1:5" ht="19.5" customHeight="1">
      <c r="A178" s="11"/>
      <c r="B178" s="11"/>
      <c r="C178" s="11"/>
      <c r="D178" s="11"/>
      <c r="E178" s="11"/>
    </row>
    <row r="179" spans="1:5" ht="19.5" customHeight="1">
      <c r="A179" s="11"/>
      <c r="B179" s="11"/>
      <c r="C179" s="11"/>
      <c r="D179" s="11"/>
      <c r="E179" s="11"/>
    </row>
    <row r="180" spans="1:5" ht="19.5" customHeight="1">
      <c r="A180" s="11"/>
      <c r="B180" s="11"/>
      <c r="C180" s="11"/>
      <c r="D180" s="11"/>
      <c r="E180" s="11"/>
    </row>
    <row r="181" spans="1:5" ht="19.5" customHeight="1">
      <c r="A181" s="11"/>
      <c r="B181" s="11"/>
      <c r="C181" s="11"/>
      <c r="D181" s="11"/>
      <c r="E181" s="11"/>
    </row>
    <row r="182" spans="1:5" ht="19.5" customHeight="1">
      <c r="A182" s="11"/>
      <c r="B182" s="11"/>
      <c r="C182" s="11"/>
      <c r="D182" s="11"/>
      <c r="E182" s="11"/>
    </row>
    <row r="183" spans="1:5" ht="19.5" customHeight="1">
      <c r="A183" s="11"/>
      <c r="B183" s="11"/>
      <c r="C183" s="11"/>
      <c r="D183" s="11"/>
      <c r="E183" s="11"/>
    </row>
    <row r="184" spans="1:5" ht="19.5" customHeight="1">
      <c r="A184" s="11"/>
      <c r="B184" s="11"/>
      <c r="C184" s="11"/>
      <c r="D184" s="11"/>
      <c r="E184" s="11"/>
    </row>
    <row r="185" spans="1:5" ht="19.5" customHeight="1">
      <c r="A185" s="11"/>
      <c r="B185" s="11"/>
      <c r="C185" s="11"/>
      <c r="D185" s="11"/>
      <c r="E185" s="11"/>
    </row>
    <row r="186" spans="1:5" ht="19.5" customHeight="1">
      <c r="A186" s="11"/>
      <c r="B186" s="11"/>
      <c r="C186" s="11"/>
      <c r="D186" s="11"/>
      <c r="E186" s="11"/>
    </row>
    <row r="187" spans="1:5" ht="19.5" customHeight="1">
      <c r="A187" s="11"/>
      <c r="B187" s="11"/>
      <c r="C187" s="11"/>
      <c r="D187" s="11"/>
      <c r="E187" s="11"/>
    </row>
    <row r="188" spans="1:5" ht="19.5" customHeight="1">
      <c r="A188" s="11"/>
      <c r="B188" s="11"/>
      <c r="C188" s="11"/>
      <c r="D188" s="11"/>
      <c r="E188" s="11"/>
    </row>
    <row r="189" spans="1:5" ht="19.5" customHeight="1">
      <c r="A189" s="11"/>
      <c r="B189" s="11"/>
      <c r="C189" s="11"/>
      <c r="D189" s="11"/>
      <c r="E189" s="11"/>
    </row>
    <row r="190" spans="1:5" ht="19.5" customHeight="1">
      <c r="A190" s="11"/>
      <c r="B190" s="11"/>
      <c r="C190" s="11"/>
      <c r="D190" s="11"/>
      <c r="E190" s="11"/>
    </row>
    <row r="191" spans="1:5" ht="19.5" customHeight="1">
      <c r="A191" s="11"/>
      <c r="B191" s="11"/>
      <c r="C191" s="11"/>
      <c r="D191" s="11"/>
      <c r="E191" s="11"/>
    </row>
    <row r="192" spans="1:5" ht="19.5" customHeight="1">
      <c r="A192" s="11"/>
      <c r="B192" s="11"/>
      <c r="C192" s="11"/>
      <c r="D192" s="11"/>
      <c r="E192" s="11"/>
    </row>
    <row r="193" spans="1:5" ht="19.5" customHeight="1">
      <c r="A193" s="11"/>
      <c r="B193" s="11"/>
      <c r="C193" s="11"/>
      <c r="D193" s="11"/>
      <c r="E193" s="11"/>
    </row>
    <row r="194" spans="1:5" ht="19.5" customHeight="1">
      <c r="A194" s="11"/>
      <c r="B194" s="11"/>
      <c r="C194" s="11"/>
      <c r="D194" s="11"/>
      <c r="E194" s="11"/>
    </row>
    <row r="195" spans="1:5" ht="19.5" customHeight="1">
      <c r="A195" s="11"/>
      <c r="B195" s="11"/>
      <c r="C195" s="11"/>
      <c r="D195" s="11"/>
      <c r="E195" s="11"/>
    </row>
    <row r="196" spans="1:5" ht="19.5" customHeight="1">
      <c r="A196" s="11"/>
      <c r="B196" s="11"/>
      <c r="C196" s="11"/>
      <c r="D196" s="11"/>
      <c r="E196" s="11"/>
    </row>
    <row r="197" spans="1:5" ht="19.5" customHeight="1">
      <c r="A197" s="11"/>
      <c r="B197" s="11"/>
      <c r="C197" s="11"/>
      <c r="D197" s="11"/>
      <c r="E197" s="11"/>
    </row>
    <row r="198" spans="1:5" ht="19.5" customHeight="1">
      <c r="A198" s="11"/>
      <c r="B198" s="11"/>
      <c r="C198" s="11"/>
      <c r="D198" s="11"/>
      <c r="E198" s="11"/>
    </row>
    <row r="199" spans="1:5" ht="19.5" customHeight="1">
      <c r="A199" s="11"/>
      <c r="B199" s="11"/>
      <c r="C199" s="11"/>
      <c r="D199" s="11"/>
      <c r="E199" s="11"/>
    </row>
    <row r="200" spans="1:5" ht="19.5" customHeight="1">
      <c r="A200" s="11"/>
      <c r="B200" s="11"/>
      <c r="C200" s="11"/>
      <c r="D200" s="11"/>
      <c r="E200" s="11"/>
    </row>
    <row r="201" spans="1:5" ht="19.5" customHeight="1">
      <c r="A201" s="11"/>
      <c r="B201" s="11"/>
      <c r="C201" s="11"/>
      <c r="D201" s="11"/>
      <c r="E201" s="11"/>
    </row>
    <row r="202" spans="1:5" ht="19.5" customHeight="1">
      <c r="A202" s="11"/>
      <c r="B202" s="11"/>
      <c r="C202" s="11"/>
      <c r="D202" s="11"/>
      <c r="E202" s="11"/>
    </row>
    <row r="203" spans="1:5" ht="19.5" customHeight="1">
      <c r="A203" s="11"/>
      <c r="B203" s="11"/>
      <c r="C203" s="11"/>
      <c r="D203" s="11"/>
      <c r="E203" s="11"/>
    </row>
    <row r="204" spans="1:5" ht="19.5" customHeight="1">
      <c r="A204" s="11"/>
      <c r="B204" s="11"/>
      <c r="C204" s="11"/>
      <c r="D204" s="11"/>
      <c r="E204" s="11"/>
    </row>
    <row r="205" spans="1:5" ht="19.5" customHeight="1">
      <c r="A205" s="11"/>
      <c r="B205" s="11"/>
      <c r="C205" s="11"/>
      <c r="D205" s="11"/>
      <c r="E205" s="11"/>
    </row>
    <row r="206" spans="1:5" ht="19.5" customHeight="1">
      <c r="A206" s="11"/>
      <c r="B206" s="11"/>
      <c r="C206" s="11"/>
      <c r="D206" s="11"/>
      <c r="E206" s="11"/>
    </row>
    <row r="207" spans="1:5" ht="19.5" customHeight="1">
      <c r="A207" s="11"/>
      <c r="B207" s="11"/>
      <c r="C207" s="11"/>
      <c r="D207" s="11"/>
      <c r="E207" s="11"/>
    </row>
    <row r="208" spans="1:5" ht="19.5" customHeight="1">
      <c r="A208" s="11"/>
      <c r="B208" s="11"/>
      <c r="C208" s="11"/>
      <c r="D208" s="11"/>
      <c r="E208" s="11"/>
    </row>
    <row r="209" spans="1:5" ht="19.5" customHeight="1">
      <c r="A209" s="11"/>
      <c r="B209" s="11"/>
      <c r="C209" s="11"/>
      <c r="D209" s="11"/>
      <c r="E209" s="11"/>
    </row>
    <row r="210" spans="1:5" ht="19.5" customHeight="1">
      <c r="A210" s="11"/>
      <c r="B210" s="11"/>
      <c r="C210" s="11"/>
      <c r="D210" s="11"/>
      <c r="E210" s="11"/>
    </row>
    <row r="211" spans="1:5" ht="19.5" customHeight="1">
      <c r="A211" s="11"/>
      <c r="B211" s="11"/>
      <c r="C211" s="11"/>
      <c r="D211" s="11"/>
      <c r="E211" s="11"/>
    </row>
    <row r="212" spans="1:5" ht="19.5" customHeight="1">
      <c r="A212" s="11"/>
      <c r="B212" s="11"/>
      <c r="C212" s="11"/>
      <c r="D212" s="11"/>
      <c r="E212" s="11"/>
    </row>
    <row r="213" spans="1:5" ht="19.5" customHeight="1">
      <c r="A213" s="11"/>
      <c r="B213" s="11"/>
      <c r="C213" s="11"/>
      <c r="D213" s="11"/>
      <c r="E213" s="11"/>
    </row>
    <row r="214" spans="1:5" ht="19.5" customHeight="1">
      <c r="A214" s="11"/>
      <c r="B214" s="11"/>
      <c r="C214" s="11"/>
      <c r="D214" s="11"/>
      <c r="E214" s="11"/>
    </row>
    <row r="215" spans="1:5" ht="19.5" customHeight="1">
      <c r="A215" s="11"/>
      <c r="B215" s="11"/>
      <c r="C215" s="11"/>
      <c r="D215" s="11"/>
      <c r="E215" s="11"/>
    </row>
    <row r="216" spans="1:5" ht="19.5" customHeight="1">
      <c r="A216" s="11"/>
      <c r="B216" s="11"/>
      <c r="C216" s="11"/>
      <c r="D216" s="11"/>
      <c r="E216" s="11"/>
    </row>
    <row r="217" spans="1:5" ht="19.5" customHeight="1">
      <c r="A217" s="11"/>
      <c r="B217" s="11"/>
      <c r="C217" s="11"/>
      <c r="D217" s="11"/>
      <c r="E217" s="11"/>
    </row>
    <row r="218" spans="1:5" ht="19.5" customHeight="1">
      <c r="A218" s="11"/>
      <c r="B218" s="11"/>
      <c r="C218" s="11"/>
      <c r="D218" s="11"/>
      <c r="E218" s="11"/>
    </row>
    <row r="219" spans="1:5" ht="19.5" customHeight="1">
      <c r="A219" s="11"/>
      <c r="B219" s="11"/>
      <c r="C219" s="11"/>
      <c r="D219" s="11"/>
      <c r="E219" s="11"/>
    </row>
    <row r="220" spans="1:5" ht="19.5" customHeight="1">
      <c r="A220" s="11"/>
      <c r="B220" s="11"/>
      <c r="C220" s="11"/>
      <c r="D220" s="11"/>
      <c r="E220" s="11"/>
    </row>
    <row r="221" spans="1:5" ht="19.5" customHeight="1">
      <c r="A221" s="11"/>
      <c r="B221" s="11"/>
      <c r="C221" s="11"/>
      <c r="D221" s="11"/>
      <c r="E221" s="11"/>
    </row>
    <row r="222" spans="1:5" ht="19.5" customHeight="1">
      <c r="A222" s="11"/>
      <c r="B222" s="11"/>
      <c r="C222" s="11"/>
      <c r="D222" s="11"/>
      <c r="E222" s="11"/>
    </row>
    <row r="223" spans="1:5" ht="19.5" customHeight="1">
      <c r="A223" s="11"/>
      <c r="B223" s="11"/>
      <c r="C223" s="11"/>
      <c r="D223" s="11"/>
      <c r="E223" s="11"/>
    </row>
    <row r="224" spans="1:5" ht="19.5" customHeight="1">
      <c r="A224" s="11"/>
      <c r="B224" s="11"/>
      <c r="C224" s="11"/>
      <c r="D224" s="11"/>
      <c r="E224" s="11"/>
    </row>
    <row r="225" spans="1:5" ht="19.5" customHeight="1">
      <c r="A225" s="11"/>
      <c r="B225" s="11"/>
      <c r="C225" s="11"/>
      <c r="D225" s="11"/>
      <c r="E225" s="11"/>
    </row>
    <row r="226" spans="1:5" ht="19.5" customHeight="1">
      <c r="A226" s="11"/>
      <c r="B226" s="11"/>
      <c r="C226" s="11"/>
      <c r="D226" s="11"/>
      <c r="E226" s="11"/>
    </row>
    <row r="227" spans="1:5" ht="19.5" customHeight="1">
      <c r="A227" s="11"/>
      <c r="B227" s="11"/>
      <c r="C227" s="11"/>
      <c r="D227" s="11"/>
      <c r="E227" s="11"/>
    </row>
    <row r="228" spans="1:5" ht="19.5" customHeight="1">
      <c r="A228" s="11"/>
      <c r="B228" s="11"/>
      <c r="C228" s="11"/>
      <c r="D228" s="11"/>
      <c r="E228" s="11"/>
    </row>
    <row r="229" spans="1:5" ht="19.5" customHeight="1">
      <c r="A229" s="11"/>
      <c r="B229" s="11"/>
      <c r="C229" s="11"/>
      <c r="D229" s="11"/>
      <c r="E229" s="11"/>
    </row>
    <row r="230" spans="1:5" ht="19.5" customHeight="1">
      <c r="A230" s="11"/>
      <c r="B230" s="11"/>
      <c r="C230" s="11"/>
      <c r="D230" s="11"/>
      <c r="E230" s="11"/>
    </row>
    <row r="231" spans="1:5" ht="19.5" customHeight="1">
      <c r="A231" s="11"/>
      <c r="B231" s="11"/>
      <c r="C231" s="11"/>
      <c r="D231" s="11"/>
      <c r="E231" s="11"/>
    </row>
    <row r="232" spans="1:5" ht="19.5" customHeight="1">
      <c r="A232" s="11"/>
      <c r="B232" s="11"/>
      <c r="C232" s="11"/>
      <c r="D232" s="11"/>
      <c r="E232" s="11"/>
    </row>
    <row r="233" spans="1:5" ht="19.5" customHeight="1">
      <c r="A233" s="11"/>
      <c r="B233" s="11"/>
      <c r="C233" s="11"/>
      <c r="D233" s="11"/>
      <c r="E233" s="11"/>
    </row>
    <row r="234" spans="1:5" ht="19.5" customHeight="1">
      <c r="A234" s="11"/>
      <c r="B234" s="11"/>
      <c r="C234" s="11"/>
      <c r="D234" s="11"/>
      <c r="E234" s="11"/>
    </row>
    <row r="235" spans="1:5" ht="19.5" customHeight="1">
      <c r="A235" s="11"/>
      <c r="B235" s="11"/>
      <c r="C235" s="11"/>
      <c r="D235" s="11"/>
      <c r="E235" s="11"/>
    </row>
    <row r="236" spans="1:5" ht="19.5" customHeight="1">
      <c r="A236" s="11"/>
      <c r="B236" s="11"/>
      <c r="C236" s="11"/>
      <c r="D236" s="11"/>
      <c r="E236" s="11"/>
    </row>
    <row r="237" spans="1:5" ht="19.5" customHeight="1">
      <c r="A237" s="11"/>
      <c r="B237" s="11"/>
      <c r="C237" s="11"/>
      <c r="D237" s="11"/>
      <c r="E237" s="11"/>
    </row>
    <row r="238" spans="1:5" ht="19.5" customHeight="1">
      <c r="A238" s="11"/>
      <c r="B238" s="11"/>
      <c r="C238" s="11"/>
      <c r="D238" s="11"/>
      <c r="E238" s="11"/>
    </row>
    <row r="239" spans="1:5" ht="19.5" customHeight="1">
      <c r="A239" s="11"/>
      <c r="B239" s="11"/>
      <c r="C239" s="11"/>
      <c r="D239" s="11"/>
      <c r="E239" s="11"/>
    </row>
    <row r="240" spans="1:5" ht="19.5" customHeight="1">
      <c r="A240" s="11"/>
      <c r="B240" s="11"/>
      <c r="C240" s="11"/>
      <c r="D240" s="11"/>
      <c r="E240" s="11"/>
    </row>
    <row r="241" spans="1:5" ht="19.5" customHeight="1">
      <c r="A241" s="11"/>
      <c r="B241" s="11"/>
      <c r="C241" s="11"/>
      <c r="D241" s="11"/>
      <c r="E241" s="11"/>
    </row>
    <row r="242" spans="1:5" ht="19.5" customHeight="1">
      <c r="A242" s="11"/>
      <c r="B242" s="11"/>
      <c r="C242" s="11"/>
      <c r="D242" s="11"/>
      <c r="E242" s="11"/>
    </row>
    <row r="243" spans="1:5" ht="19.5" customHeight="1">
      <c r="A243" s="11"/>
      <c r="B243" s="11"/>
      <c r="C243" s="11"/>
      <c r="D243" s="11"/>
      <c r="E243" s="11"/>
    </row>
    <row r="244" spans="1:5" ht="19.5" customHeight="1">
      <c r="A244" s="11"/>
      <c r="B244" s="11"/>
      <c r="C244" s="11"/>
      <c r="D244" s="11"/>
      <c r="E244" s="11"/>
    </row>
    <row r="245" spans="1:5" ht="19.5" customHeight="1">
      <c r="A245" s="11"/>
      <c r="B245" s="11"/>
      <c r="C245" s="11"/>
      <c r="D245" s="11"/>
      <c r="E245" s="11"/>
    </row>
    <row r="246" spans="1:5" ht="19.5" customHeight="1">
      <c r="A246" s="11"/>
      <c r="B246" s="11"/>
      <c r="C246" s="11"/>
      <c r="D246" s="11"/>
      <c r="E246" s="11"/>
    </row>
    <row r="247" spans="1:5" ht="19.5" customHeight="1">
      <c r="A247" s="11"/>
      <c r="B247" s="11"/>
      <c r="C247" s="11"/>
      <c r="D247" s="11"/>
      <c r="E247" s="11"/>
    </row>
    <row r="248" spans="1:5" ht="19.5" customHeight="1">
      <c r="A248" s="11"/>
      <c r="B248" s="11"/>
      <c r="C248" s="11"/>
      <c r="D248" s="11"/>
      <c r="E248" s="11"/>
    </row>
    <row r="249" spans="1:5" ht="19.5" customHeight="1">
      <c r="A249" s="11"/>
      <c r="B249" s="11"/>
      <c r="C249" s="11"/>
      <c r="D249" s="11"/>
      <c r="E249" s="11"/>
    </row>
    <row r="250" spans="1:5" ht="19.5" customHeight="1">
      <c r="A250" s="11"/>
      <c r="B250" s="11"/>
      <c r="C250" s="11"/>
      <c r="D250" s="11"/>
      <c r="E250" s="11"/>
    </row>
    <row r="251" spans="1:5" ht="19.5" customHeight="1">
      <c r="A251" s="11"/>
      <c r="B251" s="11"/>
      <c r="C251" s="11"/>
      <c r="D251" s="11"/>
      <c r="E251" s="11"/>
    </row>
    <row r="252" spans="1:5" ht="19.5" customHeight="1">
      <c r="A252" s="11"/>
      <c r="B252" s="11"/>
      <c r="C252" s="11"/>
      <c r="D252" s="11"/>
      <c r="E252" s="11"/>
    </row>
    <row r="253" spans="1:5" ht="19.5" customHeight="1">
      <c r="A253" s="11"/>
      <c r="B253" s="11"/>
      <c r="C253" s="11"/>
      <c r="D253" s="11"/>
      <c r="E253" s="11"/>
    </row>
    <row r="254" spans="1:5" ht="19.5" customHeight="1">
      <c r="A254" s="11"/>
      <c r="B254" s="11"/>
      <c r="C254" s="11"/>
      <c r="D254" s="11"/>
      <c r="E254" s="11"/>
    </row>
    <row r="255" spans="1:5" ht="19.5" customHeight="1">
      <c r="A255" s="11"/>
      <c r="B255" s="11"/>
      <c r="C255" s="11"/>
      <c r="D255" s="11"/>
      <c r="E255" s="11"/>
    </row>
    <row r="256" spans="1:5" ht="19.5" customHeight="1">
      <c r="A256" s="11"/>
      <c r="B256" s="11"/>
      <c r="C256" s="11"/>
      <c r="D256" s="11"/>
      <c r="E256" s="11"/>
    </row>
    <row r="257" spans="1:5" ht="19.5" customHeight="1">
      <c r="A257" s="11"/>
      <c r="B257" s="11"/>
      <c r="C257" s="11"/>
      <c r="D257" s="11"/>
      <c r="E257" s="11"/>
    </row>
    <row r="258" spans="1:5" ht="19.5" customHeight="1">
      <c r="A258" s="15"/>
      <c r="B258" s="15"/>
      <c r="C258" s="11"/>
      <c r="D258" s="15"/>
      <c r="E258" s="15"/>
    </row>
    <row r="259" spans="1:5" ht="19.5" customHeight="1">
      <c r="A259" s="15"/>
      <c r="B259" s="15"/>
      <c r="C259" s="11"/>
      <c r="D259" s="15"/>
      <c r="E259" s="15"/>
    </row>
    <row r="260" spans="1:5" ht="19.5" customHeight="1">
      <c r="A260" s="15"/>
      <c r="B260" s="15"/>
      <c r="C260" s="11"/>
      <c r="D260" s="15"/>
      <c r="E260" s="15"/>
    </row>
    <row r="261" spans="1:5" ht="19.5" customHeight="1">
      <c r="A261" s="15"/>
      <c r="B261" s="15"/>
      <c r="C261" s="11"/>
      <c r="D261" s="15"/>
      <c r="E261" s="15"/>
    </row>
    <row r="262" spans="1:5" ht="19.5" customHeight="1">
      <c r="A262" s="15"/>
      <c r="B262" s="15"/>
      <c r="C262" s="15"/>
      <c r="D262" s="15"/>
      <c r="E262" s="15"/>
    </row>
    <row r="263" spans="1:5" ht="19.5" customHeight="1">
      <c r="A263" s="15"/>
      <c r="B263" s="15"/>
      <c r="C263" s="15"/>
      <c r="D263" s="15"/>
      <c r="E263" s="15"/>
    </row>
    <row r="264" spans="1:5" ht="19.5" customHeight="1">
      <c r="A264" s="15"/>
      <c r="B264" s="15"/>
      <c r="C264" s="15"/>
      <c r="D264" s="15"/>
      <c r="E264" s="15"/>
    </row>
    <row r="265" spans="1:5" ht="19.5" customHeight="1">
      <c r="A265" s="15"/>
      <c r="B265" s="15"/>
      <c r="C265" s="15"/>
      <c r="D265" s="15"/>
      <c r="E265" s="15"/>
    </row>
    <row r="266" spans="1:5" ht="19.5" customHeight="1">
      <c r="A266" s="15"/>
      <c r="B266" s="15"/>
      <c r="C266" s="15"/>
      <c r="D266" s="15"/>
      <c r="E266" s="15"/>
    </row>
    <row r="267" spans="1:5" ht="19.5" customHeight="1">
      <c r="A267" s="15"/>
      <c r="B267" s="15"/>
      <c r="C267" s="15"/>
      <c r="D267" s="15"/>
      <c r="E267" s="15"/>
    </row>
    <row r="268" spans="1:5" ht="19.5" customHeight="1">
      <c r="A268" s="15"/>
      <c r="B268" s="15"/>
      <c r="C268" s="15"/>
      <c r="D268" s="15"/>
      <c r="E268" s="15"/>
    </row>
    <row r="269" spans="1:5" ht="19.5" customHeight="1">
      <c r="A269" s="15"/>
      <c r="B269" s="15"/>
      <c r="C269" s="15"/>
      <c r="D269" s="15"/>
      <c r="E269" s="15"/>
    </row>
    <row r="270" spans="1:5" ht="19.5" customHeight="1">
      <c r="A270" s="15"/>
      <c r="B270" s="15"/>
      <c r="C270" s="15"/>
      <c r="D270" s="15"/>
      <c r="E270" s="15"/>
    </row>
    <row r="271" spans="1:5" ht="19.5" customHeight="1">
      <c r="A271" s="15"/>
      <c r="B271" s="15"/>
      <c r="C271" s="15"/>
      <c r="D271" s="15"/>
      <c r="E271" s="15"/>
    </row>
    <row r="272" spans="1:5" ht="19.5" customHeight="1">
      <c r="A272" s="15"/>
      <c r="B272" s="15"/>
      <c r="C272" s="15"/>
      <c r="D272" s="15"/>
      <c r="E272" s="15"/>
    </row>
    <row r="273" spans="1:5" ht="19.5" customHeight="1">
      <c r="A273" s="15"/>
      <c r="B273" s="15"/>
      <c r="C273" s="15"/>
      <c r="D273" s="15"/>
      <c r="E273" s="15"/>
    </row>
    <row r="274" spans="1:5" ht="19.5" customHeight="1">
      <c r="A274" s="15"/>
      <c r="B274" s="15"/>
      <c r="C274" s="15"/>
      <c r="D274" s="15"/>
      <c r="E274" s="15"/>
    </row>
    <row r="275" spans="1:5" ht="19.5" customHeight="1">
      <c r="A275" s="15"/>
      <c r="B275" s="15"/>
      <c r="C275" s="15"/>
      <c r="D275" s="15"/>
      <c r="E275" s="15"/>
    </row>
    <row r="276" spans="1:5" ht="19.5" customHeight="1">
      <c r="A276" s="15"/>
      <c r="B276" s="15"/>
      <c r="C276" s="15"/>
      <c r="D276" s="15"/>
      <c r="E276" s="15"/>
    </row>
    <row r="277" spans="1:5" ht="19.5" customHeight="1">
      <c r="A277" s="15"/>
      <c r="B277" s="15"/>
      <c r="C277" s="15"/>
      <c r="D277" s="15"/>
      <c r="E277" s="15"/>
    </row>
    <row r="278" spans="1:5" ht="19.5" customHeight="1">
      <c r="A278" s="15"/>
      <c r="B278" s="15"/>
      <c r="C278" s="15"/>
      <c r="D278" s="15"/>
      <c r="E278" s="15"/>
    </row>
    <row r="279" spans="1:5" ht="19.5" customHeight="1">
      <c r="A279" s="15"/>
      <c r="B279" s="15"/>
      <c r="C279" s="15"/>
      <c r="D279" s="15"/>
      <c r="E279" s="15"/>
    </row>
    <row r="280" spans="1:5" ht="19.5" customHeight="1">
      <c r="A280" s="15"/>
      <c r="B280" s="15"/>
      <c r="C280" s="15"/>
      <c r="D280" s="15"/>
      <c r="E280" s="15"/>
    </row>
    <row r="281" spans="1:5" ht="19.5" customHeight="1">
      <c r="A281" s="15"/>
      <c r="B281" s="15"/>
      <c r="C281" s="15"/>
      <c r="D281" s="15"/>
      <c r="E281" s="15"/>
    </row>
    <row r="282" spans="1:5" ht="19.5" customHeight="1">
      <c r="A282" s="15"/>
      <c r="B282" s="15"/>
      <c r="C282" s="15"/>
      <c r="D282" s="15"/>
      <c r="E282" s="15"/>
    </row>
    <row r="283" spans="1:5" ht="19.5" customHeight="1">
      <c r="A283" s="15"/>
      <c r="B283" s="15"/>
      <c r="C283" s="15"/>
      <c r="D283" s="15"/>
      <c r="E283" s="15"/>
    </row>
    <row r="284" spans="1:5" ht="19.5" customHeight="1">
      <c r="A284" s="15"/>
      <c r="B284" s="15"/>
      <c r="C284" s="15"/>
      <c r="D284" s="15"/>
      <c r="E284" s="15"/>
    </row>
    <row r="285" spans="1:5" ht="19.5" customHeight="1">
      <c r="A285" s="15"/>
      <c r="B285" s="15"/>
      <c r="C285" s="15"/>
      <c r="D285" s="15"/>
      <c r="E285" s="15"/>
    </row>
    <row r="286" spans="1:5" ht="19.5" customHeight="1">
      <c r="A286" s="15"/>
      <c r="B286" s="15"/>
      <c r="C286" s="15"/>
      <c r="D286" s="15"/>
      <c r="E286" s="15"/>
    </row>
    <row r="287" spans="1:5" ht="19.5" customHeight="1">
      <c r="A287" s="15"/>
      <c r="B287" s="15"/>
      <c r="C287" s="15"/>
      <c r="D287" s="15"/>
      <c r="E287" s="15"/>
    </row>
    <row r="288" spans="1:5" ht="19.5" customHeight="1">
      <c r="A288" s="15"/>
      <c r="B288" s="15"/>
      <c r="C288" s="15"/>
      <c r="D288" s="15"/>
      <c r="E288" s="15"/>
    </row>
    <row r="289" spans="1:5" ht="19.5" customHeight="1">
      <c r="A289" s="15"/>
      <c r="B289" s="15"/>
      <c r="C289" s="15"/>
      <c r="D289" s="15"/>
      <c r="E289" s="15"/>
    </row>
    <row r="290" spans="1:5" ht="19.5" customHeight="1">
      <c r="A290" s="15"/>
      <c r="B290" s="15"/>
      <c r="C290" s="15"/>
      <c r="D290" s="15"/>
      <c r="E290" s="15"/>
    </row>
    <row r="291" spans="1:5" ht="19.5" customHeight="1">
      <c r="A291" s="15"/>
      <c r="B291" s="15"/>
      <c r="C291" s="15"/>
      <c r="D291" s="15"/>
      <c r="E291" s="15"/>
    </row>
    <row r="292" spans="1:5" ht="19.5" customHeight="1">
      <c r="A292" s="15"/>
      <c r="B292" s="15"/>
      <c r="C292" s="15"/>
      <c r="D292" s="15"/>
      <c r="E292" s="15"/>
    </row>
    <row r="293" spans="1:5" ht="19.5" customHeight="1">
      <c r="A293" s="15"/>
      <c r="B293" s="15"/>
      <c r="C293" s="15"/>
      <c r="D293" s="15"/>
      <c r="E293" s="15"/>
    </row>
    <row r="294" spans="1:5" ht="19.5" customHeight="1">
      <c r="A294" s="15"/>
      <c r="B294" s="15"/>
      <c r="C294" s="15"/>
      <c r="D294" s="15"/>
      <c r="E294" s="15"/>
    </row>
    <row r="295" spans="1:5" ht="19.5" customHeight="1">
      <c r="A295" s="15"/>
      <c r="B295" s="15"/>
      <c r="C295" s="15"/>
      <c r="D295" s="15"/>
      <c r="E295" s="15"/>
    </row>
    <row r="296" spans="1:5" ht="19.5" customHeight="1">
      <c r="A296" s="15"/>
      <c r="B296" s="15"/>
      <c r="C296" s="15"/>
      <c r="D296" s="15"/>
      <c r="E296" s="15"/>
    </row>
    <row r="297" spans="1:5" ht="19.5" customHeight="1">
      <c r="A297" s="15"/>
      <c r="B297" s="15"/>
      <c r="C297" s="15"/>
      <c r="D297" s="15"/>
      <c r="E297" s="15"/>
    </row>
    <row r="298" spans="1:5" ht="19.5" customHeight="1">
      <c r="A298" s="15"/>
      <c r="B298" s="15"/>
      <c r="C298" s="15"/>
      <c r="D298" s="15"/>
      <c r="E298" s="15"/>
    </row>
    <row r="299" spans="1:5" ht="19.5" customHeight="1">
      <c r="A299" s="15"/>
      <c r="B299" s="15"/>
      <c r="C299" s="15"/>
      <c r="D299" s="15"/>
      <c r="E299" s="15"/>
    </row>
    <row r="300" spans="1:5" ht="19.5" customHeight="1">
      <c r="A300" s="15"/>
      <c r="B300" s="15"/>
      <c r="C300" s="15"/>
      <c r="D300" s="15"/>
      <c r="E300" s="15"/>
    </row>
    <row r="301" spans="1:5" ht="19.5" customHeight="1">
      <c r="A301" s="15"/>
      <c r="B301" s="15"/>
      <c r="C301" s="15"/>
      <c r="D301" s="15"/>
      <c r="E301" s="15"/>
    </row>
    <row r="302" spans="1:5" ht="19.5" customHeight="1">
      <c r="A302" s="15"/>
      <c r="B302" s="15"/>
      <c r="C302" s="15"/>
      <c r="D302" s="15"/>
      <c r="E302" s="15"/>
    </row>
    <row r="303" spans="1:5" ht="19.5" customHeight="1">
      <c r="A303" s="15"/>
      <c r="B303" s="15"/>
      <c r="C303" s="15"/>
      <c r="D303" s="15"/>
      <c r="E303" s="15"/>
    </row>
    <row r="304" spans="1:5" ht="19.5" customHeight="1">
      <c r="A304" s="15"/>
      <c r="B304" s="15"/>
      <c r="C304" s="15"/>
      <c r="D304" s="15"/>
      <c r="E304" s="15"/>
    </row>
    <row r="305" spans="1:5" ht="19.5" customHeight="1">
      <c r="A305" s="15"/>
      <c r="B305" s="15"/>
      <c r="C305" s="15"/>
      <c r="D305" s="15"/>
      <c r="E305" s="15"/>
    </row>
    <row r="306" spans="1:5" ht="19.5" customHeight="1">
      <c r="A306" s="15"/>
      <c r="B306" s="15"/>
      <c r="C306" s="15"/>
      <c r="D306" s="15"/>
      <c r="E306" s="15"/>
    </row>
    <row r="307" spans="1:5" ht="19.5" customHeight="1">
      <c r="A307" s="15"/>
      <c r="B307" s="15"/>
      <c r="C307" s="15"/>
      <c r="D307" s="15"/>
      <c r="E307" s="15"/>
    </row>
    <row r="308" spans="1:5" ht="19.5" customHeight="1">
      <c r="A308" s="15"/>
      <c r="B308" s="15"/>
      <c r="C308" s="15"/>
      <c r="D308" s="15"/>
      <c r="E308" s="15"/>
    </row>
    <row r="309" spans="1:5" ht="19.5" customHeight="1">
      <c r="A309" s="15"/>
      <c r="B309" s="15"/>
      <c r="C309" s="15"/>
      <c r="D309" s="15"/>
      <c r="E309" s="15"/>
    </row>
    <row r="310" spans="1:5" ht="19.5" customHeight="1">
      <c r="A310" s="15"/>
      <c r="B310" s="15"/>
      <c r="C310" s="15"/>
      <c r="D310" s="15"/>
      <c r="E310" s="15"/>
    </row>
    <row r="311" spans="1:5" ht="19.5" customHeight="1">
      <c r="A311" s="15"/>
      <c r="B311" s="15"/>
      <c r="C311" s="15"/>
      <c r="D311" s="15"/>
      <c r="E311" s="15"/>
    </row>
    <row r="312" spans="1:5" ht="19.5" customHeight="1">
      <c r="A312" s="15"/>
      <c r="B312" s="15"/>
      <c r="C312" s="15"/>
      <c r="D312" s="15"/>
      <c r="E312" s="15"/>
    </row>
    <row r="313" spans="1:5" ht="19.5" customHeight="1">
      <c r="A313" s="15"/>
      <c r="B313" s="15"/>
      <c r="C313" s="15"/>
      <c r="D313" s="15"/>
      <c r="E313" s="15"/>
    </row>
    <row r="314" spans="1:5" ht="19.5" customHeight="1">
      <c r="A314" s="15"/>
      <c r="B314" s="15"/>
      <c r="C314" s="15"/>
      <c r="D314" s="15"/>
      <c r="E314" s="15"/>
    </row>
    <row r="315" spans="1:5" ht="19.5" customHeight="1">
      <c r="A315" s="15"/>
      <c r="B315" s="15"/>
      <c r="C315" s="15"/>
      <c r="D315" s="15"/>
      <c r="E315" s="15"/>
    </row>
    <row r="316" spans="1:5" ht="19.5" customHeight="1">
      <c r="A316" s="15"/>
      <c r="B316" s="15"/>
      <c r="C316" s="15"/>
      <c r="D316" s="15"/>
      <c r="E316" s="15"/>
    </row>
    <row r="317" spans="1:5" ht="19.5" customHeight="1">
      <c r="A317" s="15"/>
      <c r="B317" s="15"/>
      <c r="C317" s="15"/>
      <c r="D317" s="15"/>
      <c r="E317" s="15"/>
    </row>
    <row r="318" spans="1:5" ht="19.5" customHeight="1">
      <c r="A318" s="15"/>
      <c r="B318" s="15"/>
      <c r="C318" s="15"/>
      <c r="D318" s="15"/>
      <c r="E318" s="15"/>
    </row>
    <row r="319" spans="1:5" ht="19.5" customHeight="1">
      <c r="A319" s="15"/>
      <c r="B319" s="15"/>
      <c r="C319" s="15"/>
      <c r="D319" s="15"/>
      <c r="E319" s="15"/>
    </row>
    <row r="320" spans="1:5" ht="19.5" customHeight="1">
      <c r="A320" s="15"/>
      <c r="B320" s="15"/>
      <c r="C320" s="15"/>
      <c r="D320" s="15"/>
      <c r="E320" s="15"/>
    </row>
    <row r="321" spans="1:5" ht="19.5" customHeight="1">
      <c r="A321" s="15"/>
      <c r="B321" s="15"/>
      <c r="C321" s="15"/>
      <c r="D321" s="15"/>
      <c r="E321" s="15"/>
    </row>
    <row r="322" spans="1:5" ht="19.5" customHeight="1">
      <c r="A322" s="15"/>
      <c r="B322" s="15"/>
      <c r="C322" s="15"/>
      <c r="D322" s="15"/>
      <c r="E322" s="15"/>
    </row>
    <row r="323" spans="1:5" ht="19.5" customHeight="1">
      <c r="A323" s="15"/>
      <c r="B323" s="15"/>
      <c r="C323" s="15"/>
      <c r="D323" s="15"/>
      <c r="E323" s="15"/>
    </row>
    <row r="324" spans="1:5" ht="19.5" customHeight="1">
      <c r="A324" s="15"/>
      <c r="B324" s="15"/>
      <c r="C324" s="15"/>
      <c r="D324" s="15"/>
      <c r="E324" s="15"/>
    </row>
    <row r="325" spans="1:5" ht="19.5" customHeight="1">
      <c r="A325" s="15"/>
      <c r="B325" s="15"/>
      <c r="C325" s="15"/>
      <c r="D325" s="15"/>
      <c r="E325" s="15"/>
    </row>
    <row r="326" spans="1:5" ht="19.5" customHeight="1">
      <c r="A326" s="15"/>
      <c r="B326" s="15"/>
      <c r="C326" s="15"/>
      <c r="D326" s="15"/>
      <c r="E326" s="15"/>
    </row>
    <row r="327" spans="1:5" ht="19.5" customHeight="1">
      <c r="A327" s="15"/>
      <c r="B327" s="15"/>
      <c r="C327" s="15"/>
      <c r="D327" s="15"/>
      <c r="E327" s="15"/>
    </row>
    <row r="328" spans="1:5" ht="19.5" customHeight="1">
      <c r="A328" s="15"/>
      <c r="B328" s="15"/>
      <c r="C328" s="15"/>
      <c r="D328" s="15"/>
      <c r="E328" s="15"/>
    </row>
    <row r="329" spans="1:5" ht="19.5" customHeight="1">
      <c r="A329" s="15"/>
      <c r="B329" s="15"/>
      <c r="C329" s="15"/>
      <c r="D329" s="15"/>
      <c r="E329" s="15"/>
    </row>
    <row r="330" spans="1:5" ht="19.5" customHeight="1">
      <c r="A330" s="15"/>
      <c r="B330" s="15"/>
      <c r="C330" s="15"/>
      <c r="D330" s="15"/>
      <c r="E330" s="15"/>
    </row>
    <row r="331" spans="1:5" ht="19.5" customHeight="1">
      <c r="A331" s="15"/>
      <c r="B331" s="15"/>
      <c r="C331" s="15"/>
      <c r="D331" s="15"/>
      <c r="E331" s="15"/>
    </row>
    <row r="332" spans="1:5" ht="19.5" customHeight="1">
      <c r="A332" s="15"/>
      <c r="B332" s="15"/>
      <c r="C332" s="15"/>
      <c r="D332" s="15"/>
      <c r="E332" s="15"/>
    </row>
    <row r="333" spans="1:5" ht="19.5" customHeight="1">
      <c r="A333" s="15"/>
      <c r="B333" s="15"/>
      <c r="C333" s="15"/>
      <c r="D333" s="15"/>
      <c r="E333" s="15"/>
    </row>
    <row r="334" spans="1:5" ht="19.5" customHeight="1">
      <c r="A334" s="15"/>
      <c r="B334" s="15"/>
      <c r="C334" s="15"/>
      <c r="D334" s="15"/>
      <c r="E334" s="15"/>
    </row>
    <row r="335" spans="1:5" ht="19.5" customHeight="1">
      <c r="A335" s="15"/>
      <c r="B335" s="15"/>
      <c r="C335" s="15"/>
      <c r="D335" s="15"/>
      <c r="E335" s="15"/>
    </row>
    <row r="336" spans="1:5" ht="19.5" customHeight="1">
      <c r="A336" s="15"/>
      <c r="B336" s="15"/>
      <c r="C336" s="15"/>
      <c r="D336" s="15"/>
      <c r="E336" s="15"/>
    </row>
    <row r="337" spans="1:5" ht="19.5" customHeight="1">
      <c r="A337" s="15"/>
      <c r="B337" s="15"/>
      <c r="C337" s="15"/>
      <c r="D337" s="15"/>
      <c r="E337" s="15"/>
    </row>
    <row r="338" spans="1:5" ht="19.5" customHeight="1">
      <c r="A338" s="15"/>
      <c r="B338" s="15"/>
      <c r="C338" s="15"/>
      <c r="D338" s="15"/>
      <c r="E338" s="15"/>
    </row>
    <row r="339" spans="1:5" ht="19.5" customHeight="1">
      <c r="A339" s="15"/>
      <c r="B339" s="15"/>
      <c r="C339" s="15"/>
      <c r="D339" s="15"/>
      <c r="E339" s="15"/>
    </row>
    <row r="340" spans="1:5" ht="19.5" customHeight="1">
      <c r="A340" s="15"/>
      <c r="B340" s="15"/>
      <c r="C340" s="15"/>
      <c r="D340" s="15"/>
      <c r="E340" s="15"/>
    </row>
    <row r="341" spans="1:5" ht="19.5" customHeight="1">
      <c r="A341" s="15"/>
      <c r="B341" s="15"/>
      <c r="C341" s="15"/>
      <c r="D341" s="15"/>
      <c r="E341" s="15"/>
    </row>
    <row r="342" spans="1:5" ht="19.5" customHeight="1">
      <c r="A342" s="15"/>
      <c r="B342" s="15"/>
      <c r="C342" s="15"/>
      <c r="D342" s="15"/>
      <c r="E342" s="15"/>
    </row>
    <row r="343" spans="1:5" ht="19.5" customHeight="1">
      <c r="A343" s="15"/>
      <c r="B343" s="15"/>
      <c r="C343" s="15"/>
      <c r="D343" s="15"/>
      <c r="E343" s="15"/>
    </row>
    <row r="344" spans="1:5" ht="19.5" customHeight="1">
      <c r="A344" s="15"/>
      <c r="B344" s="15"/>
      <c r="C344" s="15"/>
      <c r="D344" s="15"/>
      <c r="E344" s="15"/>
    </row>
    <row r="345" spans="1:5" ht="19.5" customHeight="1">
      <c r="A345" s="15"/>
      <c r="B345" s="15"/>
      <c r="C345" s="15"/>
      <c r="D345" s="15"/>
      <c r="E345" s="15"/>
    </row>
    <row r="346" spans="1:5" ht="19.5" customHeight="1">
      <c r="A346" s="15"/>
      <c r="B346" s="15"/>
      <c r="C346" s="15"/>
      <c r="D346" s="15"/>
      <c r="E346" s="15"/>
    </row>
    <row r="347" spans="1:5" ht="19.5" customHeight="1">
      <c r="A347" s="15"/>
      <c r="B347" s="15"/>
      <c r="C347" s="15"/>
      <c r="D347" s="15"/>
      <c r="E347" s="15"/>
    </row>
    <row r="348" spans="1:5" ht="19.5" customHeight="1">
      <c r="A348" s="15"/>
      <c r="B348" s="15"/>
      <c r="C348" s="15"/>
      <c r="D348" s="15"/>
      <c r="E348" s="15"/>
    </row>
    <row r="349" spans="1:5" ht="19.5" customHeight="1">
      <c r="A349" s="15"/>
      <c r="B349" s="15"/>
      <c r="C349" s="15"/>
      <c r="D349" s="15"/>
      <c r="E349" s="15"/>
    </row>
    <row r="350" spans="1:5" ht="19.5" customHeight="1">
      <c r="A350" s="15"/>
      <c r="B350" s="15"/>
      <c r="C350" s="15"/>
      <c r="D350" s="15"/>
      <c r="E350" s="15"/>
    </row>
    <row r="351" spans="1:5" ht="19.5" customHeight="1">
      <c r="A351" s="15"/>
      <c r="B351" s="15"/>
      <c r="C351" s="15"/>
      <c r="D351" s="15"/>
      <c r="E351" s="15"/>
    </row>
    <row r="352" spans="1:5" ht="19.5" customHeight="1">
      <c r="A352" s="15"/>
      <c r="B352" s="15"/>
      <c r="C352" s="15"/>
      <c r="D352" s="15"/>
      <c r="E352" s="15"/>
    </row>
    <row r="353" spans="1:5" ht="19.5" customHeight="1">
      <c r="A353" s="15"/>
      <c r="B353" s="15"/>
      <c r="C353" s="15"/>
      <c r="D353" s="15"/>
      <c r="E353" s="15"/>
    </row>
    <row r="354" spans="1:5" ht="19.5" customHeight="1">
      <c r="A354" s="15"/>
      <c r="B354" s="15"/>
      <c r="C354" s="15"/>
      <c r="D354" s="15"/>
      <c r="E354" s="15"/>
    </row>
    <row r="355" spans="1:5" ht="19.5" customHeight="1">
      <c r="A355" s="15"/>
      <c r="B355" s="15"/>
      <c r="C355" s="15"/>
      <c r="D355" s="15"/>
      <c r="E355" s="15"/>
    </row>
    <row r="356" spans="1:5" ht="19.5" customHeight="1">
      <c r="A356" s="15"/>
      <c r="B356" s="15"/>
      <c r="C356" s="15"/>
      <c r="D356" s="15"/>
      <c r="E356" s="15"/>
    </row>
    <row r="357" spans="1:5" ht="19.5" customHeight="1">
      <c r="A357" s="15"/>
      <c r="B357" s="15"/>
      <c r="C357" s="15"/>
      <c r="D357" s="15"/>
      <c r="E357" s="15"/>
    </row>
    <row r="358" spans="1:5" ht="19.5" customHeight="1">
      <c r="A358" s="15"/>
      <c r="B358" s="15"/>
      <c r="C358" s="15"/>
      <c r="D358" s="15"/>
      <c r="E358" s="15"/>
    </row>
    <row r="359" spans="1:5" ht="19.5" customHeight="1">
      <c r="A359" s="15"/>
      <c r="B359" s="15"/>
      <c r="C359" s="15"/>
      <c r="D359" s="15"/>
      <c r="E359" s="15"/>
    </row>
    <row r="360" spans="1:5" ht="19.5" customHeight="1">
      <c r="A360" s="15"/>
      <c r="B360" s="15"/>
      <c r="C360" s="15"/>
      <c r="D360" s="15"/>
      <c r="E360" s="15"/>
    </row>
    <row r="361" spans="1:5" ht="19.5" customHeight="1">
      <c r="A361" s="15"/>
      <c r="B361" s="15"/>
      <c r="C361" s="15"/>
      <c r="D361" s="15"/>
      <c r="E361" s="15"/>
    </row>
    <row r="362" spans="1:5" ht="19.5" customHeight="1">
      <c r="A362" s="15"/>
      <c r="B362" s="15"/>
      <c r="C362" s="15"/>
      <c r="D362" s="15"/>
      <c r="E362" s="15"/>
    </row>
    <row r="363" spans="1:5" ht="19.5" customHeight="1">
      <c r="A363" s="15"/>
      <c r="B363" s="15"/>
      <c r="C363" s="15"/>
      <c r="D363" s="15"/>
      <c r="E363" s="15"/>
    </row>
    <row r="364" spans="1:5" ht="19.5" customHeight="1">
      <c r="A364" s="15"/>
      <c r="B364" s="15"/>
      <c r="C364" s="15"/>
      <c r="D364" s="15"/>
      <c r="E364" s="15"/>
    </row>
    <row r="365" spans="1:5" ht="19.5" customHeight="1">
      <c r="A365" s="15"/>
      <c r="B365" s="15"/>
      <c r="C365" s="15"/>
      <c r="D365" s="15"/>
      <c r="E365" s="15"/>
    </row>
    <row r="366" spans="1:5" ht="19.5" customHeight="1">
      <c r="A366" s="15"/>
      <c r="B366" s="15"/>
      <c r="C366" s="15"/>
      <c r="D366" s="15"/>
      <c r="E366" s="15"/>
    </row>
    <row r="367" spans="1:5" ht="19.5" customHeight="1">
      <c r="A367" s="15"/>
      <c r="B367" s="15"/>
      <c r="C367" s="15"/>
      <c r="D367" s="15"/>
      <c r="E367" s="15"/>
    </row>
    <row r="368" spans="1:5" ht="19.5" customHeight="1">
      <c r="A368" s="15"/>
      <c r="B368" s="15"/>
      <c r="C368" s="15"/>
      <c r="D368" s="15"/>
      <c r="E368" s="15"/>
    </row>
    <row r="369" spans="1:5" ht="19.5" customHeight="1">
      <c r="A369" s="15"/>
      <c r="B369" s="15"/>
      <c r="C369" s="15"/>
      <c r="D369" s="15"/>
      <c r="E369" s="15"/>
    </row>
    <row r="370" spans="1:5" ht="19.5" customHeight="1">
      <c r="A370" s="15"/>
      <c r="B370" s="15"/>
      <c r="C370" s="15"/>
      <c r="D370" s="15"/>
      <c r="E370" s="15"/>
    </row>
    <row r="371" spans="1:5" ht="19.5" customHeight="1">
      <c r="A371" s="15"/>
      <c r="B371" s="15"/>
      <c r="C371" s="15"/>
      <c r="D371" s="15"/>
      <c r="E371" s="15"/>
    </row>
    <row r="372" spans="1:5" ht="19.5" customHeight="1">
      <c r="A372" s="15"/>
      <c r="B372" s="15"/>
      <c r="C372" s="15"/>
      <c r="D372" s="15"/>
      <c r="E372" s="15"/>
    </row>
    <row r="373" spans="1:5" ht="19.5" customHeight="1">
      <c r="A373" s="15"/>
      <c r="B373" s="15"/>
      <c r="C373" s="15"/>
      <c r="D373" s="15"/>
      <c r="E373" s="15"/>
    </row>
    <row r="374" spans="1:5" ht="19.5" customHeight="1">
      <c r="A374" s="15"/>
      <c r="B374" s="15"/>
      <c r="C374" s="15"/>
      <c r="D374" s="15"/>
      <c r="E374" s="15"/>
    </row>
    <row r="375" spans="1:5" ht="19.5" customHeight="1">
      <c r="A375" s="15"/>
      <c r="B375" s="15"/>
      <c r="C375" s="15"/>
      <c r="D375" s="15"/>
      <c r="E375" s="15"/>
    </row>
    <row r="376" spans="1:5" ht="19.5" customHeight="1">
      <c r="A376" s="15"/>
      <c r="B376" s="15"/>
      <c r="C376" s="15"/>
      <c r="D376" s="15"/>
      <c r="E376" s="15"/>
    </row>
    <row r="377" spans="1:5" ht="19.5" customHeight="1">
      <c r="A377" s="15"/>
      <c r="B377" s="15"/>
      <c r="C377" s="15"/>
      <c r="D377" s="15"/>
      <c r="E377" s="15"/>
    </row>
    <row r="378" spans="1:5" ht="19.5" customHeight="1">
      <c r="A378" s="15"/>
      <c r="B378" s="15"/>
      <c r="C378" s="15"/>
      <c r="D378" s="15"/>
      <c r="E378" s="15"/>
    </row>
    <row r="379" spans="1:5" ht="19.5" customHeight="1">
      <c r="A379" s="15"/>
      <c r="B379" s="15"/>
      <c r="C379" s="15"/>
      <c r="D379" s="15"/>
      <c r="E379" s="15"/>
    </row>
    <row r="380" spans="1:5" ht="19.5" customHeight="1">
      <c r="A380" s="15"/>
      <c r="B380" s="15"/>
      <c r="C380" s="15"/>
      <c r="D380" s="15"/>
      <c r="E380" s="15"/>
    </row>
    <row r="381" spans="1:5" ht="19.5" customHeight="1">
      <c r="A381" s="15"/>
      <c r="B381" s="15"/>
      <c r="C381" s="15"/>
      <c r="D381" s="15"/>
      <c r="E381" s="15"/>
    </row>
    <row r="382" spans="1:5" ht="19.5" customHeight="1">
      <c r="A382" s="15"/>
      <c r="B382" s="15"/>
      <c r="C382" s="15"/>
      <c r="D382" s="15"/>
      <c r="E382" s="15"/>
    </row>
    <row r="383" spans="1:5" ht="19.5" customHeight="1">
      <c r="A383" s="15"/>
      <c r="B383" s="15"/>
      <c r="C383" s="15"/>
      <c r="D383" s="15"/>
      <c r="E383" s="15"/>
    </row>
    <row r="384" spans="1:5" ht="19.5" customHeight="1">
      <c r="A384" s="15"/>
      <c r="B384" s="15"/>
      <c r="C384" s="15"/>
      <c r="D384" s="15"/>
      <c r="E384" s="15"/>
    </row>
    <row r="385" spans="1:5" ht="19.5" customHeight="1">
      <c r="A385" s="15"/>
      <c r="B385" s="15"/>
      <c r="C385" s="15"/>
      <c r="D385" s="15"/>
      <c r="E385" s="15"/>
    </row>
    <row r="386" spans="1:5" ht="19.5" customHeight="1">
      <c r="A386" s="15"/>
      <c r="B386" s="15"/>
      <c r="C386" s="15"/>
      <c r="D386" s="15"/>
      <c r="E386" s="15"/>
    </row>
    <row r="387" spans="1:5" ht="19.5" customHeight="1">
      <c r="A387" s="15"/>
      <c r="B387" s="15"/>
      <c r="C387" s="15"/>
      <c r="D387" s="15"/>
      <c r="E387" s="15"/>
    </row>
    <row r="388" spans="1:5" ht="19.5" customHeight="1">
      <c r="A388" s="15"/>
      <c r="B388" s="15"/>
      <c r="C388" s="15"/>
      <c r="D388" s="15"/>
      <c r="E388" s="15"/>
    </row>
    <row r="389" spans="1:5" ht="19.5" customHeight="1">
      <c r="A389" s="15"/>
      <c r="B389" s="15"/>
      <c r="C389" s="15"/>
      <c r="D389" s="15"/>
      <c r="E389" s="15"/>
    </row>
    <row r="390" spans="1:5" ht="19.5" customHeight="1">
      <c r="A390" s="15"/>
      <c r="B390" s="15"/>
      <c r="C390" s="15"/>
      <c r="D390" s="15"/>
      <c r="E390" s="15"/>
    </row>
    <row r="391" spans="1:5" ht="19.5" customHeight="1">
      <c r="A391" s="15"/>
      <c r="B391" s="15"/>
      <c r="C391" s="15"/>
      <c r="D391" s="15"/>
      <c r="E391" s="15"/>
    </row>
    <row r="392" spans="1:5" ht="19.5" customHeight="1">
      <c r="A392" s="15"/>
      <c r="B392" s="15"/>
      <c r="C392" s="15"/>
      <c r="D392" s="15"/>
      <c r="E392" s="15"/>
    </row>
    <row r="393" spans="1:5" ht="19.5" customHeight="1">
      <c r="A393" s="15"/>
      <c r="B393" s="15"/>
      <c r="C393" s="15"/>
      <c r="D393" s="15"/>
      <c r="E393" s="15"/>
    </row>
    <row r="394" spans="1:5" ht="19.5" customHeight="1">
      <c r="A394" s="15"/>
      <c r="B394" s="15"/>
      <c r="C394" s="15"/>
      <c r="D394" s="15"/>
      <c r="E394" s="15"/>
    </row>
    <row r="395" spans="1:5" ht="19.5" customHeight="1">
      <c r="A395" s="15"/>
      <c r="B395" s="15"/>
      <c r="C395" s="15"/>
      <c r="D395" s="15"/>
      <c r="E395" s="15"/>
    </row>
    <row r="396" spans="1:5" ht="19.5" customHeight="1">
      <c r="A396" s="15"/>
      <c r="B396" s="15"/>
      <c r="C396" s="15"/>
      <c r="D396" s="15"/>
      <c r="E396" s="15"/>
    </row>
    <row r="397" spans="1:5" ht="19.5" customHeight="1">
      <c r="A397" s="15"/>
      <c r="B397" s="15"/>
      <c r="C397" s="15"/>
      <c r="D397" s="15"/>
      <c r="E397" s="15"/>
    </row>
    <row r="398" spans="1:5" ht="19.5" customHeight="1">
      <c r="A398" s="15"/>
      <c r="B398" s="15"/>
      <c r="C398" s="15"/>
      <c r="D398" s="15"/>
      <c r="E398" s="15"/>
    </row>
    <row r="399" spans="1:5" ht="19.5" customHeight="1">
      <c r="A399" s="15"/>
      <c r="B399" s="15"/>
      <c r="C399" s="15"/>
      <c r="D399" s="15"/>
      <c r="E399" s="15"/>
    </row>
    <row r="400" spans="1:5" ht="19.5" customHeight="1">
      <c r="A400" s="15"/>
      <c r="B400" s="15"/>
      <c r="C400" s="15"/>
      <c r="D400" s="15"/>
      <c r="E400" s="15"/>
    </row>
    <row r="401" spans="1:5" ht="19.5" customHeight="1">
      <c r="A401" s="15"/>
      <c r="B401" s="15"/>
      <c r="C401" s="15"/>
      <c r="D401" s="15"/>
      <c r="E401" s="15"/>
    </row>
    <row r="402" spans="1:5" ht="19.5" customHeight="1">
      <c r="A402" s="15"/>
      <c r="B402" s="15"/>
      <c r="C402" s="15"/>
      <c r="D402" s="15"/>
      <c r="E402" s="15"/>
    </row>
    <row r="403" spans="1:5" ht="19.5" customHeight="1">
      <c r="A403" s="15"/>
      <c r="B403" s="15"/>
      <c r="C403" s="15"/>
      <c r="D403" s="15"/>
      <c r="E403" s="15"/>
    </row>
    <row r="404" spans="1:5" ht="19.5" customHeight="1">
      <c r="A404" s="15"/>
      <c r="B404" s="15"/>
      <c r="C404" s="15"/>
      <c r="D404" s="15"/>
      <c r="E404" s="15"/>
    </row>
    <row r="405" spans="1:5" ht="19.5" customHeight="1">
      <c r="A405" s="15"/>
      <c r="B405" s="15"/>
      <c r="C405" s="15"/>
      <c r="D405" s="15"/>
      <c r="E405" s="15"/>
    </row>
    <row r="406" spans="1:5" ht="19.5" customHeight="1">
      <c r="A406" s="15"/>
      <c r="B406" s="15"/>
      <c r="C406" s="15"/>
      <c r="D406" s="15"/>
      <c r="E406" s="15"/>
    </row>
    <row r="407" spans="1:5" ht="19.5" customHeight="1">
      <c r="A407" s="15"/>
      <c r="B407" s="15"/>
      <c r="C407" s="15"/>
      <c r="D407" s="15"/>
      <c r="E407" s="15"/>
    </row>
    <row r="408" spans="1:5" ht="19.5" customHeight="1">
      <c r="A408" s="15"/>
      <c r="B408" s="15"/>
      <c r="C408" s="15"/>
      <c r="D408" s="15"/>
      <c r="E408" s="15"/>
    </row>
    <row r="409" spans="1:5" ht="19.5" customHeight="1">
      <c r="A409" s="15"/>
      <c r="B409" s="15"/>
      <c r="C409" s="15"/>
      <c r="D409" s="15"/>
      <c r="E409" s="15"/>
    </row>
    <row r="410" spans="1:5" ht="19.5" customHeight="1">
      <c r="A410" s="15"/>
      <c r="B410" s="15"/>
      <c r="C410" s="15"/>
      <c r="D410" s="15"/>
      <c r="E410" s="15"/>
    </row>
    <row r="411" spans="1:5" ht="19.5" customHeight="1">
      <c r="A411" s="15"/>
      <c r="B411" s="15"/>
      <c r="C411" s="15"/>
      <c r="D411" s="15"/>
      <c r="E411" s="15"/>
    </row>
    <row r="412" spans="1:5" ht="19.5" customHeight="1">
      <c r="A412" s="15"/>
      <c r="B412" s="15"/>
      <c r="C412" s="15"/>
      <c r="D412" s="15"/>
      <c r="E412" s="15"/>
    </row>
    <row r="413" spans="1:5" ht="19.5" customHeight="1">
      <c r="A413" s="15"/>
      <c r="B413" s="15"/>
      <c r="C413" s="15"/>
      <c r="D413" s="15"/>
      <c r="E413" s="15"/>
    </row>
    <row r="414" spans="1:5" ht="19.5" customHeight="1">
      <c r="A414" s="15"/>
      <c r="B414" s="15"/>
      <c r="C414" s="15"/>
      <c r="D414" s="15"/>
      <c r="E414" s="15"/>
    </row>
    <row r="415" spans="1:5" ht="19.5" customHeight="1">
      <c r="A415" s="15"/>
      <c r="B415" s="15"/>
      <c r="C415" s="15"/>
      <c r="D415" s="15"/>
      <c r="E415" s="15"/>
    </row>
    <row r="416" spans="1:5" ht="19.5" customHeight="1">
      <c r="A416" s="15"/>
      <c r="B416" s="15"/>
      <c r="C416" s="15"/>
      <c r="D416" s="15"/>
      <c r="E416" s="15"/>
    </row>
    <row r="417" spans="1:5" ht="19.5" customHeight="1">
      <c r="A417" s="15"/>
      <c r="B417" s="15"/>
      <c r="C417" s="15"/>
      <c r="D417" s="15"/>
      <c r="E417" s="15"/>
    </row>
    <row r="418" spans="1:5" ht="19.5" customHeight="1">
      <c r="A418" s="15"/>
      <c r="B418" s="15"/>
      <c r="C418" s="15"/>
      <c r="D418" s="15"/>
      <c r="E418" s="15"/>
    </row>
    <row r="419" spans="1:5" ht="19.5" customHeight="1">
      <c r="A419" s="15"/>
      <c r="B419" s="15"/>
      <c r="C419" s="15"/>
      <c r="D419" s="15"/>
      <c r="E419" s="15"/>
    </row>
    <row r="420" spans="1:5" ht="19.5" customHeight="1">
      <c r="A420" s="15"/>
      <c r="B420" s="15"/>
      <c r="C420" s="15"/>
      <c r="D420" s="15"/>
      <c r="E420" s="15"/>
    </row>
    <row r="421" spans="1:5" ht="19.5" customHeight="1">
      <c r="A421" s="15"/>
      <c r="B421" s="15"/>
      <c r="C421" s="15"/>
      <c r="D421" s="15"/>
      <c r="E421" s="15"/>
    </row>
    <row r="422" spans="1:5" ht="19.5" customHeight="1">
      <c r="A422" s="15"/>
      <c r="B422" s="15"/>
      <c r="C422" s="15"/>
      <c r="D422" s="15"/>
      <c r="E422" s="15"/>
    </row>
    <row r="423" spans="1:5" ht="19.5" customHeight="1">
      <c r="A423" s="15"/>
      <c r="B423" s="15"/>
      <c r="C423" s="15"/>
      <c r="D423" s="15"/>
      <c r="E423" s="15"/>
    </row>
    <row r="424" spans="1:5" ht="19.5" customHeight="1">
      <c r="A424" s="15"/>
      <c r="B424" s="15"/>
      <c r="C424" s="15"/>
      <c r="D424" s="15"/>
      <c r="E424" s="15"/>
    </row>
    <row r="425" spans="1:5" ht="19.5" customHeight="1">
      <c r="A425" s="15"/>
      <c r="B425" s="15"/>
      <c r="C425" s="15"/>
      <c r="D425" s="15"/>
      <c r="E425" s="15"/>
    </row>
    <row r="426" spans="1:5" ht="19.5" customHeight="1">
      <c r="A426" s="15"/>
      <c r="B426" s="15"/>
      <c r="C426" s="15"/>
      <c r="D426" s="15"/>
      <c r="E426" s="15"/>
    </row>
    <row r="427" spans="1:5" ht="19.5" customHeight="1">
      <c r="A427" s="15"/>
      <c r="B427" s="15"/>
      <c r="C427" s="15"/>
      <c r="D427" s="15"/>
      <c r="E427" s="15"/>
    </row>
    <row r="428" spans="1:5" ht="19.5" customHeight="1">
      <c r="A428" s="15"/>
      <c r="B428" s="15"/>
      <c r="C428" s="15"/>
      <c r="D428" s="15"/>
      <c r="E428" s="15"/>
    </row>
    <row r="429" spans="1:5" ht="19.5" customHeight="1">
      <c r="A429" s="15"/>
      <c r="B429" s="15"/>
      <c r="C429" s="15"/>
      <c r="D429" s="15"/>
      <c r="E429" s="15"/>
    </row>
    <row r="430" spans="1:5" ht="19.5" customHeight="1">
      <c r="A430" s="15"/>
      <c r="B430" s="15"/>
      <c r="C430" s="15"/>
      <c r="D430" s="15"/>
      <c r="E430" s="15"/>
    </row>
    <row r="431" spans="1:5" ht="19.5" customHeight="1">
      <c r="A431" s="15"/>
      <c r="B431" s="15"/>
      <c r="C431" s="15"/>
      <c r="D431" s="15"/>
      <c r="E431" s="15"/>
    </row>
    <row r="432" spans="1:5" ht="19.5" customHeight="1">
      <c r="A432" s="15"/>
      <c r="B432" s="15"/>
      <c r="C432" s="15"/>
      <c r="D432" s="15"/>
      <c r="E432" s="15"/>
    </row>
    <row r="433" spans="1:5" ht="19.5" customHeight="1">
      <c r="A433" s="15"/>
      <c r="B433" s="15"/>
      <c r="C433" s="15"/>
      <c r="D433" s="15"/>
      <c r="E433" s="15"/>
    </row>
    <row r="434" spans="1:5" ht="19.5" customHeight="1">
      <c r="A434" s="15"/>
      <c r="B434" s="15"/>
      <c r="C434" s="15"/>
      <c r="D434" s="15"/>
      <c r="E434" s="15"/>
    </row>
    <row r="435" spans="1:5" ht="19.5" customHeight="1">
      <c r="A435" s="15"/>
      <c r="B435" s="15"/>
      <c r="C435" s="15"/>
      <c r="D435" s="15"/>
      <c r="E435" s="15"/>
    </row>
    <row r="436" spans="1:5" ht="19.5" customHeight="1">
      <c r="A436" s="15"/>
      <c r="B436" s="15"/>
      <c r="C436" s="15"/>
      <c r="D436" s="15"/>
      <c r="E436" s="15"/>
    </row>
    <row r="437" spans="1:5" ht="19.5" customHeight="1">
      <c r="A437" s="15"/>
      <c r="B437" s="15"/>
      <c r="C437" s="15"/>
      <c r="D437" s="15"/>
      <c r="E437" s="15"/>
    </row>
    <row r="438" spans="1:5" ht="19.5" customHeight="1">
      <c r="A438" s="15"/>
      <c r="B438" s="15"/>
      <c r="C438" s="15"/>
      <c r="D438" s="15"/>
      <c r="E438" s="15"/>
    </row>
    <row r="439" spans="1:5" ht="19.5" customHeight="1">
      <c r="A439" s="15"/>
      <c r="B439" s="15"/>
      <c r="C439" s="15"/>
      <c r="D439" s="15"/>
      <c r="E439" s="15"/>
    </row>
    <row r="440" spans="1:5" ht="19.5" customHeight="1">
      <c r="A440" s="15"/>
      <c r="B440" s="15"/>
      <c r="C440" s="15"/>
      <c r="D440" s="15"/>
      <c r="E440" s="15"/>
    </row>
    <row r="441" spans="1:5" ht="19.5" customHeight="1">
      <c r="A441" s="15"/>
      <c r="B441" s="15"/>
      <c r="C441" s="15"/>
      <c r="D441" s="15"/>
      <c r="E441" s="15"/>
    </row>
    <row r="442" spans="1:5" ht="19.5" customHeight="1">
      <c r="A442" s="15"/>
      <c r="B442" s="15"/>
      <c r="C442" s="15"/>
      <c r="D442" s="15"/>
      <c r="E442" s="15"/>
    </row>
    <row r="443" spans="1:5" ht="19.5" customHeight="1">
      <c r="A443" s="15"/>
      <c r="B443" s="15"/>
      <c r="C443" s="15"/>
      <c r="D443" s="15"/>
      <c r="E443" s="15"/>
    </row>
    <row r="444" spans="1:5" ht="19.5" customHeight="1">
      <c r="A444" s="15"/>
      <c r="B444" s="15"/>
      <c r="C444" s="15"/>
      <c r="D444" s="15"/>
      <c r="E444" s="15"/>
    </row>
    <row r="445" spans="1:5" ht="19.5" customHeight="1">
      <c r="A445" s="15"/>
      <c r="B445" s="15"/>
      <c r="C445" s="15"/>
      <c r="D445" s="15"/>
      <c r="E445" s="15"/>
    </row>
    <row r="446" spans="1:5" ht="19.5" customHeight="1">
      <c r="A446" s="15"/>
      <c r="B446" s="15"/>
      <c r="C446" s="15"/>
      <c r="D446" s="15"/>
      <c r="E446" s="15"/>
    </row>
    <row r="447" spans="1:5" ht="19.5" customHeight="1">
      <c r="A447" s="15"/>
      <c r="B447" s="15"/>
      <c r="C447" s="15"/>
      <c r="D447" s="15"/>
      <c r="E447" s="15"/>
    </row>
    <row r="448" spans="1:5" ht="19.5" customHeight="1">
      <c r="A448" s="15"/>
      <c r="B448" s="15"/>
      <c r="C448" s="15"/>
      <c r="D448" s="15"/>
      <c r="E448" s="15"/>
    </row>
    <row r="449" spans="1:5" ht="19.5" customHeight="1">
      <c r="A449" s="15"/>
      <c r="B449" s="15"/>
      <c r="C449" s="15"/>
      <c r="D449" s="15"/>
      <c r="E449" s="15"/>
    </row>
    <row r="450" spans="1:5" ht="19.5" customHeight="1">
      <c r="A450" s="15"/>
      <c r="B450" s="15"/>
      <c r="C450" s="15"/>
      <c r="D450" s="15"/>
      <c r="E450" s="15"/>
    </row>
    <row r="451" spans="1:5" ht="19.5" customHeight="1">
      <c r="A451" s="15"/>
      <c r="B451" s="15"/>
      <c r="C451" s="15"/>
      <c r="D451" s="15"/>
      <c r="E451" s="15"/>
    </row>
    <row r="452" spans="1:5" ht="19.5" customHeight="1">
      <c r="A452" s="15"/>
      <c r="B452" s="15"/>
      <c r="C452" s="15"/>
      <c r="D452" s="15"/>
      <c r="E452" s="15"/>
    </row>
    <row r="453" spans="1:5" ht="19.5" customHeight="1">
      <c r="A453" s="15"/>
      <c r="B453" s="15"/>
      <c r="C453" s="15"/>
      <c r="D453" s="15"/>
      <c r="E453" s="15"/>
    </row>
    <row r="454" spans="1:5" ht="19.5" customHeight="1">
      <c r="A454" s="15"/>
      <c r="B454" s="15"/>
      <c r="C454" s="15"/>
      <c r="D454" s="15"/>
      <c r="E454" s="15"/>
    </row>
    <row r="455" spans="1:5" ht="19.5" customHeight="1">
      <c r="A455" s="15"/>
      <c r="B455" s="15"/>
      <c r="C455" s="15"/>
      <c r="D455" s="15"/>
      <c r="E455" s="15"/>
    </row>
    <row r="456" spans="1:5" ht="19.5" customHeight="1">
      <c r="A456" s="15"/>
      <c r="B456" s="15"/>
      <c r="C456" s="15"/>
      <c r="D456" s="15"/>
      <c r="E456" s="15"/>
    </row>
    <row r="457" spans="1:5" ht="19.5" customHeight="1">
      <c r="A457" s="15"/>
      <c r="B457" s="15"/>
      <c r="C457" s="15"/>
      <c r="D457" s="15"/>
      <c r="E457" s="15"/>
    </row>
    <row r="458" spans="1:5" ht="19.5" customHeight="1">
      <c r="A458" s="15"/>
      <c r="B458" s="15"/>
      <c r="C458" s="15"/>
      <c r="D458" s="15"/>
      <c r="E458" s="15"/>
    </row>
    <row r="459" spans="1:5" ht="19.5" customHeight="1">
      <c r="A459" s="15"/>
      <c r="B459" s="15"/>
      <c r="C459" s="15"/>
      <c r="D459" s="15"/>
      <c r="E459" s="15"/>
    </row>
    <row r="460" spans="1:5" ht="19.5" customHeight="1">
      <c r="A460" s="15"/>
      <c r="B460" s="15"/>
      <c r="C460" s="15"/>
      <c r="D460" s="15"/>
      <c r="E460" s="15"/>
    </row>
    <row r="461" spans="1:5" ht="19.5" customHeight="1">
      <c r="A461" s="15"/>
      <c r="B461" s="15"/>
      <c r="C461" s="15"/>
      <c r="D461" s="15"/>
      <c r="E461" s="15"/>
    </row>
    <row r="462" spans="1:5" ht="19.5" customHeight="1">
      <c r="A462" s="15"/>
      <c r="B462" s="15"/>
      <c r="C462" s="15"/>
      <c r="D462" s="15"/>
      <c r="E462" s="15"/>
    </row>
    <row r="463" spans="1:5" ht="19.5" customHeight="1">
      <c r="A463" s="15"/>
      <c r="B463" s="15"/>
      <c r="C463" s="15"/>
      <c r="D463" s="15"/>
      <c r="E463" s="15"/>
    </row>
    <row r="464" spans="1:5" ht="19.5" customHeight="1">
      <c r="A464" s="15"/>
      <c r="B464" s="15"/>
      <c r="C464" s="15"/>
      <c r="D464" s="15"/>
      <c r="E464" s="15"/>
    </row>
    <row r="465" spans="1:5" ht="19.5" customHeight="1">
      <c r="A465" s="15"/>
      <c r="B465" s="15"/>
      <c r="C465" s="15"/>
      <c r="D465" s="15"/>
      <c r="E465" s="15"/>
    </row>
    <row r="466" spans="1:5" ht="19.5" customHeight="1">
      <c r="A466" s="15"/>
      <c r="B466" s="15"/>
      <c r="C466" s="15"/>
      <c r="D466" s="15"/>
      <c r="E466" s="15"/>
    </row>
    <row r="467" spans="1:5" ht="19.5" customHeight="1">
      <c r="A467" s="15"/>
      <c r="B467" s="15"/>
      <c r="C467" s="15"/>
      <c r="D467" s="15"/>
      <c r="E467" s="15"/>
    </row>
    <row r="468" spans="1:5" ht="19.5" customHeight="1">
      <c r="A468" s="15"/>
      <c r="B468" s="15"/>
      <c r="C468" s="15"/>
      <c r="D468" s="15"/>
      <c r="E468" s="15"/>
    </row>
    <row r="469" spans="1:5" ht="19.5" customHeight="1">
      <c r="A469" s="15"/>
      <c r="B469" s="15"/>
      <c r="C469" s="15"/>
      <c r="D469" s="15"/>
      <c r="E469" s="15"/>
    </row>
    <row r="470" spans="1:5" ht="19.5" customHeight="1">
      <c r="A470" s="15"/>
      <c r="B470" s="15"/>
      <c r="C470" s="15"/>
      <c r="D470" s="15"/>
      <c r="E470" s="15"/>
    </row>
    <row r="471" spans="1:5" ht="19.5" customHeight="1">
      <c r="A471" s="15"/>
      <c r="B471" s="15"/>
      <c r="C471" s="15"/>
      <c r="D471" s="15"/>
      <c r="E471" s="15"/>
    </row>
    <row r="472" spans="1:5" ht="19.5" customHeight="1">
      <c r="A472" s="15"/>
      <c r="B472" s="15"/>
      <c r="C472" s="15"/>
      <c r="D472" s="15"/>
      <c r="E472" s="15"/>
    </row>
    <row r="473" spans="1:5" ht="19.5" customHeight="1">
      <c r="A473" s="15"/>
      <c r="B473" s="15"/>
      <c r="C473" s="15"/>
      <c r="D473" s="15"/>
      <c r="E473" s="15"/>
    </row>
    <row r="474" spans="1:5" ht="19.5" customHeight="1">
      <c r="A474" s="15"/>
      <c r="B474" s="15"/>
      <c r="C474" s="15"/>
      <c r="D474" s="15"/>
      <c r="E474" s="15"/>
    </row>
    <row r="475" spans="1:5" ht="19.5" customHeight="1">
      <c r="A475" s="15"/>
      <c r="B475" s="15"/>
      <c r="C475" s="15"/>
      <c r="D475" s="15"/>
      <c r="E475" s="15"/>
    </row>
    <row r="476" spans="1:5" ht="19.5" customHeight="1">
      <c r="A476" s="15"/>
      <c r="B476" s="15"/>
      <c r="C476" s="15"/>
      <c r="D476" s="15"/>
      <c r="E476" s="15"/>
    </row>
    <row r="477" spans="1:5" ht="19.5" customHeight="1">
      <c r="A477" s="15"/>
      <c r="B477" s="15"/>
      <c r="C477" s="15"/>
      <c r="D477" s="15"/>
      <c r="E477" s="15"/>
    </row>
    <row r="478" spans="1:5" ht="19.5" customHeight="1">
      <c r="A478" s="15"/>
      <c r="B478" s="15"/>
      <c r="C478" s="15"/>
      <c r="D478" s="15"/>
      <c r="E478" s="15"/>
    </row>
    <row r="479" spans="1:5" ht="19.5" customHeight="1">
      <c r="A479" s="15"/>
      <c r="B479" s="15"/>
      <c r="C479" s="15"/>
      <c r="D479" s="15"/>
      <c r="E479" s="15"/>
    </row>
    <row r="480" spans="1:5" ht="19.5" customHeight="1">
      <c r="A480" s="15"/>
      <c r="B480" s="15"/>
      <c r="C480" s="15"/>
      <c r="D480" s="15"/>
      <c r="E480" s="15"/>
    </row>
    <row r="481" spans="1:5" ht="19.5" customHeight="1">
      <c r="A481" s="15"/>
      <c r="B481" s="15"/>
      <c r="C481" s="15"/>
      <c r="D481" s="15"/>
      <c r="E481" s="15"/>
    </row>
    <row r="482" spans="1:5" ht="19.5" customHeight="1">
      <c r="A482" s="15"/>
      <c r="B482" s="15"/>
      <c r="C482" s="15"/>
      <c r="D482" s="15"/>
      <c r="E482" s="15"/>
    </row>
    <row r="483" spans="1:5" ht="19.5" customHeight="1">
      <c r="A483" s="15"/>
      <c r="B483" s="15"/>
      <c r="C483" s="15"/>
      <c r="D483" s="15"/>
      <c r="E483" s="15"/>
    </row>
    <row r="484" spans="1:5" ht="19.5" customHeight="1">
      <c r="A484" s="15"/>
      <c r="B484" s="15"/>
      <c r="C484" s="15"/>
      <c r="D484" s="15"/>
      <c r="E484" s="15"/>
    </row>
    <row r="485" spans="1:5" ht="19.5" customHeight="1">
      <c r="A485" s="15"/>
      <c r="B485" s="15"/>
      <c r="C485" s="15"/>
      <c r="D485" s="15"/>
      <c r="E485" s="15"/>
    </row>
    <row r="486" spans="1:5" ht="19.5" customHeight="1">
      <c r="A486" s="15"/>
      <c r="B486" s="15"/>
      <c r="C486" s="15"/>
      <c r="D486" s="15"/>
      <c r="E486" s="15"/>
    </row>
    <row r="487" spans="1:5" ht="19.5" customHeight="1">
      <c r="A487" s="15"/>
      <c r="B487" s="15"/>
      <c r="C487" s="15"/>
      <c r="D487" s="15"/>
      <c r="E487" s="15"/>
    </row>
    <row r="488" spans="1:5" ht="19.5" customHeight="1">
      <c r="A488" s="15"/>
      <c r="B488" s="15"/>
      <c r="C488" s="15"/>
      <c r="D488" s="15"/>
      <c r="E488" s="15"/>
    </row>
    <row r="489" spans="1:5" ht="19.5" customHeight="1">
      <c r="A489" s="15"/>
      <c r="B489" s="15"/>
      <c r="C489" s="15"/>
      <c r="D489" s="15"/>
      <c r="E489" s="15"/>
    </row>
    <row r="490" spans="1:5" ht="19.5" customHeight="1">
      <c r="A490" s="15"/>
      <c r="B490" s="15"/>
      <c r="C490" s="15"/>
      <c r="D490" s="15"/>
      <c r="E490" s="15"/>
    </row>
    <row r="491" spans="1:5" ht="19.5" customHeight="1">
      <c r="A491" s="15"/>
      <c r="B491" s="15"/>
      <c r="C491" s="15"/>
      <c r="D491" s="15"/>
      <c r="E491" s="15"/>
    </row>
    <row r="492" spans="1:5" ht="19.5" customHeight="1">
      <c r="A492" s="15"/>
      <c r="B492" s="15"/>
      <c r="C492" s="15"/>
      <c r="D492" s="15"/>
      <c r="E492" s="15"/>
    </row>
    <row r="493" spans="1:5" ht="19.5" customHeight="1">
      <c r="A493" s="15"/>
      <c r="B493" s="15"/>
      <c r="C493" s="15"/>
      <c r="D493" s="15"/>
      <c r="E493" s="15"/>
    </row>
    <row r="494" spans="1:5" ht="19.5" customHeight="1">
      <c r="A494" s="15"/>
      <c r="B494" s="15"/>
      <c r="C494" s="15"/>
      <c r="D494" s="15"/>
      <c r="E494" s="15"/>
    </row>
    <row r="495" spans="1:5" ht="19.5" customHeight="1">
      <c r="A495" s="15"/>
      <c r="B495" s="15"/>
      <c r="C495" s="15"/>
      <c r="D495" s="15"/>
      <c r="E495" s="15"/>
    </row>
    <row r="496" spans="1:5" ht="19.5" customHeight="1">
      <c r="A496" s="15"/>
      <c r="B496" s="15"/>
      <c r="C496" s="15"/>
      <c r="D496" s="15"/>
      <c r="E496" s="15"/>
    </row>
    <row r="497" spans="1:5" ht="19.5" customHeight="1">
      <c r="A497" s="15"/>
      <c r="B497" s="15"/>
      <c r="C497" s="15"/>
      <c r="D497" s="15"/>
      <c r="E497" s="15"/>
    </row>
    <row r="498" spans="1:5" ht="19.5" customHeight="1">
      <c r="A498" s="15"/>
      <c r="B498" s="15"/>
      <c r="C498" s="15"/>
      <c r="D498" s="15"/>
      <c r="E498" s="15"/>
    </row>
    <row r="499" spans="1:5" ht="19.5" customHeight="1">
      <c r="A499" s="15"/>
      <c r="B499" s="15"/>
      <c r="C499" s="15"/>
      <c r="D499" s="15"/>
      <c r="E499" s="15"/>
    </row>
    <row r="500" spans="1:5" ht="19.5" customHeight="1">
      <c r="A500" s="15"/>
      <c r="B500" s="15"/>
      <c r="C500" s="15"/>
      <c r="D500" s="15"/>
      <c r="E500" s="15"/>
    </row>
    <row r="501" spans="1:5" ht="19.5" customHeight="1">
      <c r="A501" s="15"/>
      <c r="B501" s="15"/>
      <c r="C501" s="15"/>
      <c r="D501" s="15"/>
      <c r="E501" s="15"/>
    </row>
    <row r="502" spans="1:5" ht="19.5" customHeight="1">
      <c r="A502" s="15"/>
      <c r="B502" s="15"/>
      <c r="C502" s="15"/>
      <c r="D502" s="15"/>
      <c r="E502" s="15"/>
    </row>
    <row r="503" spans="1:5" ht="19.5" customHeight="1">
      <c r="A503" s="15"/>
      <c r="B503" s="15"/>
      <c r="C503" s="15"/>
      <c r="D503" s="15"/>
      <c r="E503" s="15"/>
    </row>
    <row r="504" spans="1:5" ht="19.5" customHeight="1">
      <c r="A504" s="15"/>
      <c r="B504" s="15"/>
      <c r="C504" s="15"/>
      <c r="D504" s="15"/>
      <c r="E504" s="15"/>
    </row>
    <row r="505" spans="1:5" ht="19.5" customHeight="1">
      <c r="A505" s="15"/>
      <c r="B505" s="15"/>
      <c r="C505" s="15"/>
      <c r="D505" s="15"/>
      <c r="E505" s="15"/>
    </row>
    <row r="506" spans="1:5" ht="19.5" customHeight="1">
      <c r="A506" s="15"/>
      <c r="B506" s="15"/>
      <c r="C506" s="15"/>
      <c r="D506" s="15"/>
      <c r="E506" s="15"/>
    </row>
    <row r="507" spans="1:5" ht="19.5" customHeight="1">
      <c r="A507" s="15"/>
      <c r="B507" s="15"/>
      <c r="C507" s="15"/>
      <c r="D507" s="15"/>
      <c r="E507" s="15"/>
    </row>
    <row r="508" spans="1:5" ht="19.5" customHeight="1">
      <c r="A508" s="15"/>
      <c r="B508" s="15"/>
      <c r="C508" s="15"/>
      <c r="D508" s="15"/>
      <c r="E508" s="15"/>
    </row>
    <row r="509" spans="1:5" ht="19.5" customHeight="1">
      <c r="A509" s="15"/>
      <c r="B509" s="15"/>
      <c r="C509" s="15"/>
      <c r="D509" s="15"/>
      <c r="E509" s="15"/>
    </row>
    <row r="510" spans="1:5" ht="19.5" customHeight="1">
      <c r="A510" s="15"/>
      <c r="B510" s="15"/>
      <c r="C510" s="15"/>
      <c r="D510" s="15"/>
      <c r="E510" s="15"/>
    </row>
    <row r="511" spans="1:5" ht="19.5" customHeight="1">
      <c r="A511" s="15"/>
      <c r="B511" s="15"/>
      <c r="C511" s="15"/>
      <c r="D511" s="15"/>
      <c r="E511" s="15"/>
    </row>
    <row r="512" spans="1:5" ht="19.5" customHeight="1">
      <c r="A512" s="15"/>
      <c r="B512" s="15"/>
      <c r="C512" s="15"/>
      <c r="D512" s="15"/>
      <c r="E512" s="15"/>
    </row>
    <row r="513" spans="1:5" ht="19.5" customHeight="1">
      <c r="A513" s="15"/>
      <c r="B513" s="15"/>
      <c r="C513" s="15"/>
      <c r="D513" s="15"/>
      <c r="E513" s="15"/>
    </row>
    <row r="514" spans="1:5" ht="19.5" customHeight="1">
      <c r="A514" s="15"/>
      <c r="B514" s="15"/>
      <c r="C514" s="15"/>
      <c r="D514" s="15"/>
      <c r="E514" s="15"/>
    </row>
    <row r="515" spans="1:5" ht="19.5" customHeight="1">
      <c r="A515" s="15"/>
      <c r="B515" s="15"/>
      <c r="C515" s="15"/>
      <c r="D515" s="15"/>
      <c r="E515" s="15"/>
    </row>
    <row r="516" spans="1:5" ht="19.5" customHeight="1">
      <c r="A516" s="15"/>
      <c r="B516" s="15"/>
      <c r="C516" s="15"/>
      <c r="D516" s="15"/>
      <c r="E516" s="15"/>
    </row>
    <row r="517" spans="1:5" ht="19.5" customHeight="1">
      <c r="A517" s="15"/>
      <c r="B517" s="15"/>
      <c r="C517" s="15"/>
      <c r="D517" s="15"/>
      <c r="E517" s="15"/>
    </row>
    <row r="518" spans="1:5" ht="19.5" customHeight="1">
      <c r="A518" s="15"/>
      <c r="B518" s="15"/>
      <c r="C518" s="15"/>
      <c r="D518" s="15"/>
      <c r="E518" s="15"/>
    </row>
    <row r="519" spans="1:5" ht="19.5" customHeight="1">
      <c r="A519" s="15"/>
      <c r="B519" s="15"/>
      <c r="C519" s="15"/>
      <c r="D519" s="15"/>
      <c r="E519" s="15"/>
    </row>
    <row r="520" spans="1:5" ht="19.5" customHeight="1">
      <c r="A520" s="15"/>
      <c r="B520" s="15"/>
      <c r="C520" s="15"/>
      <c r="D520" s="15"/>
      <c r="E520" s="15"/>
    </row>
    <row r="521" spans="1:5" ht="19.5" customHeight="1">
      <c r="A521" s="15"/>
      <c r="B521" s="15"/>
      <c r="C521" s="15"/>
      <c r="D521" s="15"/>
      <c r="E521" s="15"/>
    </row>
    <row r="522" spans="1:5" ht="19.5" customHeight="1">
      <c r="A522" s="15"/>
      <c r="B522" s="15"/>
      <c r="C522" s="15"/>
      <c r="D522" s="15"/>
      <c r="E522" s="15"/>
    </row>
    <row r="523" spans="1:5" ht="19.5" customHeight="1">
      <c r="A523" s="15"/>
      <c r="B523" s="15"/>
      <c r="C523" s="15"/>
      <c r="D523" s="15"/>
      <c r="E523" s="15"/>
    </row>
    <row r="524" spans="1:5" ht="19.5" customHeight="1">
      <c r="A524" s="15"/>
      <c r="B524" s="15"/>
      <c r="C524" s="15"/>
      <c r="D524" s="15"/>
      <c r="E524" s="15"/>
    </row>
    <row r="525" spans="1:5" ht="19.5" customHeight="1">
      <c r="A525" s="15"/>
      <c r="B525" s="15"/>
      <c r="C525" s="15"/>
      <c r="D525" s="15"/>
      <c r="E525" s="15"/>
    </row>
    <row r="526" spans="1:5" ht="19.5" customHeight="1">
      <c r="A526" s="15"/>
      <c r="B526" s="15"/>
      <c r="C526" s="15"/>
      <c r="D526" s="15"/>
      <c r="E526" s="15"/>
    </row>
    <row r="527" spans="1:5" ht="19.5" customHeight="1">
      <c r="A527" s="15"/>
      <c r="B527" s="15"/>
      <c r="C527" s="15"/>
      <c r="D527" s="15"/>
      <c r="E527" s="15"/>
    </row>
    <row r="528" spans="1:5" ht="19.5" customHeight="1">
      <c r="A528" s="15"/>
      <c r="B528" s="15"/>
      <c r="C528" s="15"/>
      <c r="D528" s="15"/>
      <c r="E528" s="15"/>
    </row>
    <row r="529" spans="1:5" ht="19.5" customHeight="1">
      <c r="A529" s="15"/>
      <c r="B529" s="15"/>
      <c r="C529" s="15"/>
      <c r="D529" s="15"/>
      <c r="E529" s="15"/>
    </row>
    <row r="530" spans="1:5" ht="19.5" customHeight="1">
      <c r="A530" s="15"/>
      <c r="B530" s="15"/>
      <c r="C530" s="15"/>
      <c r="D530" s="15"/>
      <c r="E530" s="15"/>
    </row>
    <row r="531" spans="1:5" ht="19.5" customHeight="1">
      <c r="A531" s="15"/>
      <c r="B531" s="15"/>
      <c r="C531" s="15"/>
      <c r="D531" s="15"/>
      <c r="E531" s="15"/>
    </row>
    <row r="532" spans="1:5" ht="19.5" customHeight="1">
      <c r="A532" s="15"/>
      <c r="B532" s="15"/>
      <c r="C532" s="15"/>
      <c r="D532" s="15"/>
      <c r="E532" s="15"/>
    </row>
    <row r="533" spans="1:5" ht="19.5" customHeight="1">
      <c r="A533" s="15"/>
      <c r="B533" s="15"/>
      <c r="C533" s="15"/>
      <c r="D533" s="15"/>
      <c r="E533" s="15"/>
    </row>
    <row r="534" spans="1:5" ht="19.5" customHeight="1">
      <c r="A534" s="15"/>
      <c r="B534" s="15"/>
      <c r="C534" s="15"/>
      <c r="D534" s="15"/>
      <c r="E534" s="15"/>
    </row>
    <row r="535" spans="1:5" ht="19.5" customHeight="1">
      <c r="A535" s="15"/>
      <c r="B535" s="15"/>
      <c r="C535" s="15"/>
      <c r="D535" s="15"/>
      <c r="E535" s="15"/>
    </row>
    <row r="536" spans="1:5" ht="19.5" customHeight="1">
      <c r="A536" s="15"/>
      <c r="B536" s="15"/>
      <c r="C536" s="15"/>
      <c r="D536" s="15"/>
      <c r="E536" s="15"/>
    </row>
    <row r="537" spans="1:5" ht="19.5" customHeight="1">
      <c r="A537" s="15"/>
      <c r="B537" s="15"/>
      <c r="C537" s="15"/>
      <c r="D537" s="15"/>
      <c r="E537" s="15"/>
    </row>
    <row r="538" spans="1:5" ht="19.5" customHeight="1">
      <c r="A538" s="15"/>
      <c r="B538" s="15"/>
      <c r="C538" s="15"/>
      <c r="D538" s="15"/>
      <c r="E538" s="15"/>
    </row>
    <row r="539" spans="1:5" ht="19.5" customHeight="1">
      <c r="A539" s="15"/>
      <c r="B539" s="15"/>
      <c r="C539" s="15"/>
      <c r="D539" s="15"/>
      <c r="E539" s="15"/>
    </row>
    <row r="540" spans="1:5" ht="19.5" customHeight="1">
      <c r="A540" s="15"/>
      <c r="B540" s="15"/>
      <c r="C540" s="15"/>
      <c r="D540" s="15"/>
      <c r="E540" s="15"/>
    </row>
    <row r="541" spans="1:5" ht="19.5" customHeight="1">
      <c r="A541" s="15"/>
      <c r="B541" s="15"/>
      <c r="C541" s="15"/>
      <c r="D541" s="15"/>
      <c r="E541" s="15"/>
    </row>
    <row r="542" spans="1:5" ht="19.5" customHeight="1">
      <c r="A542" s="15"/>
      <c r="B542" s="15"/>
      <c r="C542" s="15"/>
      <c r="D542" s="15"/>
      <c r="E542" s="15"/>
    </row>
    <row r="543" spans="1:5" ht="19.5" customHeight="1">
      <c r="A543" s="15"/>
      <c r="B543" s="15"/>
      <c r="C543" s="15"/>
      <c r="D543" s="15"/>
      <c r="E543" s="15"/>
    </row>
    <row r="544" spans="1:5" ht="19.5" customHeight="1">
      <c r="A544" s="15"/>
      <c r="B544" s="15"/>
      <c r="C544" s="15"/>
      <c r="D544" s="15"/>
      <c r="E544" s="15"/>
    </row>
    <row r="545" spans="1:5" ht="19.5" customHeight="1">
      <c r="A545" s="15"/>
      <c r="B545" s="15"/>
      <c r="C545" s="15"/>
      <c r="D545" s="15"/>
      <c r="E545" s="15"/>
    </row>
    <row r="546" spans="1:5" ht="19.5" customHeight="1">
      <c r="A546" s="15"/>
      <c r="B546" s="15"/>
      <c r="C546" s="15"/>
      <c r="D546" s="15"/>
      <c r="E546" s="15"/>
    </row>
    <row r="547" spans="1:5" ht="19.5" customHeight="1">
      <c r="A547" s="15"/>
      <c r="B547" s="15"/>
      <c r="C547" s="15"/>
      <c r="D547" s="15"/>
      <c r="E547" s="15"/>
    </row>
    <row r="548" spans="1:5" ht="19.5" customHeight="1">
      <c r="A548" s="15"/>
      <c r="B548" s="15"/>
      <c r="C548" s="15"/>
      <c r="D548" s="15"/>
      <c r="E548" s="15"/>
    </row>
    <row r="549" spans="1:5" ht="19.5" customHeight="1">
      <c r="A549" s="15"/>
      <c r="B549" s="15"/>
      <c r="C549" s="15"/>
      <c r="D549" s="15"/>
      <c r="E549" s="15"/>
    </row>
    <row r="550" spans="1:5" ht="19.5" customHeight="1">
      <c r="A550" s="15"/>
      <c r="B550" s="15"/>
      <c r="C550" s="15"/>
      <c r="D550" s="15"/>
      <c r="E550" s="15"/>
    </row>
    <row r="551" spans="1:5" ht="19.5" customHeight="1">
      <c r="A551" s="15"/>
      <c r="B551" s="15"/>
      <c r="C551" s="15"/>
      <c r="D551" s="15"/>
      <c r="E551" s="15"/>
    </row>
    <row r="552" spans="1:5" ht="19.5" customHeight="1">
      <c r="A552" s="15"/>
      <c r="B552" s="15"/>
      <c r="C552" s="15"/>
      <c r="D552" s="15"/>
      <c r="E552" s="15"/>
    </row>
    <row r="553" spans="1:5" ht="19.5" customHeight="1">
      <c r="A553" s="15"/>
      <c r="B553" s="15"/>
      <c r="C553" s="15"/>
      <c r="D553" s="15"/>
      <c r="E553" s="15"/>
    </row>
    <row r="554" spans="1:5" ht="19.5" customHeight="1">
      <c r="A554" s="15"/>
      <c r="B554" s="15"/>
      <c r="C554" s="15"/>
      <c r="D554" s="15"/>
      <c r="E554" s="15"/>
    </row>
    <row r="555" spans="1:5" ht="19.5" customHeight="1">
      <c r="A555" s="15"/>
      <c r="B555" s="15"/>
      <c r="C555" s="15"/>
      <c r="D555" s="15"/>
      <c r="E555" s="15"/>
    </row>
    <row r="556" spans="1:5" ht="19.5" customHeight="1">
      <c r="A556" s="15"/>
      <c r="B556" s="15"/>
      <c r="C556" s="15"/>
      <c r="D556" s="15"/>
      <c r="E556" s="15"/>
    </row>
    <row r="557" spans="1:5" ht="19.5" customHeight="1">
      <c r="A557" s="15"/>
      <c r="B557" s="15"/>
      <c r="C557" s="15"/>
      <c r="D557" s="15"/>
      <c r="E557" s="15"/>
    </row>
    <row r="558" spans="1:5" ht="19.5" customHeight="1">
      <c r="A558" s="15"/>
      <c r="B558" s="15"/>
      <c r="C558" s="15"/>
      <c r="D558" s="15"/>
      <c r="E558" s="15"/>
    </row>
    <row r="559" spans="1:5" ht="19.5" customHeight="1">
      <c r="A559" s="15"/>
      <c r="B559" s="15"/>
      <c r="C559" s="15"/>
      <c r="D559" s="15"/>
      <c r="E559" s="15"/>
    </row>
    <row r="560" spans="1:5" ht="19.5" customHeight="1">
      <c r="A560" s="15"/>
      <c r="B560" s="15"/>
      <c r="C560" s="15"/>
      <c r="D560" s="15"/>
      <c r="E560" s="15"/>
    </row>
    <row r="561" spans="1:5" ht="19.5" customHeight="1">
      <c r="A561" s="15"/>
      <c r="B561" s="15"/>
      <c r="C561" s="15"/>
      <c r="D561" s="15"/>
      <c r="E561" s="15"/>
    </row>
    <row r="562" spans="1:5" ht="19.5" customHeight="1">
      <c r="A562" s="15"/>
      <c r="B562" s="15"/>
      <c r="C562" s="15"/>
      <c r="D562" s="15"/>
      <c r="E562" s="15"/>
    </row>
    <row r="563" spans="1:5" ht="19.5" customHeight="1">
      <c r="A563" s="15"/>
      <c r="B563" s="15"/>
      <c r="C563" s="15"/>
      <c r="D563" s="15"/>
      <c r="E563" s="15"/>
    </row>
    <row r="564" spans="1:5" ht="19.5" customHeight="1">
      <c r="A564" s="15"/>
      <c r="B564" s="15"/>
      <c r="C564" s="15"/>
      <c r="D564" s="15"/>
      <c r="E564" s="15"/>
    </row>
    <row r="565" spans="1:5" ht="19.5" customHeight="1">
      <c r="A565" s="15"/>
      <c r="B565" s="15"/>
      <c r="C565" s="15"/>
      <c r="D565" s="15"/>
      <c r="E565" s="15"/>
    </row>
    <row r="566" spans="1:5" ht="19.5" customHeight="1">
      <c r="A566" s="15"/>
      <c r="B566" s="15"/>
      <c r="C566" s="15"/>
      <c r="D566" s="15"/>
      <c r="E566" s="15"/>
    </row>
    <row r="567" spans="1:5" ht="19.5" customHeight="1">
      <c r="A567" s="15"/>
      <c r="B567" s="15"/>
      <c r="C567" s="15"/>
      <c r="D567" s="15"/>
      <c r="E567" s="15"/>
    </row>
    <row r="568" spans="1:5" ht="19.5" customHeight="1">
      <c r="A568" s="15"/>
      <c r="B568" s="15"/>
      <c r="C568" s="15"/>
      <c r="D568" s="15"/>
      <c r="E568" s="15"/>
    </row>
    <row r="569" spans="1:5" ht="19.5" customHeight="1">
      <c r="A569" s="15"/>
      <c r="B569" s="15"/>
      <c r="C569" s="15"/>
      <c r="D569" s="15"/>
      <c r="E569" s="15"/>
    </row>
    <row r="570" spans="1:5" ht="19.5" customHeight="1">
      <c r="A570" s="15"/>
      <c r="B570" s="15"/>
      <c r="C570" s="15"/>
      <c r="D570" s="15"/>
      <c r="E570" s="15"/>
    </row>
    <row r="571" spans="1:5" ht="19.5" customHeight="1">
      <c r="A571" s="15"/>
      <c r="B571" s="15"/>
      <c r="C571" s="15"/>
      <c r="D571" s="15"/>
      <c r="E571" s="15"/>
    </row>
    <row r="572" spans="1:5" ht="19.5" customHeight="1">
      <c r="A572" s="15"/>
      <c r="B572" s="15"/>
      <c r="C572" s="15"/>
      <c r="D572" s="15"/>
      <c r="E572" s="15"/>
    </row>
    <row r="573" spans="1:5" ht="19.5" customHeight="1">
      <c r="A573" s="15"/>
      <c r="B573" s="15"/>
      <c r="C573" s="15"/>
      <c r="D573" s="15"/>
      <c r="E573" s="15"/>
    </row>
    <row r="574" spans="1:5" ht="19.5" customHeight="1">
      <c r="A574" s="15"/>
      <c r="B574" s="15"/>
      <c r="C574" s="15"/>
      <c r="D574" s="15"/>
      <c r="E574" s="15"/>
    </row>
    <row r="575" spans="1:5" ht="19.5" customHeight="1">
      <c r="A575" s="15"/>
      <c r="B575" s="15"/>
      <c r="C575" s="15"/>
      <c r="D575" s="15"/>
      <c r="E575" s="15"/>
    </row>
    <row r="576" spans="1:5" ht="19.5" customHeight="1">
      <c r="A576" s="15"/>
      <c r="B576" s="15"/>
      <c r="C576" s="15"/>
      <c r="D576" s="15"/>
      <c r="E576" s="15"/>
    </row>
    <row r="577" spans="1:5" ht="19.5" customHeight="1">
      <c r="A577" s="15"/>
      <c r="B577" s="15"/>
      <c r="C577" s="15"/>
      <c r="D577" s="15"/>
      <c r="E577" s="15"/>
    </row>
    <row r="578" spans="1:5" ht="19.5" customHeight="1">
      <c r="A578" s="15"/>
      <c r="B578" s="15"/>
      <c r="C578" s="15"/>
      <c r="D578" s="15"/>
      <c r="E578" s="15"/>
    </row>
    <row r="579" spans="1:5" ht="19.5" customHeight="1">
      <c r="A579" s="15"/>
      <c r="B579" s="15"/>
      <c r="C579" s="15"/>
      <c r="D579" s="15"/>
      <c r="E579" s="15"/>
    </row>
    <row r="580" spans="1:5" ht="19.5" customHeight="1">
      <c r="A580" s="15"/>
      <c r="B580" s="15"/>
      <c r="C580" s="15"/>
      <c r="D580" s="15"/>
      <c r="E580" s="15"/>
    </row>
    <row r="581" spans="1:5" ht="19.5" customHeight="1">
      <c r="A581" s="15"/>
      <c r="B581" s="15"/>
      <c r="C581" s="15"/>
      <c r="D581" s="15"/>
      <c r="E581" s="15"/>
    </row>
    <row r="582" spans="1:5" ht="19.5" customHeight="1">
      <c r="A582" s="15"/>
      <c r="B582" s="15"/>
      <c r="C582" s="15"/>
      <c r="D582" s="15"/>
      <c r="E582" s="15"/>
    </row>
    <row r="583" spans="1:5" ht="19.5" customHeight="1">
      <c r="A583" s="15"/>
      <c r="B583" s="15"/>
      <c r="C583" s="15"/>
      <c r="D583" s="15"/>
      <c r="E583" s="15"/>
    </row>
    <row r="584" spans="1:5" ht="19.5" customHeight="1">
      <c r="A584" s="15"/>
      <c r="B584" s="15"/>
      <c r="C584" s="15"/>
      <c r="D584" s="15"/>
      <c r="E584" s="15"/>
    </row>
    <row r="585" spans="1:5" ht="19.5" customHeight="1">
      <c r="A585" s="15"/>
      <c r="B585" s="15"/>
      <c r="C585" s="15"/>
      <c r="D585" s="15"/>
      <c r="E585" s="15"/>
    </row>
    <row r="586" spans="1:5" ht="19.5" customHeight="1">
      <c r="A586" s="15"/>
      <c r="B586" s="15"/>
      <c r="C586" s="15"/>
      <c r="D586" s="15"/>
      <c r="E586" s="15"/>
    </row>
    <row r="587" spans="1:5" ht="19.5" customHeight="1">
      <c r="A587" s="15"/>
      <c r="B587" s="15"/>
      <c r="C587" s="15"/>
      <c r="D587" s="15"/>
      <c r="E587" s="15"/>
    </row>
    <row r="588" spans="1:5" ht="19.5" customHeight="1">
      <c r="A588" s="15"/>
      <c r="B588" s="15"/>
      <c r="C588" s="15"/>
      <c r="D588" s="15"/>
      <c r="E588" s="15"/>
    </row>
    <row r="589" spans="1:5" ht="19.5" customHeight="1">
      <c r="A589" s="15"/>
      <c r="B589" s="15"/>
      <c r="C589" s="15"/>
      <c r="D589" s="15"/>
      <c r="E589" s="15"/>
    </row>
    <row r="590" spans="1:5" ht="19.5" customHeight="1">
      <c r="A590" s="15"/>
      <c r="B590" s="15"/>
      <c r="C590" s="15"/>
      <c r="D590" s="15"/>
      <c r="E590" s="15"/>
    </row>
    <row r="591" spans="1:5" ht="19.5" customHeight="1">
      <c r="A591" s="15"/>
      <c r="B591" s="15"/>
      <c r="C591" s="15"/>
      <c r="D591" s="15"/>
      <c r="E591" s="15"/>
    </row>
    <row r="592" spans="1:5" ht="19.5" customHeight="1">
      <c r="A592" s="15"/>
      <c r="B592" s="15"/>
      <c r="C592" s="15"/>
      <c r="D592" s="15"/>
      <c r="E592" s="15"/>
    </row>
    <row r="593" spans="1:5" ht="19.5" customHeight="1">
      <c r="A593" s="15"/>
      <c r="B593" s="15"/>
      <c r="C593" s="15"/>
      <c r="D593" s="15"/>
      <c r="E593" s="15"/>
    </row>
    <row r="594" spans="1:5" ht="19.5" customHeight="1">
      <c r="A594" s="15"/>
      <c r="B594" s="15"/>
      <c r="C594" s="15"/>
      <c r="D594" s="15"/>
      <c r="E594" s="15"/>
    </row>
    <row r="595" spans="1:5" ht="19.5" customHeight="1">
      <c r="A595" s="15"/>
      <c r="B595" s="15"/>
      <c r="C595" s="15"/>
      <c r="D595" s="15"/>
      <c r="E595" s="15"/>
    </row>
    <row r="596" spans="1:5" ht="19.5" customHeight="1">
      <c r="A596" s="15"/>
      <c r="B596" s="15"/>
      <c r="C596" s="15"/>
      <c r="D596" s="15"/>
      <c r="E596" s="15"/>
    </row>
    <row r="597" spans="1:5" ht="19.5" customHeight="1">
      <c r="A597" s="15"/>
      <c r="B597" s="15"/>
      <c r="C597" s="15"/>
      <c r="D597" s="15"/>
      <c r="E597" s="15"/>
    </row>
    <row r="598" spans="1:5" ht="19.5" customHeight="1">
      <c r="A598" s="15"/>
      <c r="B598" s="15"/>
      <c r="C598" s="15"/>
      <c r="D598" s="15"/>
      <c r="E598" s="15"/>
    </row>
    <row r="599" spans="1:5" ht="19.5" customHeight="1">
      <c r="A599" s="15"/>
      <c r="B599" s="15"/>
      <c r="C599" s="15"/>
      <c r="D599" s="15"/>
      <c r="E599" s="15"/>
    </row>
    <row r="600" spans="1:5" ht="19.5" customHeight="1">
      <c r="A600" s="15"/>
      <c r="B600" s="15"/>
      <c r="C600" s="15"/>
      <c r="D600" s="15"/>
      <c r="E600" s="15"/>
    </row>
    <row r="601" spans="1:5" ht="19.5" customHeight="1">
      <c r="A601" s="15"/>
      <c r="B601" s="15"/>
      <c r="C601" s="15"/>
      <c r="D601" s="15"/>
      <c r="E601" s="15"/>
    </row>
    <row r="602" spans="1:5" ht="19.5" customHeight="1">
      <c r="A602" s="15"/>
      <c r="B602" s="15"/>
      <c r="C602" s="15"/>
      <c r="D602" s="15"/>
      <c r="E602" s="15"/>
    </row>
    <row r="603" spans="1:5" ht="19.5" customHeight="1">
      <c r="A603" s="15"/>
      <c r="B603" s="15"/>
      <c r="C603" s="15"/>
      <c r="D603" s="15"/>
      <c r="E603" s="15"/>
    </row>
    <row r="604" spans="1:5" ht="19.5" customHeight="1">
      <c r="A604" s="15"/>
      <c r="B604" s="15"/>
      <c r="C604" s="15"/>
      <c r="D604" s="15"/>
      <c r="E604" s="15"/>
    </row>
    <row r="605" spans="1:5" ht="19.5" customHeight="1">
      <c r="A605" s="15"/>
      <c r="B605" s="15"/>
      <c r="C605" s="15"/>
      <c r="D605" s="15"/>
      <c r="E605" s="15"/>
    </row>
    <row r="606" spans="1:5" ht="19.5" customHeight="1">
      <c r="A606" s="15"/>
      <c r="B606" s="15"/>
      <c r="C606" s="15"/>
      <c r="D606" s="15"/>
      <c r="E606" s="15"/>
    </row>
    <row r="607" spans="1:5" ht="19.5" customHeight="1">
      <c r="A607" s="15"/>
      <c r="B607" s="15"/>
      <c r="C607" s="15"/>
      <c r="D607" s="15"/>
      <c r="E607" s="15"/>
    </row>
    <row r="608" spans="1:5" ht="19.5" customHeight="1">
      <c r="A608" s="15"/>
      <c r="B608" s="15"/>
      <c r="C608" s="15"/>
      <c r="D608" s="15"/>
      <c r="E608" s="15"/>
    </row>
    <row r="609" spans="1:5" ht="19.5" customHeight="1">
      <c r="A609" s="15"/>
      <c r="B609" s="15"/>
      <c r="C609" s="15"/>
      <c r="D609" s="15"/>
      <c r="E609" s="15"/>
    </row>
    <row r="610" spans="1:5" ht="19.5" customHeight="1">
      <c r="A610" s="15"/>
      <c r="B610" s="15"/>
      <c r="C610" s="15"/>
      <c r="D610" s="15"/>
      <c r="E610" s="15"/>
    </row>
    <row r="611" spans="1:5" ht="19.5" customHeight="1">
      <c r="A611" s="15"/>
      <c r="B611" s="15"/>
      <c r="C611" s="15"/>
      <c r="D611" s="15"/>
      <c r="E611" s="15"/>
    </row>
    <row r="612" spans="1:5" ht="19.5" customHeight="1">
      <c r="A612" s="15"/>
      <c r="B612" s="15"/>
      <c r="C612" s="15"/>
      <c r="D612" s="15"/>
      <c r="E612" s="15"/>
    </row>
    <row r="613" spans="1:5" ht="19.5" customHeight="1">
      <c r="A613" s="15"/>
      <c r="B613" s="15"/>
      <c r="C613" s="15"/>
      <c r="D613" s="15"/>
      <c r="E613" s="15"/>
    </row>
    <row r="614" spans="1:5" ht="19.5" customHeight="1">
      <c r="A614" s="15"/>
      <c r="B614" s="15"/>
      <c r="C614" s="15"/>
      <c r="D614" s="15"/>
      <c r="E614" s="15"/>
    </row>
    <row r="615" spans="1:5" ht="19.5" customHeight="1">
      <c r="A615" s="15"/>
      <c r="B615" s="15"/>
      <c r="C615" s="15"/>
      <c r="D615" s="15"/>
      <c r="E615" s="15"/>
    </row>
    <row r="616" spans="1:5" ht="19.5" customHeight="1">
      <c r="A616" s="15"/>
      <c r="B616" s="15"/>
      <c r="C616" s="15"/>
      <c r="D616" s="15"/>
      <c r="E616" s="15"/>
    </row>
    <row r="617" spans="1:5" ht="19.5" customHeight="1">
      <c r="A617" s="15"/>
      <c r="B617" s="15"/>
      <c r="C617" s="15"/>
      <c r="D617" s="15"/>
      <c r="E617" s="15"/>
    </row>
    <row r="618" spans="1:5" ht="19.5" customHeight="1">
      <c r="A618" s="15"/>
      <c r="B618" s="15"/>
      <c r="C618" s="15"/>
      <c r="D618" s="15"/>
      <c r="E618" s="15"/>
    </row>
    <row r="619" spans="1:5" ht="19.5" customHeight="1">
      <c r="A619" s="15"/>
      <c r="B619" s="15"/>
      <c r="C619" s="15"/>
      <c r="D619" s="15"/>
      <c r="E619" s="15"/>
    </row>
    <row r="620" spans="1:5" ht="19.5" customHeight="1">
      <c r="A620" s="15"/>
      <c r="B620" s="15"/>
      <c r="C620" s="15"/>
      <c r="D620" s="15"/>
      <c r="E620" s="15"/>
    </row>
    <row r="621" spans="1:5" ht="19.5" customHeight="1">
      <c r="A621" s="15"/>
      <c r="B621" s="15"/>
      <c r="C621" s="15"/>
      <c r="D621" s="15"/>
      <c r="E621" s="15"/>
    </row>
    <row r="622" spans="1:5" ht="19.5" customHeight="1">
      <c r="A622" s="15"/>
      <c r="B622" s="15"/>
      <c r="C622" s="15"/>
      <c r="D622" s="15"/>
      <c r="E622" s="15"/>
    </row>
    <row r="623" spans="1:5" ht="19.5" customHeight="1">
      <c r="A623" s="15"/>
      <c r="B623" s="15"/>
      <c r="C623" s="15"/>
      <c r="D623" s="15"/>
      <c r="E623" s="15"/>
    </row>
    <row r="624" spans="1:5" ht="19.5" customHeight="1">
      <c r="A624" s="15"/>
      <c r="B624" s="15"/>
      <c r="C624" s="15"/>
      <c r="D624" s="15"/>
      <c r="E624" s="15"/>
    </row>
    <row r="625" spans="1:5" ht="19.5" customHeight="1">
      <c r="A625" s="15"/>
      <c r="B625" s="15"/>
      <c r="C625" s="15"/>
      <c r="D625" s="15"/>
      <c r="E625" s="15"/>
    </row>
    <row r="626" spans="1:5" ht="19.5" customHeight="1">
      <c r="A626" s="15"/>
      <c r="B626" s="15"/>
      <c r="C626" s="15"/>
      <c r="D626" s="15"/>
      <c r="E626" s="15"/>
    </row>
    <row r="627" spans="1:5" ht="19.5" customHeight="1">
      <c r="A627" s="15"/>
      <c r="B627" s="15"/>
      <c r="C627" s="15"/>
      <c r="D627" s="15"/>
      <c r="E627" s="15"/>
    </row>
    <row r="628" spans="1:5" ht="19.5" customHeight="1">
      <c r="A628" s="15"/>
      <c r="B628" s="15"/>
      <c r="C628" s="15"/>
      <c r="D628" s="15"/>
      <c r="E628" s="15"/>
    </row>
    <row r="629" spans="1:5" ht="19.5" customHeight="1">
      <c r="A629" s="15"/>
      <c r="B629" s="15"/>
      <c r="C629" s="15"/>
      <c r="D629" s="15"/>
      <c r="E629" s="15"/>
    </row>
    <row r="630" spans="1:5" ht="19.5" customHeight="1">
      <c r="A630" s="15"/>
      <c r="B630" s="15"/>
      <c r="C630" s="15"/>
      <c r="D630" s="15"/>
      <c r="E630" s="15"/>
    </row>
    <row r="631" spans="1:5" ht="19.5" customHeight="1">
      <c r="A631" s="15"/>
      <c r="B631" s="15"/>
      <c r="C631" s="15"/>
      <c r="D631" s="15"/>
      <c r="E631" s="15"/>
    </row>
    <row r="632" spans="1:5" ht="19.5" customHeight="1">
      <c r="A632" s="15"/>
      <c r="B632" s="15"/>
      <c r="C632" s="15"/>
      <c r="D632" s="15"/>
      <c r="E632" s="15"/>
    </row>
    <row r="633" spans="1:5" ht="19.5" customHeight="1">
      <c r="A633" s="15"/>
      <c r="B633" s="15"/>
      <c r="C633" s="15"/>
      <c r="D633" s="15"/>
      <c r="E633" s="15"/>
    </row>
    <row r="634" spans="1:5" ht="19.5" customHeight="1">
      <c r="A634" s="15"/>
      <c r="B634" s="15"/>
      <c r="C634" s="15"/>
      <c r="D634" s="15"/>
      <c r="E634" s="15"/>
    </row>
    <row r="635" spans="1:5" ht="19.5" customHeight="1">
      <c r="A635" s="15"/>
      <c r="B635" s="15"/>
      <c r="C635" s="15"/>
      <c r="D635" s="15"/>
      <c r="E635" s="15"/>
    </row>
    <row r="636" spans="1:5" ht="19.5" customHeight="1">
      <c r="A636" s="15"/>
      <c r="B636" s="15"/>
      <c r="C636" s="15"/>
      <c r="D636" s="15"/>
      <c r="E636" s="15"/>
    </row>
    <row r="637" spans="1:5" ht="19.5" customHeight="1">
      <c r="A637" s="15"/>
      <c r="B637" s="15"/>
      <c r="C637" s="15"/>
      <c r="D637" s="15"/>
      <c r="E637" s="15"/>
    </row>
    <row r="638" spans="1:5" ht="19.5" customHeight="1">
      <c r="A638" s="15"/>
      <c r="B638" s="15"/>
      <c r="C638" s="15"/>
      <c r="D638" s="15"/>
      <c r="E638" s="15"/>
    </row>
    <row r="639" spans="1:5" ht="19.5" customHeight="1">
      <c r="A639" s="15"/>
      <c r="B639" s="15"/>
      <c r="C639" s="15"/>
      <c r="D639" s="15"/>
      <c r="E639" s="15"/>
    </row>
    <row r="640" spans="1:5" ht="19.5" customHeight="1">
      <c r="A640" s="15"/>
      <c r="B640" s="15"/>
      <c r="C640" s="15"/>
      <c r="D640" s="15"/>
      <c r="E640" s="15"/>
    </row>
    <row r="641" spans="1:5" ht="19.5" customHeight="1">
      <c r="A641" s="15"/>
      <c r="B641" s="15"/>
      <c r="C641" s="15"/>
      <c r="D641" s="15"/>
      <c r="E641" s="15"/>
    </row>
    <row r="642" spans="1:5" ht="19.5" customHeight="1">
      <c r="A642" s="15"/>
      <c r="B642" s="15"/>
      <c r="C642" s="15"/>
      <c r="D642" s="15"/>
      <c r="E642" s="15"/>
    </row>
    <row r="643" spans="1:5" ht="19.5" customHeight="1">
      <c r="A643" s="15"/>
      <c r="B643" s="15"/>
      <c r="C643" s="15"/>
      <c r="D643" s="15"/>
      <c r="E643" s="15"/>
    </row>
    <row r="644" spans="1:5" ht="19.5" customHeight="1">
      <c r="A644" s="15"/>
      <c r="B644" s="15"/>
      <c r="C644" s="15"/>
      <c r="D644" s="15"/>
      <c r="E644" s="15"/>
    </row>
    <row r="645" spans="1:5" ht="19.5" customHeight="1">
      <c r="A645" s="15"/>
      <c r="B645" s="15"/>
      <c r="C645" s="15"/>
      <c r="D645" s="15"/>
      <c r="E645" s="15"/>
    </row>
    <row r="646" spans="1:5" ht="19.5" customHeight="1">
      <c r="A646" s="15"/>
      <c r="B646" s="15"/>
      <c r="C646" s="15"/>
      <c r="D646" s="15"/>
      <c r="E646" s="15"/>
    </row>
    <row r="647" spans="1:5" ht="19.5" customHeight="1">
      <c r="A647" s="15"/>
      <c r="B647" s="15"/>
      <c r="C647" s="15"/>
      <c r="D647" s="15"/>
      <c r="E647" s="15"/>
    </row>
    <row r="648" spans="1:5" ht="19.5" customHeight="1">
      <c r="A648" s="15"/>
      <c r="B648" s="15"/>
      <c r="C648" s="15"/>
      <c r="D648" s="15"/>
      <c r="E648" s="15"/>
    </row>
    <row r="649" spans="1:5" ht="19.5" customHeight="1">
      <c r="A649" s="15"/>
      <c r="B649" s="15"/>
      <c r="C649" s="15"/>
      <c r="D649" s="15"/>
      <c r="E649" s="15"/>
    </row>
    <row r="650" spans="1:5" ht="19.5" customHeight="1">
      <c r="A650" s="15"/>
      <c r="B650" s="15"/>
      <c r="C650" s="15"/>
      <c r="D650" s="15"/>
      <c r="E650" s="15"/>
    </row>
    <row r="651" spans="1:5" ht="19.5" customHeight="1">
      <c r="A651" s="15"/>
      <c r="B651" s="15"/>
      <c r="C651" s="15"/>
      <c r="D651" s="15"/>
      <c r="E651" s="15"/>
    </row>
    <row r="652" spans="1:5" ht="19.5" customHeight="1">
      <c r="A652" s="15"/>
      <c r="B652" s="15"/>
      <c r="C652" s="15"/>
      <c r="D652" s="15"/>
      <c r="E652" s="15"/>
    </row>
    <row r="653" spans="1:5" ht="19.5" customHeight="1">
      <c r="A653" s="15"/>
      <c r="B653" s="15"/>
      <c r="C653" s="15"/>
      <c r="D653" s="15"/>
      <c r="E653" s="15"/>
    </row>
    <row r="654" spans="1:5" ht="19.5" customHeight="1">
      <c r="A654" s="15"/>
      <c r="B654" s="15"/>
      <c r="C654" s="15"/>
      <c r="D654" s="15"/>
      <c r="E654" s="15"/>
    </row>
    <row r="655" spans="1:5" ht="19.5" customHeight="1">
      <c r="A655" s="15"/>
      <c r="B655" s="15"/>
      <c r="C655" s="15"/>
      <c r="D655" s="15"/>
      <c r="E655" s="15"/>
    </row>
    <row r="656" spans="1:5" ht="19.5" customHeight="1">
      <c r="A656" s="15"/>
      <c r="B656" s="15"/>
      <c r="C656" s="15"/>
      <c r="D656" s="15"/>
      <c r="E656" s="15"/>
    </row>
    <row r="657" spans="1:5" ht="19.5" customHeight="1">
      <c r="A657" s="15"/>
      <c r="B657" s="15"/>
      <c r="C657" s="15"/>
      <c r="D657" s="15"/>
      <c r="E657" s="15"/>
    </row>
    <row r="658" spans="1:5" ht="19.5" customHeight="1">
      <c r="A658" s="15"/>
      <c r="B658" s="15"/>
      <c r="C658" s="15"/>
      <c r="D658" s="15"/>
      <c r="E658" s="15"/>
    </row>
    <row r="659" spans="1:5" ht="19.5" customHeight="1">
      <c r="A659" s="15"/>
      <c r="B659" s="15"/>
      <c r="C659" s="15"/>
      <c r="D659" s="15"/>
      <c r="E659" s="15"/>
    </row>
    <row r="660" spans="1:5" ht="19.5" customHeight="1">
      <c r="A660" s="15"/>
      <c r="B660" s="15"/>
      <c r="C660" s="15"/>
      <c r="D660" s="15"/>
      <c r="E660" s="15"/>
    </row>
    <row r="661" spans="1:5" ht="19.5" customHeight="1">
      <c r="A661" s="15"/>
      <c r="B661" s="15"/>
      <c r="C661" s="15"/>
      <c r="D661" s="15"/>
      <c r="E661" s="15"/>
    </row>
    <row r="662" spans="1:5" ht="19.5" customHeight="1">
      <c r="A662" s="15"/>
      <c r="B662" s="15"/>
      <c r="C662" s="15"/>
      <c r="D662" s="15"/>
      <c r="E662" s="15"/>
    </row>
    <row r="663" spans="1:5" ht="19.5" customHeight="1">
      <c r="A663" s="15"/>
      <c r="B663" s="15"/>
      <c r="C663" s="15"/>
      <c r="D663" s="15"/>
      <c r="E663" s="15"/>
    </row>
    <row r="664" spans="1:5" ht="19.5" customHeight="1">
      <c r="A664" s="15"/>
      <c r="B664" s="15"/>
      <c r="C664" s="15"/>
      <c r="D664" s="15"/>
      <c r="E664" s="15"/>
    </row>
    <row r="665" spans="1:5" ht="19.5" customHeight="1">
      <c r="A665" s="15"/>
      <c r="B665" s="15"/>
      <c r="C665" s="15"/>
      <c r="D665" s="15"/>
      <c r="E665" s="15"/>
    </row>
    <row r="666" spans="1:5" ht="19.5" customHeight="1">
      <c r="A666" s="15"/>
      <c r="B666" s="15"/>
      <c r="C666" s="15"/>
      <c r="D666" s="15"/>
      <c r="E666" s="15"/>
    </row>
    <row r="667" spans="1:5" ht="19.5" customHeight="1">
      <c r="A667" s="15"/>
      <c r="B667" s="15"/>
      <c r="C667" s="15"/>
      <c r="D667" s="15"/>
      <c r="E667" s="15"/>
    </row>
    <row r="668" spans="1:5" ht="19.5" customHeight="1">
      <c r="A668" s="15"/>
      <c r="B668" s="15"/>
      <c r="C668" s="15"/>
      <c r="D668" s="15"/>
      <c r="E668" s="15"/>
    </row>
    <row r="669" spans="1:5" ht="19.5" customHeight="1">
      <c r="A669" s="15"/>
      <c r="B669" s="15"/>
      <c r="C669" s="15"/>
      <c r="D669" s="15"/>
      <c r="E669" s="15"/>
    </row>
    <row r="670" spans="1:5" ht="19.5" customHeight="1">
      <c r="A670" s="15"/>
      <c r="B670" s="15"/>
      <c r="C670" s="15"/>
      <c r="D670" s="15"/>
      <c r="E670" s="15"/>
    </row>
    <row r="671" spans="1:5" ht="19.5" customHeight="1">
      <c r="A671" s="15"/>
      <c r="B671" s="15"/>
      <c r="C671" s="15"/>
      <c r="D671" s="15"/>
      <c r="E671" s="15"/>
    </row>
    <row r="672" spans="1:5" ht="19.5" customHeight="1">
      <c r="A672" s="15"/>
      <c r="B672" s="15"/>
      <c r="C672" s="15"/>
      <c r="D672" s="15"/>
      <c r="E672" s="15"/>
    </row>
    <row r="673" spans="1:5" ht="19.5" customHeight="1">
      <c r="A673" s="15"/>
      <c r="B673" s="15"/>
      <c r="C673" s="15"/>
      <c r="D673" s="15"/>
      <c r="E673" s="15"/>
    </row>
    <row r="674" spans="1:5" ht="19.5" customHeight="1">
      <c r="A674" s="15"/>
      <c r="B674" s="15"/>
      <c r="C674" s="15"/>
      <c r="D674" s="15"/>
      <c r="E674" s="15"/>
    </row>
    <row r="675" spans="1:5" ht="19.5" customHeight="1">
      <c r="A675" s="15"/>
      <c r="B675" s="15"/>
      <c r="C675" s="15"/>
      <c r="D675" s="15"/>
      <c r="E675" s="15"/>
    </row>
    <row r="676" spans="1:5" ht="19.5" customHeight="1">
      <c r="A676" s="15"/>
      <c r="B676" s="15"/>
      <c r="C676" s="15"/>
      <c r="D676" s="15"/>
      <c r="E676" s="15"/>
    </row>
    <row r="677" spans="1:5" ht="19.5" customHeight="1">
      <c r="A677" s="15"/>
      <c r="B677" s="15"/>
      <c r="C677" s="15"/>
      <c r="D677" s="15"/>
      <c r="E677" s="15"/>
    </row>
    <row r="678" spans="1:5" ht="19.5" customHeight="1">
      <c r="A678" s="15"/>
      <c r="B678" s="15"/>
      <c r="C678" s="15"/>
      <c r="D678" s="15"/>
      <c r="E678" s="15"/>
    </row>
    <row r="679" spans="1:5" ht="19.5" customHeight="1">
      <c r="A679" s="15"/>
      <c r="B679" s="15"/>
      <c r="C679" s="15"/>
      <c r="D679" s="15"/>
      <c r="E679" s="15"/>
    </row>
    <row r="680" spans="1:5" ht="19.5" customHeight="1">
      <c r="A680" s="15"/>
      <c r="B680" s="15"/>
      <c r="C680" s="15"/>
      <c r="D680" s="15"/>
      <c r="E680" s="15"/>
    </row>
    <row r="681" spans="1:5" ht="19.5" customHeight="1">
      <c r="A681" s="15"/>
      <c r="B681" s="15"/>
      <c r="C681" s="15"/>
      <c r="D681" s="15"/>
      <c r="E681" s="15"/>
    </row>
    <row r="682" spans="1:5" ht="19.5" customHeight="1">
      <c r="A682" s="15"/>
      <c r="B682" s="15"/>
      <c r="C682" s="15"/>
      <c r="D682" s="15"/>
      <c r="E682" s="15"/>
    </row>
    <row r="683" spans="1:5" ht="19.5" customHeight="1">
      <c r="A683" s="15"/>
      <c r="B683" s="15"/>
      <c r="C683" s="15"/>
      <c r="D683" s="15"/>
      <c r="E683" s="15"/>
    </row>
    <row r="684" spans="1:5" ht="19.5" customHeight="1">
      <c r="A684" s="15"/>
      <c r="B684" s="15"/>
      <c r="C684" s="15"/>
      <c r="D684" s="15"/>
      <c r="E684" s="15"/>
    </row>
    <row r="685" spans="1:5" ht="19.5" customHeight="1">
      <c r="A685" s="15"/>
      <c r="B685" s="15"/>
      <c r="C685" s="15"/>
      <c r="D685" s="15"/>
      <c r="E685" s="15"/>
    </row>
    <row r="686" spans="1:5" ht="19.5" customHeight="1">
      <c r="A686" s="15"/>
      <c r="B686" s="15"/>
      <c r="C686" s="15"/>
      <c r="D686" s="15"/>
      <c r="E686" s="15"/>
    </row>
    <row r="687" spans="1:5" ht="19.5" customHeight="1">
      <c r="A687" s="15"/>
      <c r="B687" s="15"/>
      <c r="C687" s="15"/>
      <c r="D687" s="15"/>
      <c r="E687" s="15"/>
    </row>
    <row r="688" spans="1:5" ht="19.5" customHeight="1">
      <c r="A688" s="15"/>
      <c r="B688" s="15"/>
      <c r="C688" s="15"/>
      <c r="D688" s="15"/>
      <c r="E688" s="15"/>
    </row>
    <row r="689" spans="1:5" ht="19.5" customHeight="1">
      <c r="A689" s="15"/>
      <c r="B689" s="15"/>
      <c r="C689" s="15"/>
      <c r="D689" s="15"/>
      <c r="E689" s="15"/>
    </row>
    <row r="690" spans="1:5" ht="19.5" customHeight="1">
      <c r="A690" s="15"/>
      <c r="B690" s="15"/>
      <c r="C690" s="15"/>
      <c r="D690" s="15"/>
      <c r="E690" s="15"/>
    </row>
    <row r="691" spans="1:5" ht="19.5" customHeight="1">
      <c r="A691" s="15"/>
      <c r="B691" s="15"/>
      <c r="C691" s="15"/>
      <c r="D691" s="15"/>
      <c r="E691" s="15"/>
    </row>
    <row r="692" spans="1:5" ht="19.5" customHeight="1">
      <c r="A692" s="15"/>
      <c r="B692" s="15"/>
      <c r="C692" s="15"/>
      <c r="D692" s="15"/>
      <c r="E692" s="15"/>
    </row>
    <row r="693" spans="1:5" ht="19.5" customHeight="1">
      <c r="A693" s="15"/>
      <c r="B693" s="15"/>
      <c r="C693" s="15"/>
      <c r="D693" s="15"/>
      <c r="E693" s="15"/>
    </row>
    <row r="694" spans="1:5" ht="19.5" customHeight="1">
      <c r="A694" s="15"/>
      <c r="B694" s="15"/>
      <c r="C694" s="15"/>
      <c r="D694" s="15"/>
      <c r="E694" s="15"/>
    </row>
    <row r="695" spans="1:5" ht="19.5" customHeight="1">
      <c r="A695" s="15"/>
      <c r="B695" s="15"/>
      <c r="C695" s="15"/>
      <c r="D695" s="15"/>
      <c r="E695" s="15"/>
    </row>
    <row r="696" spans="1:5" ht="19.5" customHeight="1">
      <c r="A696" s="15"/>
      <c r="B696" s="15"/>
      <c r="C696" s="15"/>
      <c r="D696" s="15"/>
      <c r="E696" s="15"/>
    </row>
    <row r="697" spans="1:5" ht="19.5" customHeight="1">
      <c r="A697" s="15"/>
      <c r="B697" s="15"/>
      <c r="C697" s="15"/>
      <c r="D697" s="15"/>
      <c r="E697" s="15"/>
    </row>
    <row r="698" spans="1:5" ht="19.5" customHeight="1">
      <c r="A698" s="15"/>
      <c r="B698" s="15"/>
      <c r="C698" s="15"/>
      <c r="D698" s="15"/>
      <c r="E698" s="15"/>
    </row>
    <row r="699" spans="1:5" ht="19.5" customHeight="1">
      <c r="A699" s="15"/>
      <c r="B699" s="15"/>
      <c r="C699" s="15"/>
      <c r="D699" s="15"/>
      <c r="E699" s="15"/>
    </row>
    <row r="700" spans="1:5" ht="19.5" customHeight="1">
      <c r="A700" s="15"/>
      <c r="B700" s="15"/>
      <c r="C700" s="15"/>
      <c r="D700" s="15"/>
      <c r="E700" s="15"/>
    </row>
    <row r="701" spans="1:5" ht="19.5" customHeight="1">
      <c r="A701" s="15"/>
      <c r="B701" s="15"/>
      <c r="C701" s="15"/>
      <c r="D701" s="15"/>
      <c r="E701" s="15"/>
    </row>
    <row r="702" spans="1:5" ht="19.5" customHeight="1">
      <c r="A702" s="15"/>
      <c r="B702" s="15"/>
      <c r="C702" s="15"/>
      <c r="D702" s="15"/>
      <c r="E702" s="15"/>
    </row>
    <row r="703" spans="1:5" ht="19.5" customHeight="1">
      <c r="A703" s="15"/>
      <c r="B703" s="15"/>
      <c r="C703" s="15"/>
      <c r="D703" s="15"/>
      <c r="E703" s="15"/>
    </row>
    <row r="704" spans="1:5" ht="19.5" customHeight="1">
      <c r="A704" s="15"/>
      <c r="B704" s="15"/>
      <c r="C704" s="15"/>
      <c r="D704" s="15"/>
      <c r="E704" s="15"/>
    </row>
    <row r="705" spans="1:5" ht="19.5" customHeight="1">
      <c r="A705" s="15"/>
      <c r="B705" s="15"/>
      <c r="C705" s="15"/>
      <c r="D705" s="15"/>
      <c r="E705" s="15"/>
    </row>
    <row r="706" spans="1:5" ht="19.5" customHeight="1">
      <c r="A706" s="15"/>
      <c r="B706" s="15"/>
      <c r="C706" s="15"/>
      <c r="D706" s="15"/>
      <c r="E706" s="15"/>
    </row>
    <row r="707" spans="1:5" ht="19.5" customHeight="1">
      <c r="A707" s="15"/>
      <c r="B707" s="15"/>
      <c r="C707" s="15"/>
      <c r="D707" s="15"/>
      <c r="E707" s="15"/>
    </row>
    <row r="708" spans="1:5" ht="19.5" customHeight="1">
      <c r="A708" s="15"/>
      <c r="B708" s="15"/>
      <c r="C708" s="15"/>
      <c r="D708" s="15"/>
      <c r="E708" s="15"/>
    </row>
    <row r="709" spans="1:5" ht="19.5" customHeight="1">
      <c r="A709" s="15"/>
      <c r="B709" s="15"/>
      <c r="C709" s="15"/>
      <c r="D709" s="15"/>
      <c r="E709" s="15"/>
    </row>
    <row r="710" spans="1:5" ht="19.5" customHeight="1">
      <c r="A710" s="15"/>
      <c r="B710" s="15"/>
      <c r="C710" s="15"/>
      <c r="D710" s="15"/>
      <c r="E710" s="15"/>
    </row>
    <row r="711" spans="1:5" ht="19.5" customHeight="1">
      <c r="A711" s="15"/>
      <c r="B711" s="15"/>
      <c r="C711" s="15"/>
      <c r="D711" s="15"/>
      <c r="E711" s="15"/>
    </row>
    <row r="712" spans="1:5" ht="19.5" customHeight="1">
      <c r="A712" s="15"/>
      <c r="B712" s="15"/>
      <c r="C712" s="15"/>
      <c r="D712" s="15"/>
      <c r="E712" s="15"/>
    </row>
    <row r="713" spans="1:5" ht="19.5" customHeight="1">
      <c r="A713" s="15"/>
      <c r="B713" s="15"/>
      <c r="C713" s="15"/>
      <c r="D713" s="15"/>
      <c r="E713" s="15"/>
    </row>
    <row r="714" spans="1:5" ht="19.5" customHeight="1">
      <c r="A714" s="15"/>
      <c r="B714" s="15"/>
      <c r="C714" s="15"/>
      <c r="D714" s="15"/>
      <c r="E714" s="15"/>
    </row>
    <row r="715" spans="1:5" ht="19.5" customHeight="1">
      <c r="A715" s="15"/>
      <c r="B715" s="15"/>
      <c r="C715" s="15"/>
      <c r="D715" s="15"/>
      <c r="E715" s="15"/>
    </row>
    <row r="716" spans="1:5" ht="19.5" customHeight="1">
      <c r="A716" s="15"/>
      <c r="B716" s="15"/>
      <c r="C716" s="15"/>
      <c r="D716" s="15"/>
      <c r="E716" s="15"/>
    </row>
    <row r="717" spans="1:5" ht="19.5" customHeight="1">
      <c r="A717" s="15"/>
      <c r="B717" s="15"/>
      <c r="C717" s="15"/>
      <c r="D717" s="15"/>
      <c r="E717" s="15"/>
    </row>
    <row r="718" spans="1:5" ht="19.5" customHeight="1">
      <c r="A718" s="15"/>
      <c r="B718" s="15"/>
      <c r="C718" s="15"/>
      <c r="D718" s="15"/>
      <c r="E718" s="15"/>
    </row>
    <row r="719" spans="1:5" ht="19.5" customHeight="1">
      <c r="A719" s="15"/>
      <c r="B719" s="15"/>
      <c r="C719" s="15"/>
      <c r="D719" s="15"/>
      <c r="E719" s="15"/>
    </row>
    <row r="720" spans="1:5" ht="19.5" customHeight="1">
      <c r="A720" s="15"/>
      <c r="B720" s="15"/>
      <c r="C720" s="15"/>
      <c r="D720" s="15"/>
      <c r="E720" s="15"/>
    </row>
    <row r="721" spans="1:5" ht="19.5" customHeight="1">
      <c r="A721" s="15"/>
      <c r="B721" s="15"/>
      <c r="C721" s="15"/>
      <c r="D721" s="15"/>
      <c r="E721" s="15"/>
    </row>
    <row r="722" spans="1:5" ht="19.5" customHeight="1">
      <c r="A722" s="15"/>
      <c r="B722" s="15"/>
      <c r="C722" s="15"/>
      <c r="D722" s="15"/>
      <c r="E722" s="15"/>
    </row>
    <row r="723" spans="1:5" ht="19.5" customHeight="1">
      <c r="A723" s="15"/>
      <c r="B723" s="15"/>
      <c r="C723" s="15"/>
      <c r="D723" s="15"/>
      <c r="E723" s="15"/>
    </row>
    <row r="724" spans="1:5" ht="19.5" customHeight="1">
      <c r="A724" s="15"/>
      <c r="B724" s="15"/>
      <c r="C724" s="15"/>
      <c r="D724" s="15"/>
      <c r="E724" s="15"/>
    </row>
    <row r="725" spans="1:5" ht="19.5" customHeight="1">
      <c r="A725" s="15"/>
      <c r="B725" s="15"/>
      <c r="C725" s="15"/>
      <c r="D725" s="15"/>
      <c r="E725" s="15"/>
    </row>
    <row r="726" spans="1:5" ht="19.5" customHeight="1">
      <c r="A726" s="15"/>
      <c r="B726" s="15"/>
      <c r="C726" s="15"/>
      <c r="D726" s="15"/>
      <c r="E726" s="15"/>
    </row>
    <row r="727" spans="1:5" ht="19.5" customHeight="1">
      <c r="A727" s="15"/>
      <c r="B727" s="15"/>
      <c r="C727" s="15"/>
      <c r="D727" s="15"/>
      <c r="E727" s="15"/>
    </row>
    <row r="728" spans="1:5" ht="19.5" customHeight="1">
      <c r="A728" s="15"/>
      <c r="B728" s="15"/>
      <c r="C728" s="15"/>
      <c r="D728" s="15"/>
      <c r="E728" s="15"/>
    </row>
    <row r="729" spans="1:5" ht="19.5" customHeight="1">
      <c r="A729" s="15"/>
      <c r="B729" s="15"/>
      <c r="C729" s="15"/>
      <c r="D729" s="15"/>
      <c r="E729" s="15"/>
    </row>
    <row r="730" spans="1:5" ht="19.5" customHeight="1">
      <c r="A730" s="15"/>
      <c r="B730" s="15"/>
      <c r="C730" s="15"/>
      <c r="D730" s="15"/>
      <c r="E730" s="15"/>
    </row>
    <row r="731" spans="1:5" ht="19.5" customHeight="1">
      <c r="A731" s="15"/>
      <c r="B731" s="15"/>
      <c r="C731" s="15"/>
      <c r="D731" s="15"/>
      <c r="E731" s="15"/>
    </row>
    <row r="732" spans="1:5" ht="19.5" customHeight="1">
      <c r="A732" s="15"/>
      <c r="B732" s="15"/>
      <c r="C732" s="15"/>
      <c r="D732" s="15"/>
      <c r="E732" s="15"/>
    </row>
    <row r="733" spans="1:5" ht="19.5" customHeight="1">
      <c r="A733" s="15"/>
      <c r="B733" s="15"/>
      <c r="C733" s="15"/>
      <c r="D733" s="15"/>
      <c r="E733" s="15"/>
    </row>
    <row r="734" spans="1:5" ht="19.5" customHeight="1">
      <c r="A734" s="15"/>
      <c r="B734" s="15"/>
      <c r="C734" s="15"/>
      <c r="D734" s="15"/>
      <c r="E734" s="15"/>
    </row>
    <row r="735" spans="1:5" ht="19.5" customHeight="1">
      <c r="A735" s="15"/>
      <c r="B735" s="15"/>
      <c r="C735" s="15"/>
      <c r="D735" s="15"/>
      <c r="E735" s="15"/>
    </row>
    <row r="736" spans="1:5" ht="19.5" customHeight="1">
      <c r="A736" s="15"/>
      <c r="B736" s="15"/>
      <c r="C736" s="15"/>
      <c r="D736" s="15"/>
      <c r="E736" s="15"/>
    </row>
    <row r="737" spans="1:5" ht="19.5" customHeight="1">
      <c r="A737" s="15"/>
      <c r="B737" s="15"/>
      <c r="C737" s="15"/>
      <c r="D737" s="15"/>
      <c r="E737" s="15"/>
    </row>
    <row r="738" spans="1:5" ht="19.5" customHeight="1">
      <c r="A738" s="15"/>
      <c r="B738" s="15"/>
      <c r="C738" s="15"/>
      <c r="D738" s="15"/>
      <c r="E738" s="15"/>
    </row>
    <row r="739" spans="1:5" ht="19.5" customHeight="1">
      <c r="A739" s="15"/>
      <c r="B739" s="15"/>
      <c r="C739" s="15"/>
      <c r="D739" s="15"/>
      <c r="E739" s="15"/>
    </row>
    <row r="740" spans="1:5" ht="19.5" customHeight="1">
      <c r="A740" s="15"/>
      <c r="B740" s="15"/>
      <c r="C740" s="15"/>
      <c r="D740" s="15"/>
      <c r="E740" s="15"/>
    </row>
    <row r="741" spans="1:5" ht="19.5" customHeight="1">
      <c r="A741" s="15"/>
      <c r="B741" s="15"/>
      <c r="C741" s="15"/>
      <c r="D741" s="15"/>
      <c r="E741" s="15"/>
    </row>
    <row r="742" spans="1:5" ht="19.5" customHeight="1">
      <c r="A742" s="15"/>
      <c r="B742" s="15"/>
      <c r="C742" s="15"/>
      <c r="D742" s="15"/>
      <c r="E742" s="15"/>
    </row>
    <row r="743" spans="1:5" ht="19.5" customHeight="1">
      <c r="A743" s="15"/>
      <c r="B743" s="15"/>
      <c r="C743" s="15"/>
      <c r="D743" s="15"/>
      <c r="E743" s="15"/>
    </row>
    <row r="744" spans="1:5" ht="19.5" customHeight="1">
      <c r="A744" s="15"/>
      <c r="B744" s="15"/>
      <c r="C744" s="15"/>
      <c r="D744" s="15"/>
      <c r="E744" s="15"/>
    </row>
    <row r="745" spans="1:5" ht="19.5" customHeight="1">
      <c r="A745" s="15"/>
      <c r="B745" s="15"/>
      <c r="C745" s="15"/>
      <c r="D745" s="15"/>
      <c r="E745" s="15"/>
    </row>
    <row r="746" spans="1:5" ht="19.5" customHeight="1">
      <c r="A746" s="15"/>
      <c r="B746" s="15"/>
      <c r="C746" s="15"/>
      <c r="D746" s="15"/>
      <c r="E746" s="15"/>
    </row>
    <row r="747" spans="1:5" ht="19.5" customHeight="1">
      <c r="A747" s="15"/>
      <c r="B747" s="15"/>
      <c r="C747" s="15"/>
      <c r="D747" s="15"/>
      <c r="E747" s="15"/>
    </row>
    <row r="748" spans="1:5" ht="19.5" customHeight="1">
      <c r="A748" s="15"/>
      <c r="B748" s="15"/>
      <c r="C748" s="15"/>
      <c r="D748" s="15"/>
      <c r="E748" s="15"/>
    </row>
    <row r="749" spans="1:5" ht="19.5" customHeight="1">
      <c r="A749" s="15"/>
      <c r="B749" s="15"/>
      <c r="C749" s="15"/>
      <c r="D749" s="15"/>
      <c r="E749" s="15"/>
    </row>
    <row r="750" spans="1:5" ht="19.5" customHeight="1">
      <c r="A750" s="15"/>
      <c r="B750" s="15"/>
      <c r="C750" s="15"/>
      <c r="D750" s="15"/>
      <c r="E750" s="15"/>
    </row>
    <row r="751" spans="1:5" ht="19.5" customHeight="1">
      <c r="A751" s="15"/>
      <c r="B751" s="15"/>
      <c r="C751" s="15"/>
      <c r="D751" s="15"/>
      <c r="E751" s="15"/>
    </row>
    <row r="752" spans="1:5" ht="19.5" customHeight="1">
      <c r="A752" s="15"/>
      <c r="B752" s="15"/>
      <c r="C752" s="15"/>
      <c r="D752" s="15"/>
      <c r="E752" s="15"/>
    </row>
    <row r="753" spans="1:5" ht="19.5" customHeight="1">
      <c r="A753" s="15"/>
      <c r="B753" s="15"/>
      <c r="C753" s="15"/>
      <c r="D753" s="15"/>
      <c r="E753" s="15"/>
    </row>
    <row r="754" spans="1:5" ht="19.5" customHeight="1">
      <c r="A754" s="15"/>
      <c r="B754" s="15"/>
      <c r="C754" s="15"/>
      <c r="D754" s="15"/>
      <c r="E754" s="15"/>
    </row>
    <row r="755" spans="1:5" ht="19.5" customHeight="1">
      <c r="A755" s="15"/>
      <c r="B755" s="15"/>
      <c r="C755" s="15"/>
      <c r="D755" s="15"/>
      <c r="E755" s="15"/>
    </row>
    <row r="756" spans="1:5" ht="19.5" customHeight="1">
      <c r="A756" s="15"/>
      <c r="B756" s="15"/>
      <c r="C756" s="15"/>
      <c r="D756" s="15"/>
      <c r="E756" s="15"/>
    </row>
    <row r="757" spans="1:5" ht="19.5" customHeight="1">
      <c r="A757" s="15"/>
      <c r="B757" s="15"/>
      <c r="C757" s="15"/>
      <c r="D757" s="15"/>
      <c r="E757" s="15"/>
    </row>
    <row r="758" spans="1:5" ht="19.5" customHeight="1">
      <c r="A758" s="15"/>
      <c r="B758" s="15"/>
      <c r="C758" s="15"/>
      <c r="D758" s="15"/>
      <c r="E758" s="15"/>
    </row>
    <row r="759" spans="1:5" ht="19.5" customHeight="1">
      <c r="A759" s="15"/>
      <c r="B759" s="15"/>
      <c r="C759" s="15"/>
      <c r="D759" s="15"/>
      <c r="E759" s="15"/>
    </row>
    <row r="760" spans="1:5" ht="19.5" customHeight="1">
      <c r="A760" s="15"/>
      <c r="B760" s="15"/>
      <c r="C760" s="15"/>
      <c r="D760" s="15"/>
      <c r="E760" s="15"/>
    </row>
    <row r="761" spans="1:5" ht="19.5" customHeight="1">
      <c r="A761" s="15"/>
      <c r="B761" s="15"/>
      <c r="C761" s="15"/>
      <c r="D761" s="15"/>
      <c r="E761" s="15"/>
    </row>
    <row r="762" spans="1:5" ht="19.5" customHeight="1">
      <c r="A762" s="15"/>
      <c r="B762" s="15"/>
      <c r="C762" s="15"/>
      <c r="D762" s="15"/>
      <c r="E762" s="15"/>
    </row>
    <row r="763" spans="1:5" ht="19.5" customHeight="1">
      <c r="A763" s="15"/>
      <c r="B763" s="15"/>
      <c r="C763" s="15"/>
      <c r="D763" s="15"/>
      <c r="E763" s="15"/>
    </row>
    <row r="764" spans="1:5" ht="19.5" customHeight="1">
      <c r="A764" s="15"/>
      <c r="B764" s="15"/>
      <c r="C764" s="15"/>
      <c r="D764" s="15"/>
      <c r="E764" s="15"/>
    </row>
    <row r="765" spans="1:5" ht="19.5" customHeight="1">
      <c r="A765" s="15"/>
      <c r="B765" s="15"/>
      <c r="C765" s="15"/>
      <c r="D765" s="15"/>
      <c r="E765" s="15"/>
    </row>
    <row r="766" spans="1:5" ht="19.5" customHeight="1">
      <c r="A766" s="15"/>
      <c r="B766" s="15"/>
      <c r="C766" s="15"/>
      <c r="D766" s="15"/>
      <c r="E766" s="15"/>
    </row>
    <row r="767" spans="1:5" ht="19.5" customHeight="1">
      <c r="A767" s="15"/>
      <c r="B767" s="15"/>
      <c r="C767" s="15"/>
      <c r="D767" s="15"/>
      <c r="E767" s="15"/>
    </row>
    <row r="768" spans="1:5" ht="19.5" customHeight="1">
      <c r="A768" s="15"/>
      <c r="B768" s="15"/>
      <c r="C768" s="15"/>
      <c r="D768" s="15"/>
      <c r="E768" s="15"/>
    </row>
    <row r="769" spans="1:5" ht="19.5" customHeight="1">
      <c r="A769" s="15"/>
      <c r="B769" s="15"/>
      <c r="C769" s="15"/>
      <c r="D769" s="15"/>
      <c r="E769" s="15"/>
    </row>
    <row r="770" spans="1:5" ht="19.5" customHeight="1">
      <c r="A770" s="15"/>
      <c r="B770" s="15"/>
      <c r="C770" s="15"/>
      <c r="D770" s="15"/>
      <c r="E770" s="15"/>
    </row>
    <row r="771" spans="1:5" ht="19.5" customHeight="1">
      <c r="A771" s="15"/>
      <c r="B771" s="15"/>
      <c r="C771" s="15"/>
      <c r="D771" s="15"/>
      <c r="E771" s="15"/>
    </row>
    <row r="772" spans="1:5" ht="19.5" customHeight="1">
      <c r="A772" s="15"/>
      <c r="B772" s="15"/>
      <c r="C772" s="15"/>
      <c r="D772" s="15"/>
      <c r="E772" s="15"/>
    </row>
    <row r="773" spans="1:5" ht="19.5" customHeight="1">
      <c r="A773" s="15"/>
      <c r="B773" s="15"/>
      <c r="C773" s="15"/>
      <c r="D773" s="15"/>
      <c r="E773" s="15"/>
    </row>
    <row r="774" spans="1:5" ht="19.5" customHeight="1">
      <c r="A774" s="15"/>
      <c r="B774" s="15"/>
      <c r="C774" s="15"/>
      <c r="D774" s="15"/>
      <c r="E774" s="15"/>
    </row>
    <row r="775" spans="1:5" ht="19.5" customHeight="1">
      <c r="A775" s="15"/>
      <c r="B775" s="15"/>
      <c r="C775" s="15"/>
      <c r="D775" s="15"/>
      <c r="E775" s="15"/>
    </row>
    <row r="776" spans="1:5" ht="19.5" customHeight="1">
      <c r="A776" s="15"/>
      <c r="B776" s="15"/>
      <c r="C776" s="15"/>
      <c r="D776" s="15"/>
      <c r="E776" s="15"/>
    </row>
    <row r="777" spans="1:5" ht="19.5" customHeight="1">
      <c r="A777" s="15"/>
      <c r="B777" s="15"/>
      <c r="C777" s="15"/>
      <c r="D777" s="15"/>
      <c r="E777" s="15"/>
    </row>
    <row r="778" spans="1:5" ht="19.5" customHeight="1">
      <c r="A778" s="15"/>
      <c r="B778" s="15"/>
      <c r="C778" s="15"/>
      <c r="D778" s="15"/>
      <c r="E778" s="15"/>
    </row>
    <row r="779" spans="1:5" ht="19.5" customHeight="1">
      <c r="A779" s="15"/>
      <c r="B779" s="15"/>
      <c r="C779" s="15"/>
      <c r="D779" s="15"/>
      <c r="E779" s="15"/>
    </row>
    <row r="780" spans="1:5" ht="19.5" customHeight="1">
      <c r="A780" s="15"/>
      <c r="B780" s="15"/>
      <c r="C780" s="15"/>
      <c r="D780" s="15"/>
      <c r="E780" s="15"/>
    </row>
    <row r="781" spans="1:5" ht="19.5" customHeight="1">
      <c r="A781" s="15"/>
      <c r="B781" s="15"/>
      <c r="C781" s="15"/>
      <c r="D781" s="15"/>
      <c r="E781" s="15"/>
    </row>
    <row r="782" spans="1:5" ht="19.5" customHeight="1">
      <c r="A782" s="15"/>
      <c r="B782" s="15"/>
      <c r="C782" s="15"/>
      <c r="D782" s="15"/>
      <c r="E782" s="15"/>
    </row>
    <row r="783" spans="1:5" ht="19.5" customHeight="1">
      <c r="A783" s="15"/>
      <c r="B783" s="15"/>
      <c r="C783" s="15"/>
      <c r="D783" s="15"/>
      <c r="E783" s="15"/>
    </row>
    <row r="784" spans="1:5" ht="19.5" customHeight="1">
      <c r="A784" s="15"/>
      <c r="B784" s="15"/>
      <c r="C784" s="15"/>
      <c r="D784" s="15"/>
      <c r="E784" s="15"/>
    </row>
    <row r="785" spans="1:5" ht="19.5" customHeight="1">
      <c r="A785" s="15"/>
      <c r="B785" s="15"/>
      <c r="C785" s="15"/>
      <c r="D785" s="15"/>
      <c r="E785" s="15"/>
    </row>
    <row r="786" spans="1:5" ht="19.5" customHeight="1">
      <c r="A786" s="15"/>
      <c r="B786" s="15"/>
      <c r="C786" s="15"/>
      <c r="D786" s="15"/>
      <c r="E786" s="15"/>
    </row>
    <row r="787" spans="1:5" ht="19.5" customHeight="1">
      <c r="A787" s="15"/>
      <c r="B787" s="15"/>
      <c r="C787" s="15"/>
      <c r="D787" s="15"/>
      <c r="E787" s="15"/>
    </row>
    <row r="788" spans="1:5" ht="19.5" customHeight="1">
      <c r="A788" s="15"/>
      <c r="B788" s="15"/>
      <c r="C788" s="15"/>
      <c r="D788" s="15"/>
      <c r="E788" s="15"/>
    </row>
    <row r="789" spans="1:5" ht="19.5" customHeight="1">
      <c r="A789" s="15"/>
      <c r="B789" s="15"/>
      <c r="C789" s="15"/>
      <c r="D789" s="15"/>
      <c r="E789" s="15"/>
    </row>
    <row r="790" spans="1:5" ht="19.5" customHeight="1">
      <c r="A790" s="15"/>
      <c r="B790" s="15"/>
      <c r="C790" s="15"/>
      <c r="D790" s="15"/>
      <c r="E790" s="15"/>
    </row>
    <row r="791" spans="1:5" ht="19.5" customHeight="1">
      <c r="A791" s="15"/>
      <c r="B791" s="15"/>
      <c r="C791" s="15"/>
      <c r="D791" s="15"/>
      <c r="E791" s="15"/>
    </row>
    <row r="792" spans="1:5" ht="19.5" customHeight="1">
      <c r="A792" s="15"/>
      <c r="B792" s="15"/>
      <c r="C792" s="15"/>
      <c r="D792" s="15"/>
      <c r="E792" s="15"/>
    </row>
    <row r="793" spans="1:5" ht="19.5" customHeight="1">
      <c r="A793" s="15"/>
      <c r="B793" s="15"/>
      <c r="C793" s="15"/>
      <c r="D793" s="15"/>
      <c r="E793" s="15"/>
    </row>
    <row r="794" spans="1:5" ht="19.5" customHeight="1">
      <c r="A794" s="15"/>
      <c r="B794" s="15"/>
      <c r="C794" s="15"/>
      <c r="D794" s="15"/>
      <c r="E794" s="15"/>
    </row>
    <row r="795" spans="1:5" ht="19.5" customHeight="1">
      <c r="A795" s="15"/>
      <c r="B795" s="15"/>
      <c r="C795" s="15"/>
      <c r="D795" s="15"/>
      <c r="E795" s="15"/>
    </row>
    <row r="796" spans="1:5" ht="19.5" customHeight="1">
      <c r="A796" s="15"/>
      <c r="B796" s="15"/>
      <c r="C796" s="15"/>
      <c r="D796" s="15"/>
      <c r="E796" s="15"/>
    </row>
    <row r="797" spans="1:5" ht="19.5" customHeight="1">
      <c r="A797" s="15"/>
      <c r="B797" s="15"/>
      <c r="C797" s="15"/>
      <c r="D797" s="15"/>
      <c r="E797" s="15"/>
    </row>
    <row r="798" spans="1:5" ht="19.5" customHeight="1">
      <c r="A798" s="15"/>
      <c r="B798" s="15"/>
      <c r="C798" s="15"/>
      <c r="D798" s="15"/>
      <c r="E798" s="15"/>
    </row>
    <row r="799" spans="1:5" ht="19.5" customHeight="1">
      <c r="A799" s="15"/>
      <c r="B799" s="15"/>
      <c r="C799" s="15"/>
      <c r="D799" s="15"/>
      <c r="E799" s="15"/>
    </row>
    <row r="800" spans="1:5" ht="19.5" customHeight="1">
      <c r="A800" s="15"/>
      <c r="B800" s="15"/>
      <c r="C800" s="15"/>
      <c r="D800" s="15"/>
      <c r="E800" s="15"/>
    </row>
    <row r="801" spans="1:5" ht="19.5" customHeight="1">
      <c r="A801" s="15"/>
      <c r="B801" s="15"/>
      <c r="C801" s="15"/>
      <c r="D801" s="15"/>
      <c r="E801" s="15"/>
    </row>
    <row r="802" spans="1:5" ht="19.5" customHeight="1">
      <c r="A802" s="15"/>
      <c r="B802" s="15"/>
      <c r="C802" s="15"/>
      <c r="D802" s="15"/>
      <c r="E802" s="15"/>
    </row>
    <row r="803" spans="1:5" ht="19.5" customHeight="1">
      <c r="A803" s="15"/>
      <c r="B803" s="15"/>
      <c r="C803" s="15"/>
      <c r="D803" s="15"/>
      <c r="E803" s="15"/>
    </row>
    <row r="804" spans="1:5" ht="19.5" customHeight="1">
      <c r="A804" s="15"/>
      <c r="B804" s="15"/>
      <c r="C804" s="15"/>
      <c r="D804" s="15"/>
      <c r="E804" s="15"/>
    </row>
    <row r="805" spans="1:5" ht="19.5" customHeight="1">
      <c r="A805" s="15"/>
      <c r="B805" s="15"/>
      <c r="C805" s="15"/>
      <c r="D805" s="15"/>
      <c r="E805" s="15"/>
    </row>
    <row r="806" spans="1:5" ht="19.5" customHeight="1">
      <c r="A806" s="15"/>
      <c r="B806" s="15"/>
      <c r="C806" s="15"/>
      <c r="D806" s="15"/>
      <c r="E806" s="15"/>
    </row>
    <row r="807" spans="1:5" ht="19.5" customHeight="1">
      <c r="A807" s="15"/>
      <c r="B807" s="15"/>
      <c r="C807" s="15"/>
      <c r="D807" s="15"/>
      <c r="E807" s="15"/>
    </row>
    <row r="808" spans="1:5" ht="19.5" customHeight="1">
      <c r="A808" s="15"/>
      <c r="B808" s="15"/>
      <c r="C808" s="15"/>
      <c r="D808" s="15"/>
      <c r="E808" s="15"/>
    </row>
    <row r="809" spans="1:5" ht="19.5" customHeight="1">
      <c r="A809" s="15"/>
      <c r="B809" s="15"/>
      <c r="C809" s="15"/>
      <c r="D809" s="15"/>
      <c r="E809" s="15"/>
    </row>
    <row r="810" spans="1:5" ht="19.5" customHeight="1">
      <c r="A810" s="15"/>
      <c r="B810" s="15"/>
      <c r="C810" s="15"/>
      <c r="D810" s="15"/>
      <c r="E810" s="15"/>
    </row>
    <row r="811" spans="1:5" ht="19.5" customHeight="1">
      <c r="A811" s="15"/>
      <c r="B811" s="15"/>
      <c r="C811" s="15"/>
      <c r="D811" s="15"/>
      <c r="E811" s="15"/>
    </row>
    <row r="812" spans="1:5" ht="19.5" customHeight="1">
      <c r="A812" s="15"/>
      <c r="B812" s="15"/>
      <c r="C812" s="15"/>
      <c r="D812" s="15"/>
      <c r="E812" s="15"/>
    </row>
    <row r="813" spans="1:5" ht="19.5" customHeight="1">
      <c r="A813" s="15"/>
      <c r="B813" s="15"/>
      <c r="C813" s="15"/>
      <c r="D813" s="15"/>
      <c r="E813" s="15"/>
    </row>
    <row r="814" spans="1:5" ht="19.5" customHeight="1">
      <c r="A814" s="15"/>
      <c r="B814" s="15"/>
      <c r="C814" s="15"/>
      <c r="D814" s="15"/>
      <c r="E814" s="15"/>
    </row>
    <row r="815" spans="1:5" ht="19.5" customHeight="1">
      <c r="A815" s="15"/>
      <c r="B815" s="15"/>
      <c r="C815" s="15"/>
      <c r="D815" s="15"/>
      <c r="E815" s="15"/>
    </row>
    <row r="816" spans="1:5" ht="19.5" customHeight="1">
      <c r="A816" s="15"/>
      <c r="B816" s="15"/>
      <c r="C816" s="15"/>
      <c r="D816" s="15"/>
      <c r="E816" s="15"/>
    </row>
    <row r="817" spans="1:5" ht="19.5" customHeight="1">
      <c r="A817" s="15"/>
      <c r="B817" s="15"/>
      <c r="C817" s="15"/>
      <c r="D817" s="15"/>
      <c r="E817" s="15"/>
    </row>
    <row r="818" spans="1:5" ht="19.5" customHeight="1">
      <c r="A818" s="15"/>
      <c r="B818" s="15"/>
      <c r="C818" s="15"/>
      <c r="D818" s="15"/>
      <c r="E818" s="15"/>
    </row>
    <row r="819" spans="1:5" ht="19.5" customHeight="1">
      <c r="A819" s="15"/>
      <c r="B819" s="15"/>
      <c r="C819" s="15"/>
      <c r="D819" s="15"/>
      <c r="E819" s="15"/>
    </row>
    <row r="820" spans="1:5" ht="19.5" customHeight="1">
      <c r="A820" s="15"/>
      <c r="B820" s="15"/>
      <c r="C820" s="15"/>
      <c r="D820" s="15"/>
      <c r="E820" s="15"/>
    </row>
    <row r="821" spans="1:5" ht="19.5" customHeight="1">
      <c r="A821" s="15"/>
      <c r="B821" s="15"/>
      <c r="C821" s="15"/>
      <c r="D821" s="15"/>
      <c r="E821" s="15"/>
    </row>
    <row r="822" spans="1:5" ht="19.5" customHeight="1">
      <c r="A822" s="15"/>
      <c r="B822" s="15"/>
      <c r="C822" s="15"/>
      <c r="D822" s="15"/>
      <c r="E822" s="15"/>
    </row>
    <row r="823" spans="1:5" ht="19.5" customHeight="1">
      <c r="A823" s="15"/>
      <c r="B823" s="15"/>
      <c r="C823" s="15"/>
      <c r="D823" s="15"/>
      <c r="E823" s="15"/>
    </row>
    <row r="824" spans="1:5" ht="19.5" customHeight="1">
      <c r="A824" s="15"/>
      <c r="B824" s="15"/>
      <c r="C824" s="15"/>
      <c r="D824" s="15"/>
      <c r="E824" s="15"/>
    </row>
    <row r="825" spans="1:5" ht="19.5" customHeight="1">
      <c r="A825" s="15"/>
      <c r="B825" s="15"/>
      <c r="C825" s="15"/>
      <c r="D825" s="15"/>
      <c r="E825" s="15"/>
    </row>
    <row r="826" spans="1:5" ht="19.5" customHeight="1">
      <c r="A826" s="15"/>
      <c r="B826" s="15"/>
      <c r="C826" s="15"/>
      <c r="D826" s="15"/>
      <c r="E826" s="15"/>
    </row>
    <row r="827" spans="1:5" ht="19.5" customHeight="1">
      <c r="A827" s="15"/>
      <c r="B827" s="15"/>
      <c r="C827" s="15"/>
      <c r="D827" s="15"/>
      <c r="E827" s="15"/>
    </row>
    <row r="828" spans="1:5" ht="19.5" customHeight="1">
      <c r="A828" s="15"/>
      <c r="B828" s="15"/>
      <c r="C828" s="15"/>
      <c r="D828" s="15"/>
      <c r="E828" s="15"/>
    </row>
    <row r="829" spans="1:5" ht="19.5" customHeight="1">
      <c r="A829" s="15"/>
      <c r="B829" s="15"/>
      <c r="C829" s="15"/>
      <c r="D829" s="15"/>
      <c r="E829" s="15"/>
    </row>
    <row r="830" spans="1:5" ht="19.5" customHeight="1">
      <c r="A830" s="15"/>
      <c r="B830" s="15"/>
      <c r="C830" s="15"/>
      <c r="D830" s="15"/>
      <c r="E830" s="15"/>
    </row>
    <row r="831" spans="1:5" ht="19.5" customHeight="1">
      <c r="A831" s="15"/>
      <c r="B831" s="15"/>
      <c r="C831" s="15"/>
      <c r="D831" s="15"/>
      <c r="E831" s="15"/>
    </row>
    <row r="832" spans="1:5" ht="19.5" customHeight="1">
      <c r="A832" s="15"/>
      <c r="B832" s="15"/>
      <c r="C832" s="15"/>
      <c r="D832" s="15"/>
      <c r="E832" s="15"/>
    </row>
    <row r="833" spans="1:5" ht="19.5" customHeight="1">
      <c r="A833" s="15"/>
      <c r="B833" s="15"/>
      <c r="C833" s="15"/>
      <c r="D833" s="15"/>
      <c r="E833" s="15"/>
    </row>
    <row r="834" spans="1:5" ht="19.5" customHeight="1">
      <c r="A834" s="15"/>
      <c r="B834" s="15"/>
      <c r="C834" s="15"/>
      <c r="D834" s="15"/>
      <c r="E834" s="15"/>
    </row>
    <row r="835" spans="1:5" ht="19.5" customHeight="1">
      <c r="A835" s="15"/>
      <c r="B835" s="15"/>
      <c r="C835" s="15"/>
      <c r="D835" s="15"/>
      <c r="E835" s="15"/>
    </row>
    <row r="836" spans="1:5" ht="19.5" customHeight="1">
      <c r="A836" s="15"/>
      <c r="B836" s="15"/>
      <c r="C836" s="15"/>
      <c r="D836" s="15"/>
      <c r="E836" s="15"/>
    </row>
    <row r="837" spans="1:5" ht="19.5" customHeight="1">
      <c r="A837" s="15"/>
      <c r="B837" s="15"/>
      <c r="C837" s="15"/>
      <c r="D837" s="15"/>
      <c r="E837" s="15"/>
    </row>
    <row r="838" spans="1:5" ht="19.5" customHeight="1">
      <c r="A838" s="15"/>
      <c r="B838" s="15"/>
      <c r="C838" s="15"/>
      <c r="D838" s="15"/>
      <c r="E838" s="15"/>
    </row>
    <row r="839" spans="1:5" ht="19.5" customHeight="1">
      <c r="A839" s="15"/>
      <c r="B839" s="15"/>
      <c r="C839" s="15"/>
      <c r="D839" s="15"/>
      <c r="E839" s="15"/>
    </row>
    <row r="840" spans="1:5" ht="19.5" customHeight="1">
      <c r="A840" s="15"/>
      <c r="B840" s="15"/>
      <c r="C840" s="15"/>
      <c r="D840" s="15"/>
      <c r="E840" s="15"/>
    </row>
    <row r="841" spans="1:5" ht="19.5" customHeight="1">
      <c r="A841" s="15"/>
      <c r="B841" s="15"/>
      <c r="C841" s="15"/>
      <c r="D841" s="15"/>
      <c r="E841" s="15"/>
    </row>
    <row r="842" spans="1:5" ht="19.5" customHeight="1">
      <c r="A842" s="15"/>
      <c r="B842" s="15"/>
      <c r="C842" s="15"/>
      <c r="D842" s="15"/>
      <c r="E842" s="15"/>
    </row>
    <row r="843" spans="1:5" ht="19.5" customHeight="1">
      <c r="A843" s="15"/>
      <c r="B843" s="15"/>
      <c r="C843" s="15"/>
      <c r="D843" s="15"/>
      <c r="E843" s="15"/>
    </row>
    <row r="844" spans="1:5" ht="19.5" customHeight="1">
      <c r="A844" s="15"/>
      <c r="B844" s="15"/>
      <c r="C844" s="15"/>
      <c r="D844" s="15"/>
      <c r="E844" s="15"/>
    </row>
    <row r="845" spans="1:5" ht="19.5" customHeight="1">
      <c r="A845" s="15"/>
      <c r="B845" s="15"/>
      <c r="C845" s="15"/>
      <c r="D845" s="15"/>
      <c r="E845" s="15"/>
    </row>
    <row r="846" spans="1:5" ht="19.5" customHeight="1">
      <c r="A846" s="15"/>
      <c r="B846" s="15"/>
      <c r="C846" s="15"/>
      <c r="D846" s="15"/>
      <c r="E846" s="15"/>
    </row>
    <row r="847" spans="1:5" ht="19.5" customHeight="1">
      <c r="A847" s="15"/>
      <c r="B847" s="15"/>
      <c r="C847" s="15"/>
      <c r="D847" s="15"/>
      <c r="E847" s="15"/>
    </row>
    <row r="848" spans="1:5" ht="19.5" customHeight="1">
      <c r="A848" s="15"/>
      <c r="B848" s="15"/>
      <c r="C848" s="15"/>
      <c r="D848" s="15"/>
      <c r="E848" s="15"/>
    </row>
    <row r="849" spans="1:5" ht="19.5" customHeight="1">
      <c r="A849" s="15"/>
      <c r="B849" s="15"/>
      <c r="C849" s="15"/>
      <c r="D849" s="15"/>
      <c r="E849" s="15"/>
    </row>
    <row r="850" spans="1:5" ht="19.5" customHeight="1">
      <c r="A850" s="15"/>
      <c r="B850" s="15"/>
      <c r="C850" s="15"/>
      <c r="D850" s="15"/>
      <c r="E850" s="15"/>
    </row>
    <row r="851" spans="1:5" ht="19.5" customHeight="1">
      <c r="A851" s="15"/>
      <c r="B851" s="15"/>
      <c r="C851" s="15"/>
      <c r="D851" s="15"/>
      <c r="E851" s="15"/>
    </row>
    <row r="852" spans="1:5" ht="19.5" customHeight="1">
      <c r="A852" s="15"/>
      <c r="B852" s="15"/>
      <c r="C852" s="15"/>
      <c r="D852" s="15"/>
      <c r="E852" s="15"/>
    </row>
    <row r="853" spans="1:5" ht="19.5" customHeight="1">
      <c r="A853" s="15"/>
      <c r="B853" s="15"/>
      <c r="C853" s="15"/>
      <c r="D853" s="15"/>
      <c r="E853" s="15"/>
    </row>
    <row r="854" spans="1:5" ht="19.5" customHeight="1">
      <c r="A854" s="15"/>
      <c r="B854" s="15"/>
      <c r="C854" s="15"/>
      <c r="D854" s="15"/>
      <c r="E854" s="15"/>
    </row>
    <row r="855" spans="1:5" ht="19.5" customHeight="1">
      <c r="A855" s="15"/>
      <c r="B855" s="15"/>
      <c r="C855" s="15"/>
      <c r="D855" s="15"/>
      <c r="E855" s="15"/>
    </row>
    <row r="856" spans="1:5" ht="19.5" customHeight="1">
      <c r="A856" s="15"/>
      <c r="B856" s="15"/>
      <c r="C856" s="15"/>
      <c r="D856" s="15"/>
      <c r="E856" s="15"/>
    </row>
    <row r="857" spans="1:5" ht="19.5" customHeight="1">
      <c r="A857" s="15"/>
      <c r="B857" s="15"/>
      <c r="C857" s="15"/>
      <c r="D857" s="15"/>
      <c r="E857" s="15"/>
    </row>
    <row r="858" spans="1:5" ht="19.5" customHeight="1">
      <c r="A858" s="15"/>
      <c r="B858" s="15"/>
      <c r="C858" s="15"/>
      <c r="D858" s="15"/>
      <c r="E858" s="15"/>
    </row>
    <row r="859" spans="1:5" ht="19.5" customHeight="1">
      <c r="A859" s="15"/>
      <c r="B859" s="15"/>
      <c r="C859" s="15"/>
      <c r="D859" s="15"/>
      <c r="E859" s="15"/>
    </row>
    <row r="860" spans="1:5" ht="19.5" customHeight="1">
      <c r="A860" s="15"/>
      <c r="B860" s="15"/>
      <c r="C860" s="15"/>
      <c r="D860" s="15"/>
      <c r="E860" s="15"/>
    </row>
    <row r="861" spans="1:5" ht="19.5" customHeight="1">
      <c r="A861" s="15"/>
      <c r="B861" s="15"/>
      <c r="C861" s="15"/>
      <c r="D861" s="15"/>
      <c r="E861" s="15"/>
    </row>
    <row r="862" spans="1:5" ht="19.5" customHeight="1">
      <c r="A862" s="15"/>
      <c r="B862" s="15"/>
      <c r="C862" s="15"/>
      <c r="D862" s="15"/>
      <c r="E862" s="15"/>
    </row>
    <row r="863" spans="1:5" ht="19.5" customHeight="1">
      <c r="A863" s="15"/>
      <c r="B863" s="15"/>
      <c r="C863" s="15"/>
      <c r="D863" s="15"/>
      <c r="E863" s="15"/>
    </row>
    <row r="864" spans="1:5" ht="19.5" customHeight="1">
      <c r="A864" s="15"/>
      <c r="B864" s="15"/>
      <c r="C864" s="15"/>
      <c r="D864" s="15"/>
      <c r="E864" s="15"/>
    </row>
    <row r="865" spans="1:5" ht="19.5" customHeight="1">
      <c r="A865" s="15"/>
      <c r="B865" s="15"/>
      <c r="C865" s="15"/>
      <c r="D865" s="15"/>
      <c r="E865" s="15"/>
    </row>
    <row r="866" spans="1:5" ht="19.5" customHeight="1">
      <c r="A866" s="15"/>
      <c r="B866" s="15"/>
      <c r="C866" s="15"/>
      <c r="D866" s="15"/>
      <c r="E866" s="15"/>
    </row>
    <row r="867" spans="1:5" ht="19.5" customHeight="1">
      <c r="A867" s="15"/>
      <c r="B867" s="15"/>
      <c r="C867" s="15"/>
      <c r="D867" s="15"/>
      <c r="E867" s="15"/>
    </row>
    <row r="868" spans="1:5" ht="19.5" customHeight="1">
      <c r="A868" s="15"/>
      <c r="B868" s="15"/>
      <c r="C868" s="15"/>
      <c r="D868" s="15"/>
      <c r="E868" s="15"/>
    </row>
    <row r="869" spans="1:5" ht="19.5" customHeight="1">
      <c r="A869" s="15"/>
      <c r="B869" s="15"/>
      <c r="C869" s="15"/>
      <c r="D869" s="15"/>
      <c r="E869" s="15"/>
    </row>
    <row r="870" spans="1:5" ht="19.5" customHeight="1">
      <c r="A870" s="15"/>
      <c r="B870" s="15"/>
      <c r="C870" s="15"/>
      <c r="D870" s="15"/>
      <c r="E870" s="15"/>
    </row>
    <row r="871" spans="1:5" ht="19.5" customHeight="1">
      <c r="A871" s="15"/>
      <c r="B871" s="15"/>
      <c r="C871" s="15"/>
      <c r="D871" s="15"/>
      <c r="E871" s="15"/>
    </row>
    <row r="872" spans="1:5" ht="19.5" customHeight="1">
      <c r="A872" s="15"/>
      <c r="B872" s="15"/>
      <c r="C872" s="15"/>
      <c r="D872" s="15"/>
      <c r="E872" s="15"/>
    </row>
    <row r="873" spans="1:5" ht="19.5" customHeight="1">
      <c r="A873" s="15"/>
      <c r="B873" s="15"/>
      <c r="C873" s="15"/>
      <c r="D873" s="15"/>
      <c r="E873" s="15"/>
    </row>
    <row r="874" spans="1:5" ht="19.5" customHeight="1">
      <c r="A874" s="15"/>
      <c r="B874" s="15"/>
      <c r="C874" s="15"/>
      <c r="D874" s="15"/>
      <c r="E874" s="15"/>
    </row>
    <row r="875" spans="1:5" ht="19.5" customHeight="1">
      <c r="A875" s="15"/>
      <c r="B875" s="15"/>
      <c r="C875" s="15"/>
      <c r="D875" s="15"/>
      <c r="E875" s="15"/>
    </row>
    <row r="876" spans="1:5" ht="19.5" customHeight="1">
      <c r="A876" s="15"/>
      <c r="B876" s="15"/>
      <c r="C876" s="15"/>
      <c r="D876" s="15"/>
      <c r="E876" s="15"/>
    </row>
    <row r="877" spans="1:5" ht="19.5" customHeight="1">
      <c r="A877" s="15"/>
      <c r="B877" s="15"/>
      <c r="C877" s="15"/>
      <c r="D877" s="15"/>
      <c r="E877" s="15"/>
    </row>
    <row r="878" spans="1:5" ht="19.5" customHeight="1">
      <c r="A878" s="15"/>
      <c r="B878" s="15"/>
      <c r="C878" s="15"/>
      <c r="D878" s="15"/>
      <c r="E878" s="15"/>
    </row>
    <row r="879" spans="1:5" ht="19.5" customHeight="1">
      <c r="A879" s="15"/>
      <c r="B879" s="15"/>
      <c r="C879" s="15"/>
      <c r="D879" s="15"/>
      <c r="E879" s="15"/>
    </row>
    <row r="880" spans="1:5" ht="19.5" customHeight="1">
      <c r="A880" s="15"/>
      <c r="B880" s="15"/>
      <c r="C880" s="15"/>
      <c r="D880" s="15"/>
      <c r="E880" s="15"/>
    </row>
    <row r="881" spans="1:5" ht="19.5" customHeight="1">
      <c r="A881" s="15"/>
      <c r="B881" s="15"/>
      <c r="C881" s="15"/>
      <c r="D881" s="15"/>
      <c r="E881" s="15"/>
    </row>
    <row r="882" spans="1:5" ht="19.5" customHeight="1">
      <c r="A882" s="15"/>
      <c r="B882" s="15"/>
      <c r="C882" s="15"/>
      <c r="D882" s="15"/>
      <c r="E882" s="15"/>
    </row>
    <row r="883" spans="1:5" ht="19.5" customHeight="1">
      <c r="A883" s="15"/>
      <c r="B883" s="15"/>
      <c r="C883" s="15"/>
      <c r="D883" s="15"/>
      <c r="E883" s="15"/>
    </row>
    <row r="884" spans="1:5" ht="19.5" customHeight="1">
      <c r="A884" s="15"/>
      <c r="B884" s="15"/>
      <c r="C884" s="15"/>
      <c r="D884" s="15"/>
      <c r="E884" s="15"/>
    </row>
    <row r="885" spans="1:5" ht="19.5" customHeight="1">
      <c r="A885" s="15"/>
      <c r="B885" s="15"/>
      <c r="C885" s="15"/>
      <c r="D885" s="15"/>
      <c r="E885" s="15"/>
    </row>
    <row r="886" spans="1:5" ht="19.5" customHeight="1">
      <c r="A886" s="15"/>
      <c r="B886" s="15"/>
      <c r="C886" s="15"/>
      <c r="D886" s="15"/>
      <c r="E886" s="15"/>
    </row>
    <row r="887" spans="1:5" ht="19.5" customHeight="1">
      <c r="A887" s="15"/>
      <c r="B887" s="15"/>
      <c r="C887" s="15"/>
      <c r="D887" s="15"/>
      <c r="E887" s="15"/>
    </row>
    <row r="888" spans="1:5" ht="19.5" customHeight="1">
      <c r="A888" s="15"/>
      <c r="B888" s="15"/>
      <c r="C888" s="15"/>
      <c r="D888" s="15"/>
      <c r="E888" s="15"/>
    </row>
    <row r="889" spans="1:5" ht="19.5" customHeight="1">
      <c r="A889" s="15"/>
      <c r="B889" s="15"/>
      <c r="C889" s="15"/>
      <c r="D889" s="15"/>
      <c r="E889" s="15"/>
    </row>
    <row r="890" spans="1:5" ht="19.5" customHeight="1">
      <c r="A890" s="15"/>
      <c r="B890" s="15"/>
      <c r="C890" s="15"/>
      <c r="D890" s="15"/>
      <c r="E890" s="15"/>
    </row>
    <row r="891" spans="1:5" ht="19.5" customHeight="1">
      <c r="A891" s="15"/>
      <c r="B891" s="15"/>
      <c r="C891" s="15"/>
      <c r="D891" s="15"/>
      <c r="E891" s="15"/>
    </row>
    <row r="892" spans="1:5" ht="19.5" customHeight="1">
      <c r="A892" s="15"/>
      <c r="B892" s="15"/>
      <c r="C892" s="15"/>
      <c r="D892" s="15"/>
      <c r="E892" s="15"/>
    </row>
    <row r="893" spans="1:5" ht="19.5" customHeight="1">
      <c r="A893" s="15"/>
      <c r="B893" s="15"/>
      <c r="C893" s="15"/>
      <c r="D893" s="15"/>
      <c r="E893" s="15"/>
    </row>
    <row r="894" spans="1:5" ht="19.5" customHeight="1">
      <c r="A894" s="15"/>
      <c r="B894" s="15"/>
      <c r="C894" s="15"/>
      <c r="D894" s="15"/>
      <c r="E894" s="15"/>
    </row>
    <row r="895" spans="1:5" ht="19.5" customHeight="1">
      <c r="A895" s="15"/>
      <c r="B895" s="15"/>
      <c r="C895" s="15"/>
      <c r="D895" s="15"/>
      <c r="E895" s="15"/>
    </row>
    <row r="896" spans="1:5" ht="19.5" customHeight="1">
      <c r="A896" s="15"/>
      <c r="B896" s="15"/>
      <c r="C896" s="15"/>
      <c r="D896" s="15"/>
      <c r="E896" s="15"/>
    </row>
    <row r="897" spans="1:5" ht="19.5" customHeight="1">
      <c r="A897" s="15"/>
      <c r="B897" s="15"/>
      <c r="C897" s="15"/>
      <c r="D897" s="15"/>
      <c r="E897" s="15"/>
    </row>
    <row r="898" spans="1:5" ht="19.5" customHeight="1">
      <c r="A898" s="15"/>
      <c r="B898" s="15"/>
      <c r="C898" s="15"/>
      <c r="D898" s="15"/>
      <c r="E898" s="15"/>
    </row>
    <row r="899" spans="1:5" ht="19.5" customHeight="1">
      <c r="A899" s="15"/>
      <c r="B899" s="15"/>
      <c r="C899" s="15"/>
      <c r="D899" s="15"/>
      <c r="E899" s="15"/>
    </row>
    <row r="900" spans="1:5" ht="19.5" customHeight="1">
      <c r="A900" s="15"/>
      <c r="B900" s="15"/>
      <c r="C900" s="15"/>
      <c r="D900" s="15"/>
      <c r="E900" s="15"/>
    </row>
    <row r="901" spans="1:5" ht="19.5" customHeight="1">
      <c r="A901" s="15"/>
      <c r="B901" s="15"/>
      <c r="C901" s="15"/>
      <c r="D901" s="15"/>
      <c r="E901" s="15"/>
    </row>
    <row r="902" spans="1:5" ht="19.5" customHeight="1">
      <c r="A902" s="15"/>
      <c r="B902" s="15"/>
      <c r="C902" s="15"/>
      <c r="D902" s="15"/>
      <c r="E902" s="15"/>
    </row>
    <row r="903" spans="1:5" ht="19.5" customHeight="1">
      <c r="A903" s="15"/>
      <c r="B903" s="15"/>
      <c r="C903" s="15"/>
      <c r="D903" s="15"/>
      <c r="E903" s="15"/>
    </row>
    <row r="904" spans="1:5" ht="19.5" customHeight="1">
      <c r="A904" s="15"/>
      <c r="B904" s="15"/>
      <c r="C904" s="15"/>
      <c r="D904" s="15"/>
      <c r="E904" s="15"/>
    </row>
    <row r="905" spans="1:5" ht="19.5" customHeight="1">
      <c r="A905" s="15"/>
      <c r="B905" s="15"/>
      <c r="C905" s="15"/>
      <c r="D905" s="15"/>
      <c r="E905" s="15"/>
    </row>
    <row r="906" spans="1:5" ht="19.5" customHeight="1">
      <c r="A906" s="15"/>
      <c r="B906" s="15"/>
      <c r="C906" s="15"/>
      <c r="D906" s="15"/>
      <c r="E906" s="15"/>
    </row>
    <row r="907" spans="1:5" ht="19.5" customHeight="1">
      <c r="A907" s="15"/>
      <c r="B907" s="15"/>
      <c r="C907" s="15"/>
      <c r="D907" s="15"/>
      <c r="E907" s="15"/>
    </row>
    <row r="908" spans="1:5" ht="19.5" customHeight="1">
      <c r="A908" s="15"/>
      <c r="B908" s="15"/>
      <c r="C908" s="15"/>
      <c r="D908" s="15"/>
      <c r="E908" s="15"/>
    </row>
    <row r="909" spans="1:5" ht="19.5" customHeight="1">
      <c r="A909" s="15"/>
      <c r="B909" s="15"/>
      <c r="C909" s="15"/>
      <c r="D909" s="15"/>
      <c r="E909" s="15"/>
    </row>
    <row r="910" spans="1:5" ht="19.5" customHeight="1">
      <c r="A910" s="15"/>
      <c r="B910" s="15"/>
      <c r="C910" s="15"/>
      <c r="D910" s="15"/>
      <c r="E910" s="15"/>
    </row>
    <row r="911" spans="1:5" ht="19.5" customHeight="1">
      <c r="A911" s="15"/>
      <c r="B911" s="15"/>
      <c r="C911" s="15"/>
      <c r="D911" s="15"/>
      <c r="E911" s="15"/>
    </row>
    <row r="912" spans="1:5" ht="19.5" customHeight="1">
      <c r="A912" s="15"/>
      <c r="B912" s="15"/>
      <c r="C912" s="15"/>
      <c r="D912" s="15"/>
      <c r="E912" s="15"/>
    </row>
    <row r="913" spans="1:5" ht="19.5" customHeight="1">
      <c r="A913" s="15"/>
      <c r="B913" s="15"/>
      <c r="C913" s="15"/>
      <c r="D913" s="15"/>
      <c r="E913" s="15"/>
    </row>
    <row r="914" spans="1:5" ht="19.5" customHeight="1">
      <c r="A914" s="15"/>
      <c r="B914" s="15"/>
      <c r="C914" s="15"/>
      <c r="D914" s="15"/>
      <c r="E914" s="15"/>
    </row>
    <row r="915" spans="1:5" ht="19.5" customHeight="1">
      <c r="A915" s="15"/>
      <c r="B915" s="15"/>
      <c r="C915" s="15"/>
      <c r="D915" s="15"/>
      <c r="E915" s="15"/>
    </row>
    <row r="916" spans="1:5" ht="19.5" customHeight="1">
      <c r="A916" s="15"/>
      <c r="B916" s="15"/>
      <c r="C916" s="15"/>
      <c r="D916" s="15"/>
      <c r="E916" s="15"/>
    </row>
    <row r="917" spans="1:5" ht="19.5" customHeight="1">
      <c r="A917" s="15"/>
      <c r="B917" s="15"/>
      <c r="C917" s="15"/>
      <c r="D917" s="15"/>
      <c r="E917" s="15"/>
    </row>
    <row r="918" spans="1:5" ht="19.5" customHeight="1">
      <c r="A918" s="15"/>
      <c r="B918" s="15"/>
      <c r="C918" s="15"/>
      <c r="D918" s="15"/>
      <c r="E918" s="15"/>
    </row>
    <row r="919" spans="1:5" ht="19.5" customHeight="1">
      <c r="A919" s="15"/>
      <c r="B919" s="15"/>
      <c r="C919" s="15"/>
      <c r="D919" s="15"/>
      <c r="E919" s="15"/>
    </row>
    <row r="920" spans="1:5" ht="19.5" customHeight="1">
      <c r="A920" s="15"/>
      <c r="B920" s="15"/>
      <c r="C920" s="15"/>
      <c r="D920" s="15"/>
      <c r="E920" s="15"/>
    </row>
    <row r="921" spans="1:5" ht="19.5" customHeight="1">
      <c r="A921" s="15"/>
      <c r="B921" s="15"/>
      <c r="C921" s="15"/>
      <c r="D921" s="15"/>
      <c r="E921" s="15"/>
    </row>
    <row r="922" spans="1:5" ht="19.5" customHeight="1">
      <c r="A922" s="15"/>
      <c r="B922" s="15"/>
      <c r="C922" s="15"/>
      <c r="D922" s="15"/>
      <c r="E922" s="15"/>
    </row>
    <row r="923" spans="1:5" ht="19.5" customHeight="1">
      <c r="A923" s="15"/>
      <c r="B923" s="15"/>
      <c r="C923" s="15"/>
      <c r="D923" s="15"/>
      <c r="E923" s="15"/>
    </row>
    <row r="924" spans="1:5" ht="19.5" customHeight="1">
      <c r="A924" s="15"/>
      <c r="B924" s="15"/>
      <c r="C924" s="15"/>
      <c r="D924" s="15"/>
      <c r="E924" s="15"/>
    </row>
    <row r="925" spans="1:5" ht="19.5" customHeight="1">
      <c r="A925" s="15"/>
      <c r="B925" s="15"/>
      <c r="C925" s="15"/>
      <c r="D925" s="15"/>
      <c r="E925" s="15"/>
    </row>
    <row r="926" spans="1:5" ht="19.5" customHeight="1">
      <c r="A926" s="15"/>
      <c r="B926" s="15"/>
      <c r="C926" s="15"/>
      <c r="D926" s="15"/>
      <c r="E926" s="15"/>
    </row>
    <row r="927" spans="1:5" ht="19.5" customHeight="1">
      <c r="A927" s="15"/>
      <c r="B927" s="15"/>
      <c r="C927" s="15"/>
      <c r="D927" s="15"/>
      <c r="E927" s="15"/>
    </row>
    <row r="928" spans="1:5" ht="19.5" customHeight="1">
      <c r="A928" s="15"/>
      <c r="B928" s="15"/>
      <c r="C928" s="15"/>
      <c r="D928" s="15"/>
      <c r="E928" s="15"/>
    </row>
    <row r="929" spans="1:5" ht="19.5" customHeight="1">
      <c r="A929" s="15"/>
      <c r="B929" s="15"/>
      <c r="C929" s="15"/>
      <c r="D929" s="15"/>
      <c r="E929" s="15"/>
    </row>
    <row r="930" spans="1:5" ht="19.5" customHeight="1">
      <c r="A930" s="15"/>
      <c r="B930" s="15"/>
      <c r="C930" s="15"/>
      <c r="D930" s="15"/>
      <c r="E930" s="15"/>
    </row>
    <row r="931" spans="1:5" ht="19.5" customHeight="1">
      <c r="A931" s="15"/>
      <c r="B931" s="15"/>
      <c r="C931" s="15"/>
      <c r="D931" s="15"/>
      <c r="E931" s="15"/>
    </row>
    <row r="932" spans="1:5" ht="19.5" customHeight="1">
      <c r="A932" s="15"/>
      <c r="B932" s="15"/>
      <c r="C932" s="15"/>
      <c r="D932" s="15"/>
      <c r="E932" s="15"/>
    </row>
    <row r="933" spans="1:5" ht="19.5" customHeight="1">
      <c r="A933" s="15"/>
      <c r="B933" s="15"/>
      <c r="C933" s="15"/>
      <c r="D933" s="15"/>
      <c r="E933" s="15"/>
    </row>
    <row r="934" spans="1:5" ht="19.5" customHeight="1">
      <c r="A934" s="15"/>
      <c r="B934" s="15"/>
      <c r="C934" s="15"/>
      <c r="D934" s="15"/>
      <c r="E934" s="15"/>
    </row>
    <row r="935" spans="1:5" ht="19.5" customHeight="1">
      <c r="A935" s="15"/>
      <c r="B935" s="15"/>
      <c r="C935" s="15"/>
      <c r="D935" s="15"/>
      <c r="E935" s="15"/>
    </row>
    <row r="936" spans="1:5" ht="19.5" customHeight="1">
      <c r="A936" s="15"/>
      <c r="B936" s="15"/>
      <c r="C936" s="15"/>
      <c r="D936" s="15"/>
      <c r="E936" s="15"/>
    </row>
    <row r="937" spans="1:5" ht="19.5" customHeight="1">
      <c r="A937" s="15"/>
      <c r="B937" s="15"/>
      <c r="C937" s="15"/>
      <c r="D937" s="15"/>
      <c r="E937" s="15"/>
    </row>
    <row r="938" spans="1:5" ht="19.5" customHeight="1">
      <c r="A938" s="15"/>
      <c r="B938" s="15"/>
      <c r="C938" s="15"/>
      <c r="D938" s="15"/>
      <c r="E938" s="15"/>
    </row>
    <row r="939" spans="1:5" ht="19.5" customHeight="1">
      <c r="A939" s="15"/>
      <c r="B939" s="15"/>
      <c r="C939" s="15"/>
      <c r="D939" s="15"/>
      <c r="E939" s="15"/>
    </row>
    <row r="940" spans="1:5" ht="19.5" customHeight="1">
      <c r="A940" s="15"/>
      <c r="B940" s="15"/>
      <c r="C940" s="15"/>
      <c r="D940" s="15"/>
      <c r="E940" s="15"/>
    </row>
    <row r="941" spans="1:5" ht="19.5" customHeight="1">
      <c r="A941" s="15"/>
      <c r="B941" s="15"/>
      <c r="C941" s="15"/>
      <c r="D941" s="15"/>
      <c r="E941" s="15"/>
    </row>
    <row r="942" spans="1:5" ht="19.5" customHeight="1">
      <c r="A942" s="15"/>
      <c r="B942" s="15"/>
      <c r="C942" s="15"/>
      <c r="D942" s="15"/>
      <c r="E942" s="15"/>
    </row>
    <row r="943" spans="1:5" ht="19.5" customHeight="1">
      <c r="A943" s="15"/>
      <c r="B943" s="15"/>
      <c r="C943" s="15"/>
      <c r="D943" s="15"/>
      <c r="E943" s="15"/>
    </row>
    <row r="944" spans="1:5" ht="19.5" customHeight="1">
      <c r="A944" s="15"/>
      <c r="B944" s="15"/>
      <c r="C944" s="15"/>
      <c r="D944" s="15"/>
      <c r="E944" s="15"/>
    </row>
    <row r="945" spans="1:5" ht="19.5" customHeight="1">
      <c r="A945" s="15"/>
      <c r="B945" s="15"/>
      <c r="C945" s="15"/>
      <c r="D945" s="15"/>
      <c r="E945" s="15"/>
    </row>
    <row r="946" spans="1:5" ht="19.5" customHeight="1">
      <c r="A946" s="15"/>
      <c r="B946" s="15"/>
      <c r="C946" s="15"/>
      <c r="D946" s="15"/>
      <c r="E946" s="15"/>
    </row>
    <row r="947" spans="1:5" ht="19.5" customHeight="1">
      <c r="A947" s="15"/>
      <c r="B947" s="15"/>
      <c r="C947" s="15"/>
      <c r="D947" s="15"/>
      <c r="E947" s="15"/>
    </row>
    <row r="948" spans="1:5" ht="19.5" customHeight="1">
      <c r="A948" s="15"/>
      <c r="B948" s="15"/>
      <c r="C948" s="15"/>
      <c r="D948" s="15"/>
      <c r="E948" s="15"/>
    </row>
    <row r="949" spans="1:5" ht="19.5" customHeight="1">
      <c r="A949" s="15"/>
      <c r="B949" s="15"/>
      <c r="C949" s="15"/>
      <c r="D949" s="15"/>
      <c r="E949" s="15"/>
    </row>
    <row r="950" spans="1:5" ht="19.5" customHeight="1">
      <c r="A950" s="15"/>
      <c r="B950" s="15"/>
      <c r="C950" s="15"/>
      <c r="D950" s="15"/>
      <c r="E950" s="15"/>
    </row>
    <row r="951" spans="1:5" ht="19.5" customHeight="1">
      <c r="A951" s="15"/>
      <c r="B951" s="15"/>
      <c r="C951" s="15"/>
      <c r="D951" s="15"/>
      <c r="E951" s="15"/>
    </row>
    <row r="952" spans="1:5" ht="19.5" customHeight="1">
      <c r="A952" s="15"/>
      <c r="B952" s="15"/>
      <c r="C952" s="15"/>
      <c r="D952" s="15"/>
      <c r="E952" s="15"/>
    </row>
    <row r="953" spans="1:5" ht="19.5" customHeight="1">
      <c r="A953" s="15"/>
      <c r="B953" s="15"/>
      <c r="C953" s="15"/>
      <c r="D953" s="15"/>
      <c r="E953" s="15"/>
    </row>
    <row r="954" spans="1:5" ht="19.5" customHeight="1">
      <c r="A954" s="15"/>
      <c r="B954" s="15"/>
      <c r="C954" s="15"/>
      <c r="D954" s="15"/>
      <c r="E954" s="15"/>
    </row>
    <row r="955" spans="1:5" ht="19.5" customHeight="1">
      <c r="A955" s="15"/>
      <c r="B955" s="15"/>
      <c r="C955" s="15"/>
      <c r="D955" s="15"/>
      <c r="E955" s="15"/>
    </row>
    <row r="956" spans="1:5" ht="19.5" customHeight="1">
      <c r="A956" s="15"/>
      <c r="B956" s="15"/>
      <c r="C956" s="15"/>
      <c r="D956" s="15"/>
      <c r="E956" s="15"/>
    </row>
    <row r="957" spans="1:5" ht="19.5" customHeight="1">
      <c r="A957" s="15"/>
      <c r="B957" s="15"/>
      <c r="C957" s="15"/>
      <c r="D957" s="15"/>
      <c r="E957" s="15"/>
    </row>
    <row r="958" spans="1:5" ht="19.5" customHeight="1">
      <c r="A958" s="15"/>
      <c r="B958" s="15"/>
      <c r="C958" s="15"/>
      <c r="D958" s="15"/>
      <c r="E958" s="15"/>
    </row>
    <row r="959" spans="1:5" ht="19.5" customHeight="1">
      <c r="A959" s="15"/>
      <c r="B959" s="15"/>
      <c r="C959" s="15"/>
      <c r="D959" s="15"/>
      <c r="E959" s="15"/>
    </row>
    <row r="960" spans="1:5" ht="19.5" customHeight="1">
      <c r="A960" s="15"/>
      <c r="B960" s="15"/>
      <c r="C960" s="15"/>
      <c r="D960" s="15"/>
      <c r="E960" s="15"/>
    </row>
    <row r="961" spans="1:5" ht="19.5" customHeight="1">
      <c r="A961" s="15"/>
      <c r="B961" s="15"/>
      <c r="C961" s="15"/>
      <c r="D961" s="15"/>
      <c r="E961" s="15"/>
    </row>
    <row r="962" spans="1:5" ht="19.5" customHeight="1">
      <c r="A962" s="15"/>
      <c r="B962" s="15"/>
      <c r="C962" s="15"/>
      <c r="D962" s="15"/>
      <c r="E962" s="15"/>
    </row>
    <row r="963" spans="1:5" ht="19.5" customHeight="1">
      <c r="A963" s="15"/>
      <c r="B963" s="15"/>
      <c r="C963" s="15"/>
      <c r="D963" s="15"/>
      <c r="E963" s="15"/>
    </row>
    <row r="964" spans="1:5" ht="19.5" customHeight="1">
      <c r="A964" s="15"/>
      <c r="B964" s="15"/>
      <c r="C964" s="15"/>
      <c r="D964" s="15"/>
      <c r="E964" s="15"/>
    </row>
    <row r="965" spans="1:5" ht="19.5" customHeight="1">
      <c r="A965" s="15"/>
      <c r="B965" s="15"/>
      <c r="C965" s="15"/>
      <c r="D965" s="15"/>
      <c r="E965" s="15"/>
    </row>
    <row r="966" spans="1:5" ht="19.5" customHeight="1">
      <c r="A966" s="15"/>
      <c r="B966" s="15"/>
      <c r="C966" s="15"/>
      <c r="D966" s="15"/>
      <c r="E966" s="15"/>
    </row>
    <row r="967" spans="1:5" ht="19.5" customHeight="1">
      <c r="A967" s="15"/>
      <c r="B967" s="15"/>
      <c r="C967" s="15"/>
      <c r="D967" s="15"/>
      <c r="E967" s="15"/>
    </row>
    <row r="968" spans="1:5" ht="19.5" customHeight="1">
      <c r="A968" s="15"/>
      <c r="B968" s="15"/>
      <c r="C968" s="15"/>
      <c r="D968" s="15"/>
      <c r="E968" s="15"/>
    </row>
    <row r="969" spans="1:5" ht="19.5" customHeight="1">
      <c r="A969" s="15"/>
      <c r="B969" s="15"/>
      <c r="C969" s="15"/>
      <c r="D969" s="15"/>
      <c r="E969" s="15"/>
    </row>
    <row r="970" spans="1:5" ht="19.5" customHeight="1">
      <c r="A970" s="15"/>
      <c r="B970" s="15"/>
      <c r="C970" s="15"/>
      <c r="D970" s="15"/>
      <c r="E970" s="15"/>
    </row>
    <row r="971" spans="1:5" ht="19.5" customHeight="1">
      <c r="A971" s="15"/>
      <c r="B971" s="15"/>
      <c r="C971" s="15"/>
      <c r="D971" s="15"/>
      <c r="E971" s="15"/>
    </row>
    <row r="972" spans="1:5" ht="19.5" customHeight="1">
      <c r="A972" s="15"/>
      <c r="B972" s="15"/>
      <c r="C972" s="15"/>
      <c r="D972" s="15"/>
      <c r="E972" s="15"/>
    </row>
    <row r="973" spans="1:5" ht="19.5" customHeight="1">
      <c r="A973" s="15"/>
      <c r="B973" s="15"/>
      <c r="C973" s="15"/>
      <c r="D973" s="15"/>
      <c r="E973" s="15"/>
    </row>
    <row r="974" spans="1:5" ht="19.5" customHeight="1">
      <c r="A974" s="15"/>
      <c r="B974" s="15"/>
      <c r="C974" s="15"/>
      <c r="D974" s="15"/>
      <c r="E974" s="15"/>
    </row>
    <row r="975" spans="1:5" ht="19.5" customHeight="1">
      <c r="A975" s="15"/>
      <c r="B975" s="15"/>
      <c r="C975" s="15"/>
      <c r="D975" s="15"/>
      <c r="E975" s="15"/>
    </row>
    <row r="976" spans="1:5" ht="19.5" customHeight="1">
      <c r="A976" s="15"/>
      <c r="B976" s="15"/>
      <c r="C976" s="15"/>
      <c r="D976" s="15"/>
      <c r="E976" s="15"/>
    </row>
    <row r="977" spans="1:5" ht="19.5" customHeight="1">
      <c r="A977" s="15"/>
      <c r="B977" s="15"/>
      <c r="C977" s="15"/>
      <c r="D977" s="15"/>
      <c r="E977" s="15"/>
    </row>
    <row r="978" spans="1:5" ht="19.5" customHeight="1">
      <c r="A978" s="15"/>
      <c r="B978" s="15"/>
      <c r="C978" s="15"/>
      <c r="D978" s="15"/>
      <c r="E978" s="15"/>
    </row>
    <row r="979" spans="1:5" ht="19.5" customHeight="1">
      <c r="A979" s="15"/>
      <c r="B979" s="15"/>
      <c r="C979" s="15"/>
      <c r="D979" s="15"/>
      <c r="E979" s="15"/>
    </row>
    <row r="980" spans="1:5" ht="19.5" customHeight="1">
      <c r="A980" s="15"/>
      <c r="B980" s="15"/>
      <c r="C980" s="15"/>
      <c r="D980" s="15"/>
      <c r="E980" s="15"/>
    </row>
    <row r="981" spans="1:5" ht="19.5" customHeight="1">
      <c r="A981" s="15"/>
      <c r="B981" s="15"/>
      <c r="C981" s="15"/>
      <c r="D981" s="15"/>
      <c r="E981" s="15"/>
    </row>
    <row r="982" spans="1:5" ht="19.5" customHeight="1">
      <c r="A982" s="15"/>
      <c r="B982" s="15"/>
      <c r="C982" s="15"/>
      <c r="D982" s="15"/>
      <c r="E982" s="15"/>
    </row>
    <row r="983" spans="1:5" ht="19.5" customHeight="1">
      <c r="A983" s="15"/>
      <c r="B983" s="15"/>
      <c r="C983" s="15"/>
      <c r="D983" s="15"/>
      <c r="E983" s="15"/>
    </row>
    <row r="984" spans="1:5" ht="19.5" customHeight="1">
      <c r="A984" s="15"/>
      <c r="B984" s="15"/>
      <c r="C984" s="15"/>
      <c r="D984" s="15"/>
      <c r="E984" s="15"/>
    </row>
    <row r="985" spans="1:5" ht="19.5" customHeight="1">
      <c r="A985" s="15"/>
      <c r="B985" s="15"/>
      <c r="C985" s="15"/>
      <c r="D985" s="15"/>
      <c r="E985" s="15"/>
    </row>
    <row r="986" spans="1:5" ht="19.5" customHeight="1">
      <c r="A986" s="15"/>
      <c r="B986" s="15"/>
      <c r="C986" s="15"/>
      <c r="D986" s="15"/>
      <c r="E986" s="15"/>
    </row>
    <row r="987" spans="1:5" ht="19.5" customHeight="1">
      <c r="A987" s="15"/>
      <c r="B987" s="15"/>
      <c r="C987" s="15"/>
      <c r="D987" s="15"/>
      <c r="E987" s="15"/>
    </row>
    <row r="988" spans="1:5" ht="19.5" customHeight="1">
      <c r="A988" s="15"/>
      <c r="B988" s="15"/>
      <c r="C988" s="15"/>
      <c r="D988" s="15"/>
      <c r="E988" s="15"/>
    </row>
    <row r="989" spans="1:5" ht="19.5" customHeight="1">
      <c r="A989" s="15"/>
      <c r="B989" s="15"/>
      <c r="C989" s="15"/>
      <c r="D989" s="15"/>
      <c r="E989" s="15"/>
    </row>
    <row r="990" spans="1:5" ht="19.5" customHeight="1">
      <c r="A990" s="15"/>
      <c r="B990" s="15"/>
      <c r="C990" s="15"/>
      <c r="D990" s="15"/>
      <c r="E990" s="15"/>
    </row>
    <row r="991" spans="1:5" ht="19.5" customHeight="1">
      <c r="A991" s="15"/>
      <c r="B991" s="15"/>
      <c r="C991" s="15"/>
      <c r="D991" s="15"/>
      <c r="E991" s="15"/>
    </row>
    <row r="992" spans="1:5" ht="19.5" customHeight="1">
      <c r="A992" s="15"/>
      <c r="B992" s="15"/>
      <c r="C992" s="15"/>
      <c r="D992" s="15"/>
      <c r="E992" s="15"/>
    </row>
    <row r="993" spans="1:5" ht="19.5" customHeight="1">
      <c r="A993" s="15"/>
      <c r="B993" s="15"/>
      <c r="C993" s="15"/>
      <c r="D993" s="15"/>
      <c r="E993" s="15"/>
    </row>
    <row r="994" spans="1:5" ht="19.5" customHeight="1">
      <c r="A994" s="15"/>
      <c r="B994" s="15"/>
      <c r="C994" s="15"/>
      <c r="D994" s="15"/>
      <c r="E994" s="15"/>
    </row>
    <row r="995" spans="1:5" ht="19.5" customHeight="1">
      <c r="A995" s="15"/>
      <c r="B995" s="15"/>
      <c r="C995" s="15"/>
      <c r="D995" s="15"/>
      <c r="E995" s="15"/>
    </row>
    <row r="996" spans="1:5" ht="19.5" customHeight="1">
      <c r="A996" s="15"/>
      <c r="B996" s="15"/>
      <c r="C996" s="15"/>
      <c r="D996" s="15"/>
      <c r="E996" s="15"/>
    </row>
    <row r="997" spans="1:5" ht="19.5" customHeight="1">
      <c r="A997" s="15"/>
      <c r="B997" s="15"/>
      <c r="C997" s="15"/>
      <c r="D997" s="15"/>
      <c r="E997" s="15"/>
    </row>
    <row r="998" spans="1:5" ht="19.5" customHeight="1">
      <c r="A998" s="15"/>
      <c r="B998" s="15"/>
      <c r="C998" s="15"/>
      <c r="D998" s="15"/>
      <c r="E998" s="15"/>
    </row>
    <row r="999" spans="1:5" ht="19.5" customHeight="1">
      <c r="A999" s="15"/>
      <c r="B999" s="15"/>
      <c r="C999" s="15"/>
      <c r="D999" s="15"/>
      <c r="E999" s="15"/>
    </row>
    <row r="1000" spans="1:5" ht="19.5" customHeight="1">
      <c r="A1000" s="15"/>
      <c r="B1000" s="15"/>
      <c r="C1000" s="15"/>
      <c r="D1000" s="15"/>
      <c r="E1000" s="15"/>
    </row>
    <row r="1001" spans="1:5" ht="19.5" customHeight="1">
      <c r="A1001" s="15"/>
      <c r="B1001" s="15"/>
      <c r="C1001" s="15"/>
      <c r="D1001" s="15"/>
      <c r="E1001" s="15"/>
    </row>
    <row r="1002" spans="1:5" ht="19.5" customHeight="1">
      <c r="C1002" s="15"/>
    </row>
    <row r="1003" spans="1:5" ht="19.5" customHeight="1">
      <c r="C1003" s="15"/>
    </row>
    <row r="1004" spans="1:5" ht="19.5" customHeight="1">
      <c r="C1004" s="15"/>
    </row>
    <row r="1005" spans="1:5" ht="19.5" customHeight="1">
      <c r="C1005" s="15"/>
    </row>
  </sheetData>
  <mergeCells count="17">
    <mergeCell ref="B32:B33"/>
    <mergeCell ref="B35:B37"/>
    <mergeCell ref="B40:B41"/>
    <mergeCell ref="B50:B52"/>
    <mergeCell ref="B60:B62"/>
    <mergeCell ref="B29:B31"/>
    <mergeCell ref="A1:A4"/>
    <mergeCell ref="B1:B4"/>
    <mergeCell ref="C1:C4"/>
    <mergeCell ref="D1:E3"/>
    <mergeCell ref="B5:B6"/>
    <mergeCell ref="B7:B9"/>
    <mergeCell ref="B10:B12"/>
    <mergeCell ref="B16:B18"/>
    <mergeCell ref="B20:B21"/>
    <mergeCell ref="B23:B26"/>
    <mergeCell ref="B27:B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AD1012"/>
  <sheetViews>
    <sheetView topLeftCell="C1" zoomScale="85" zoomScaleNormal="85" workbookViewId="0">
      <selection activeCell="F28" sqref="F28"/>
    </sheetView>
  </sheetViews>
  <sheetFormatPr defaultRowHeight="12.75" customHeight="1"/>
  <cols>
    <col min="1" max="1" width="6.85546875" style="139" customWidth="1"/>
    <col min="2" max="2" width="18.85546875" style="139" customWidth="1"/>
    <col min="3" max="3" width="80.7109375" style="139" customWidth="1"/>
    <col min="4" max="4" width="16" style="183" customWidth="1"/>
    <col min="5" max="5" width="16" style="139" customWidth="1"/>
    <col min="6" max="6" width="28.42578125" style="322" customWidth="1"/>
    <col min="7" max="7" width="11.28515625" bestFit="1" customWidth="1"/>
    <col min="9" max="9" width="44.140625" style="139" bestFit="1" customWidth="1"/>
    <col min="10" max="10" width="16.140625" style="139" bestFit="1" customWidth="1"/>
    <col min="13" max="30" width="9.140625" style="139"/>
  </cols>
  <sheetData>
    <row r="1" spans="1:10" ht="12.75" customHeight="1">
      <c r="A1" s="471" t="s">
        <v>0</v>
      </c>
      <c r="B1" s="471" t="s">
        <v>1</v>
      </c>
      <c r="C1" s="471" t="s">
        <v>2</v>
      </c>
      <c r="D1" s="502"/>
      <c r="E1" s="503"/>
      <c r="F1"/>
    </row>
    <row r="2" spans="1:10" ht="12.75" customHeight="1">
      <c r="A2" s="472"/>
      <c r="B2" s="472"/>
      <c r="C2" s="508"/>
      <c r="D2" s="504"/>
      <c r="E2" s="505"/>
      <c r="F2"/>
    </row>
    <row r="3" spans="1:10" ht="12.75" customHeight="1">
      <c r="A3" s="472"/>
      <c r="B3" s="472"/>
      <c r="C3" s="508"/>
      <c r="D3" s="506"/>
      <c r="E3" s="507"/>
      <c r="F3"/>
      <c r="I3" s="339" t="s">
        <v>165</v>
      </c>
      <c r="J3" s="139" t="s">
        <v>534</v>
      </c>
    </row>
    <row r="4" spans="1:10" ht="12.75" customHeight="1">
      <c r="A4" s="473"/>
      <c r="B4" s="473"/>
      <c r="C4" s="509"/>
      <c r="D4" s="179" t="s">
        <v>240</v>
      </c>
      <c r="E4" s="152" t="s">
        <v>240</v>
      </c>
      <c r="F4" s="128">
        <f>SUBTOTAL(9,D5:D61)-D30</f>
        <v>100287061</v>
      </c>
      <c r="G4" s="133">
        <v>106254424</v>
      </c>
      <c r="I4" s="337" t="s">
        <v>345</v>
      </c>
      <c r="J4" s="338">
        <v>1222297</v>
      </c>
    </row>
    <row r="5" spans="1:10" ht="12.75" customHeight="1">
      <c r="A5" s="142">
        <v>1</v>
      </c>
      <c r="B5" s="475" t="s">
        <v>6</v>
      </c>
      <c r="C5" s="159" t="s">
        <v>178</v>
      </c>
      <c r="D5" s="180">
        <f>IFERROR(VLOOKUP(C5,$I$4:$J$51,2,FALSE),"")</f>
        <v>5127005</v>
      </c>
      <c r="E5" s="89"/>
      <c r="F5" s="323"/>
      <c r="G5" s="227"/>
      <c r="I5" s="337" t="s">
        <v>347</v>
      </c>
      <c r="J5" s="338">
        <v>61115</v>
      </c>
    </row>
    <row r="6" spans="1:10" ht="12.75" customHeight="1">
      <c r="A6" s="142">
        <f t="shared" ref="A6:A61" si="0">A5+1</f>
        <v>2</v>
      </c>
      <c r="B6" s="466"/>
      <c r="C6" s="159" t="s">
        <v>102</v>
      </c>
      <c r="D6" s="180">
        <f t="shared" ref="D6:D61" si="1">IFERROR(VLOOKUP(C6,$I$4:$J$51,2,FALSE),"")</f>
        <v>1780479</v>
      </c>
      <c r="E6" s="89"/>
      <c r="F6" s="323"/>
      <c r="G6" s="227"/>
      <c r="I6" s="337" t="s">
        <v>179</v>
      </c>
      <c r="J6" s="338">
        <v>4524313</v>
      </c>
    </row>
    <row r="7" spans="1:10" ht="12.75" customHeight="1">
      <c r="A7" s="142">
        <f t="shared" si="0"/>
        <v>3</v>
      </c>
      <c r="B7" s="475" t="s">
        <v>9</v>
      </c>
      <c r="C7" s="159" t="s">
        <v>339</v>
      </c>
      <c r="D7" s="180">
        <f t="shared" si="1"/>
        <v>875073</v>
      </c>
      <c r="E7" s="89"/>
      <c r="F7" s="323"/>
      <c r="G7" s="227"/>
      <c r="I7" s="337" t="s">
        <v>343</v>
      </c>
      <c r="J7" s="338">
        <v>2495221</v>
      </c>
    </row>
    <row r="8" spans="1:10" ht="12.75" customHeight="1">
      <c r="A8" s="142">
        <f t="shared" si="0"/>
        <v>4</v>
      </c>
      <c r="B8" s="476"/>
      <c r="C8" s="159" t="s">
        <v>183</v>
      </c>
      <c r="D8" s="180">
        <f t="shared" si="1"/>
        <v>2799590</v>
      </c>
      <c r="E8" s="89"/>
      <c r="F8" s="323"/>
      <c r="G8" s="227"/>
      <c r="I8" s="337" t="s">
        <v>322</v>
      </c>
      <c r="J8" s="338">
        <v>16599</v>
      </c>
    </row>
    <row r="9" spans="1:10" ht="12.75" customHeight="1">
      <c r="A9" s="142">
        <f t="shared" si="0"/>
        <v>5</v>
      </c>
      <c r="B9" s="466"/>
      <c r="C9" s="159" t="s">
        <v>184</v>
      </c>
      <c r="D9" s="180">
        <f t="shared" si="1"/>
        <v>5219813</v>
      </c>
      <c r="E9" s="89"/>
      <c r="F9" s="323"/>
      <c r="G9" s="227"/>
      <c r="I9" s="337" t="s">
        <v>150</v>
      </c>
      <c r="J9" s="338">
        <v>831085</v>
      </c>
    </row>
    <row r="10" spans="1:10" ht="12.75" customHeight="1">
      <c r="A10" s="142">
        <f t="shared" si="0"/>
        <v>6</v>
      </c>
      <c r="B10" s="475" t="s">
        <v>13</v>
      </c>
      <c r="C10" s="159" t="s">
        <v>340</v>
      </c>
      <c r="D10" s="180">
        <f t="shared" si="1"/>
        <v>1764638</v>
      </c>
      <c r="E10" s="89"/>
      <c r="F10" s="323"/>
      <c r="G10" s="227"/>
      <c r="I10" s="337" t="s">
        <v>358</v>
      </c>
      <c r="J10" s="338">
        <v>54324</v>
      </c>
    </row>
    <row r="11" spans="1:10" ht="12.75" customHeight="1">
      <c r="A11" s="142"/>
      <c r="B11" s="477"/>
      <c r="C11" s="159" t="s">
        <v>185</v>
      </c>
      <c r="D11" s="180">
        <f t="shared" si="1"/>
        <v>5094713</v>
      </c>
      <c r="E11" s="89"/>
      <c r="F11" s="323"/>
      <c r="G11" s="227"/>
      <c r="I11" s="337" t="s">
        <v>180</v>
      </c>
      <c r="J11" s="338">
        <v>3486418</v>
      </c>
    </row>
    <row r="12" spans="1:10" ht="12.75" customHeight="1">
      <c r="A12" s="142">
        <f>A10+1</f>
        <v>7</v>
      </c>
      <c r="B12" s="466"/>
      <c r="C12" s="159"/>
      <c r="D12" s="180" t="str">
        <f t="shared" si="1"/>
        <v/>
      </c>
      <c r="E12" s="89"/>
      <c r="F12" s="323"/>
      <c r="G12" s="227"/>
      <c r="I12" s="337" t="s">
        <v>323</v>
      </c>
      <c r="J12" s="338">
        <v>242460</v>
      </c>
    </row>
    <row r="13" spans="1:10" ht="12.75" customHeight="1">
      <c r="A13" s="142">
        <f t="shared" si="0"/>
        <v>8</v>
      </c>
      <c r="B13" s="149" t="s">
        <v>17</v>
      </c>
      <c r="C13" s="159" t="s">
        <v>341</v>
      </c>
      <c r="D13" s="180">
        <f t="shared" si="1"/>
        <v>1496186</v>
      </c>
      <c r="E13" s="89"/>
      <c r="F13" s="323"/>
      <c r="G13" s="227"/>
      <c r="I13" s="337" t="s">
        <v>339</v>
      </c>
      <c r="J13" s="338">
        <v>875073</v>
      </c>
    </row>
    <row r="14" spans="1:10" ht="12.75" customHeight="1">
      <c r="A14" s="142">
        <f t="shared" si="0"/>
        <v>9</v>
      </c>
      <c r="B14" s="149" t="s">
        <v>19</v>
      </c>
      <c r="C14" s="159" t="s">
        <v>190</v>
      </c>
      <c r="D14" s="180">
        <f t="shared" si="1"/>
        <v>1649345</v>
      </c>
      <c r="E14" s="89"/>
      <c r="F14" s="323"/>
      <c r="G14" s="227"/>
      <c r="I14" s="337" t="s">
        <v>324</v>
      </c>
      <c r="J14" s="338">
        <v>762805</v>
      </c>
    </row>
    <row r="15" spans="1:10" ht="12.75" customHeight="1">
      <c r="A15" s="142">
        <f t="shared" si="0"/>
        <v>10</v>
      </c>
      <c r="B15" s="149" t="s">
        <v>21</v>
      </c>
      <c r="C15" s="159" t="s">
        <v>188</v>
      </c>
      <c r="D15" s="180">
        <f t="shared" si="1"/>
        <v>1398474</v>
      </c>
      <c r="E15" s="89"/>
      <c r="F15" s="323"/>
      <c r="G15" s="227"/>
      <c r="I15" s="337" t="s">
        <v>341</v>
      </c>
      <c r="J15" s="338">
        <v>1496186</v>
      </c>
    </row>
    <row r="16" spans="1:10" ht="12.75" customHeight="1">
      <c r="A16" s="142">
        <f t="shared" si="0"/>
        <v>11</v>
      </c>
      <c r="B16" s="475" t="s">
        <v>23</v>
      </c>
      <c r="C16" s="159" t="s">
        <v>342</v>
      </c>
      <c r="D16" s="180">
        <f t="shared" si="1"/>
        <v>749827</v>
      </c>
      <c r="E16" s="89"/>
      <c r="F16" s="323"/>
      <c r="G16" s="227"/>
      <c r="I16" s="337" t="s">
        <v>183</v>
      </c>
      <c r="J16" s="338">
        <v>2799590</v>
      </c>
    </row>
    <row r="17" spans="1:10" ht="12.75" customHeight="1">
      <c r="A17" s="142">
        <f t="shared" si="0"/>
        <v>12</v>
      </c>
      <c r="B17" s="476"/>
      <c r="C17" s="159" t="s">
        <v>179</v>
      </c>
      <c r="D17" s="180">
        <f t="shared" si="1"/>
        <v>4524313</v>
      </c>
      <c r="E17" s="89"/>
      <c r="F17" s="323"/>
      <c r="G17" s="227"/>
      <c r="I17" s="337" t="s">
        <v>355</v>
      </c>
      <c r="J17" s="338">
        <v>111478</v>
      </c>
    </row>
    <row r="18" spans="1:10" ht="12.75" customHeight="1">
      <c r="A18" s="142">
        <f t="shared" si="0"/>
        <v>13</v>
      </c>
      <c r="B18" s="466"/>
      <c r="C18" s="159" t="s">
        <v>191</v>
      </c>
      <c r="D18" s="180">
        <f t="shared" si="1"/>
        <v>1517162</v>
      </c>
      <c r="E18" s="89"/>
      <c r="F18" s="323"/>
      <c r="G18" s="227"/>
      <c r="I18" s="337" t="s">
        <v>196</v>
      </c>
      <c r="J18" s="338">
        <v>5960581</v>
      </c>
    </row>
    <row r="19" spans="1:10" ht="12.75" customHeight="1">
      <c r="A19" s="142">
        <f t="shared" si="0"/>
        <v>14</v>
      </c>
      <c r="B19" s="149" t="s">
        <v>27</v>
      </c>
      <c r="C19" s="159" t="s">
        <v>180</v>
      </c>
      <c r="D19" s="180">
        <f t="shared" si="1"/>
        <v>3486418</v>
      </c>
      <c r="E19" s="89"/>
      <c r="F19" s="323"/>
      <c r="G19" s="227"/>
      <c r="I19" s="337" t="s">
        <v>350</v>
      </c>
      <c r="J19" s="338">
        <v>304066</v>
      </c>
    </row>
    <row r="20" spans="1:10" ht="12.75" customHeight="1">
      <c r="A20" s="142">
        <f t="shared" si="0"/>
        <v>15</v>
      </c>
      <c r="B20" s="149" t="s">
        <v>29</v>
      </c>
      <c r="C20" s="159" t="s">
        <v>187</v>
      </c>
      <c r="D20" s="180">
        <f t="shared" si="1"/>
        <v>3268521</v>
      </c>
      <c r="E20" s="89"/>
      <c r="F20" s="323"/>
      <c r="G20" s="227"/>
      <c r="I20" s="337" t="s">
        <v>144</v>
      </c>
      <c r="J20" s="338">
        <v>6045077</v>
      </c>
    </row>
    <row r="21" spans="1:10" ht="12.75" customHeight="1">
      <c r="A21" s="142">
        <f t="shared" si="0"/>
        <v>16</v>
      </c>
      <c r="B21" s="149" t="s">
        <v>31</v>
      </c>
      <c r="C21" s="159" t="s">
        <v>192</v>
      </c>
      <c r="D21" s="180">
        <f t="shared" si="1"/>
        <v>1830884</v>
      </c>
      <c r="E21" s="89"/>
      <c r="F21" s="323"/>
      <c r="G21" s="227"/>
      <c r="I21" s="337" t="s">
        <v>349</v>
      </c>
      <c r="J21" s="338">
        <v>3141753</v>
      </c>
    </row>
    <row r="22" spans="1:10" ht="12.75" customHeight="1">
      <c r="A22" s="142">
        <f t="shared" si="0"/>
        <v>17</v>
      </c>
      <c r="B22" s="149" t="s">
        <v>33</v>
      </c>
      <c r="C22" s="159" t="s">
        <v>343</v>
      </c>
      <c r="D22" s="180">
        <f t="shared" si="1"/>
        <v>2495221</v>
      </c>
      <c r="E22" s="89"/>
      <c r="F22" s="323"/>
      <c r="G22" s="227"/>
      <c r="I22" s="337" t="s">
        <v>185</v>
      </c>
      <c r="J22" s="338">
        <v>5094713</v>
      </c>
    </row>
    <row r="23" spans="1:10" ht="12.75" customHeight="1">
      <c r="A23" s="142">
        <f t="shared" si="0"/>
        <v>18</v>
      </c>
      <c r="B23" s="475" t="s">
        <v>291</v>
      </c>
      <c r="C23" s="148" t="s">
        <v>35</v>
      </c>
      <c r="D23" s="180" t="str">
        <f t="shared" si="1"/>
        <v/>
      </c>
      <c r="E23" s="89"/>
      <c r="F23" s="323"/>
      <c r="G23" s="227"/>
      <c r="I23" s="337" t="s">
        <v>328</v>
      </c>
      <c r="J23" s="338">
        <v>1196531</v>
      </c>
    </row>
    <row r="24" spans="1:10" ht="12.75" customHeight="1">
      <c r="A24" s="142">
        <f t="shared" si="0"/>
        <v>19</v>
      </c>
      <c r="B24" s="466"/>
      <c r="C24" s="160" t="s">
        <v>36</v>
      </c>
      <c r="D24" s="180" t="str">
        <f t="shared" si="1"/>
        <v/>
      </c>
      <c r="E24" s="89"/>
      <c r="F24" s="323"/>
      <c r="G24" s="227"/>
      <c r="I24" s="337" t="s">
        <v>354</v>
      </c>
      <c r="J24" s="338">
        <v>112987</v>
      </c>
    </row>
    <row r="25" spans="1:10" ht="12.75" customHeight="1">
      <c r="A25" s="142">
        <f t="shared" si="0"/>
        <v>20</v>
      </c>
      <c r="B25" s="475" t="s">
        <v>37</v>
      </c>
      <c r="C25" s="159" t="s">
        <v>344</v>
      </c>
      <c r="D25" s="180">
        <f t="shared" si="1"/>
        <v>114685</v>
      </c>
      <c r="E25" s="89"/>
      <c r="F25" s="323"/>
      <c r="G25" s="227"/>
      <c r="I25" s="337" t="s">
        <v>190</v>
      </c>
      <c r="J25" s="338">
        <v>1649345</v>
      </c>
    </row>
    <row r="26" spans="1:10" ht="12.75" customHeight="1">
      <c r="A26" s="142">
        <f t="shared" si="0"/>
        <v>21</v>
      </c>
      <c r="B26" s="466"/>
      <c r="C26" s="148" t="s">
        <v>39</v>
      </c>
      <c r="D26" s="180" t="str">
        <f t="shared" si="1"/>
        <v/>
      </c>
      <c r="E26" s="89"/>
      <c r="F26" s="323"/>
      <c r="G26" s="227"/>
      <c r="I26" s="337" t="s">
        <v>187</v>
      </c>
      <c r="J26" s="338">
        <v>3268521</v>
      </c>
    </row>
    <row r="27" spans="1:10" ht="12.75" customHeight="1">
      <c r="A27" s="142">
        <f t="shared" si="0"/>
        <v>22</v>
      </c>
      <c r="B27" s="475" t="s">
        <v>40</v>
      </c>
      <c r="C27" s="159" t="s">
        <v>345</v>
      </c>
      <c r="D27" s="180">
        <f t="shared" si="1"/>
        <v>1222297</v>
      </c>
      <c r="E27" s="89"/>
      <c r="F27" s="323"/>
      <c r="G27" s="227"/>
      <c r="I27" s="337" t="s">
        <v>359</v>
      </c>
      <c r="J27" s="338">
        <v>605301</v>
      </c>
    </row>
    <row r="28" spans="1:10" ht="12.75" customHeight="1">
      <c r="A28" s="142">
        <f t="shared" si="0"/>
        <v>23</v>
      </c>
      <c r="B28" s="476"/>
      <c r="C28" s="159" t="s">
        <v>346</v>
      </c>
      <c r="D28" s="180">
        <f t="shared" si="1"/>
        <v>513817</v>
      </c>
      <c r="E28" s="89"/>
      <c r="F28" s="323"/>
      <c r="G28" s="227"/>
      <c r="I28" s="337" t="s">
        <v>192</v>
      </c>
      <c r="J28" s="338">
        <v>1830884</v>
      </c>
    </row>
    <row r="29" spans="1:10" ht="12.75" customHeight="1">
      <c r="A29" s="142">
        <f t="shared" si="0"/>
        <v>24</v>
      </c>
      <c r="B29" s="466"/>
      <c r="C29" s="159" t="s">
        <v>347</v>
      </c>
      <c r="D29" s="180">
        <f t="shared" si="1"/>
        <v>61115</v>
      </c>
      <c r="E29" s="89"/>
      <c r="F29" s="323"/>
      <c r="G29" s="227"/>
      <c r="I29" s="337" t="s">
        <v>188</v>
      </c>
      <c r="J29" s="338">
        <v>1398474</v>
      </c>
    </row>
    <row r="30" spans="1:10" ht="12.75" customHeight="1">
      <c r="A30" s="142">
        <f t="shared" si="0"/>
        <v>25</v>
      </c>
      <c r="B30" s="474" t="s">
        <v>44</v>
      </c>
      <c r="C30" s="242" t="s">
        <v>45</v>
      </c>
      <c r="D30" s="180"/>
      <c r="E30" s="89"/>
      <c r="F30" s="323"/>
      <c r="G30" s="241"/>
      <c r="I30" s="337" t="s">
        <v>352</v>
      </c>
      <c r="J30" s="338">
        <v>1211510</v>
      </c>
    </row>
    <row r="31" spans="1:10" ht="12.75" customHeight="1">
      <c r="A31" s="142">
        <f t="shared" si="0"/>
        <v>26</v>
      </c>
      <c r="B31" s="467"/>
      <c r="C31" s="159" t="s">
        <v>348</v>
      </c>
      <c r="D31" s="180">
        <f t="shared" si="1"/>
        <v>676038</v>
      </c>
      <c r="E31" s="89"/>
      <c r="F31" s="323"/>
      <c r="G31" s="227"/>
      <c r="I31" s="337" t="s">
        <v>356</v>
      </c>
      <c r="J31" s="338">
        <v>387815</v>
      </c>
    </row>
    <row r="32" spans="1:10" ht="12.75" customHeight="1">
      <c r="A32" s="142">
        <f t="shared" si="0"/>
        <v>27</v>
      </c>
      <c r="B32" s="151" t="s">
        <v>47</v>
      </c>
      <c r="C32" s="159" t="s">
        <v>132</v>
      </c>
      <c r="D32" s="180">
        <f t="shared" si="1"/>
        <v>1482295</v>
      </c>
      <c r="E32" s="89"/>
      <c r="F32" s="323"/>
      <c r="G32" s="227"/>
      <c r="I32" s="337" t="s">
        <v>329</v>
      </c>
      <c r="J32" s="338">
        <v>181647</v>
      </c>
    </row>
    <row r="33" spans="1:10" ht="12.75" customHeight="1">
      <c r="A33" s="142">
        <f t="shared" si="0"/>
        <v>28</v>
      </c>
      <c r="B33" s="475" t="s">
        <v>49</v>
      </c>
      <c r="C33" s="148" t="s">
        <v>50</v>
      </c>
      <c r="D33" s="180" t="str">
        <f t="shared" si="1"/>
        <v/>
      </c>
      <c r="E33" s="89"/>
      <c r="F33" s="323"/>
      <c r="G33" s="227"/>
      <c r="I33" s="337" t="s">
        <v>342</v>
      </c>
      <c r="J33" s="338">
        <v>749827</v>
      </c>
    </row>
    <row r="34" spans="1:10" ht="12.75" customHeight="1">
      <c r="A34" s="142">
        <f t="shared" si="0"/>
        <v>29</v>
      </c>
      <c r="B34" s="476"/>
      <c r="C34" s="148" t="s">
        <v>51</v>
      </c>
      <c r="D34" s="180" t="str">
        <f t="shared" si="1"/>
        <v/>
      </c>
      <c r="E34" s="89"/>
      <c r="F34" s="323"/>
      <c r="G34" s="227"/>
      <c r="I34" s="337" t="s">
        <v>184</v>
      </c>
      <c r="J34" s="338">
        <v>5219813</v>
      </c>
    </row>
    <row r="35" spans="1:10" ht="12.75" customHeight="1">
      <c r="A35" s="142">
        <f t="shared" si="0"/>
        <v>30</v>
      </c>
      <c r="B35" s="466"/>
      <c r="C35" s="159" t="s">
        <v>349</v>
      </c>
      <c r="D35" s="180">
        <f t="shared" si="1"/>
        <v>3141753</v>
      </c>
      <c r="E35" s="89"/>
      <c r="F35" s="323"/>
      <c r="G35" s="227"/>
      <c r="I35" s="337" t="s">
        <v>178</v>
      </c>
      <c r="J35" s="338">
        <v>5127005</v>
      </c>
    </row>
    <row r="36" spans="1:10" ht="12.75" customHeight="1">
      <c r="A36" s="142">
        <f t="shared" si="0"/>
        <v>31</v>
      </c>
      <c r="B36" s="149" t="s">
        <v>53</v>
      </c>
      <c r="C36" s="159" t="s">
        <v>331</v>
      </c>
      <c r="D36" s="180">
        <f t="shared" si="1"/>
        <v>1692829</v>
      </c>
      <c r="E36" s="89"/>
      <c r="F36" s="323"/>
      <c r="G36" s="227"/>
      <c r="I36" s="337" t="s">
        <v>191</v>
      </c>
      <c r="J36" s="338">
        <v>1517162</v>
      </c>
    </row>
    <row r="37" spans="1:10" ht="12.75" customHeight="1">
      <c r="A37" s="142">
        <f t="shared" si="0"/>
        <v>32</v>
      </c>
      <c r="B37" s="149" t="s">
        <v>55</v>
      </c>
      <c r="C37" s="159" t="s">
        <v>350</v>
      </c>
      <c r="D37" s="180">
        <f t="shared" si="1"/>
        <v>304066</v>
      </c>
      <c r="E37" s="89"/>
      <c r="F37" s="323"/>
      <c r="G37" s="227"/>
      <c r="I37" s="337" t="s">
        <v>331</v>
      </c>
      <c r="J37" s="338">
        <v>1692829</v>
      </c>
    </row>
    <row r="38" spans="1:10" ht="12.75" customHeight="1">
      <c r="A38" s="142">
        <f t="shared" si="0"/>
        <v>33</v>
      </c>
      <c r="B38" s="475" t="s">
        <v>57</v>
      </c>
      <c r="C38" s="159" t="s">
        <v>322</v>
      </c>
      <c r="D38" s="180">
        <f t="shared" si="1"/>
        <v>16599</v>
      </c>
      <c r="E38" s="89"/>
      <c r="F38" s="323"/>
      <c r="G38" s="227"/>
      <c r="I38" s="337" t="s">
        <v>353</v>
      </c>
      <c r="J38" s="338">
        <v>1403715</v>
      </c>
    </row>
    <row r="39" spans="1:10" ht="12.75" customHeight="1">
      <c r="A39" s="142">
        <f t="shared" si="0"/>
        <v>34</v>
      </c>
      <c r="B39" s="466"/>
      <c r="C39" s="159" t="s">
        <v>351</v>
      </c>
      <c r="D39" s="180">
        <f t="shared" si="1"/>
        <v>720249</v>
      </c>
      <c r="E39" s="89"/>
      <c r="F39" s="323"/>
      <c r="G39" s="227"/>
      <c r="I39" s="337" t="s">
        <v>340</v>
      </c>
      <c r="J39" s="338">
        <v>1764638</v>
      </c>
    </row>
    <row r="40" spans="1:10" ht="12.75" customHeight="1">
      <c r="A40" s="142">
        <f t="shared" si="0"/>
        <v>35</v>
      </c>
      <c r="B40" s="149" t="s">
        <v>60</v>
      </c>
      <c r="C40" s="159" t="s">
        <v>193</v>
      </c>
      <c r="D40" s="180">
        <f t="shared" si="1"/>
        <v>6074058</v>
      </c>
      <c r="E40" s="89"/>
      <c r="F40" s="323"/>
      <c r="G40" s="227"/>
      <c r="I40" s="337" t="s">
        <v>344</v>
      </c>
      <c r="J40" s="338">
        <v>114685</v>
      </c>
    </row>
    <row r="41" spans="1:10" ht="12.75" customHeight="1">
      <c r="A41" s="142">
        <f t="shared" si="0"/>
        <v>36</v>
      </c>
      <c r="B41" s="149" t="s">
        <v>62</v>
      </c>
      <c r="C41" s="159" t="s">
        <v>194</v>
      </c>
      <c r="D41" s="180">
        <f t="shared" si="1"/>
        <v>8952710</v>
      </c>
      <c r="E41" s="89"/>
      <c r="F41" s="323"/>
      <c r="G41" s="227"/>
      <c r="I41" s="337" t="s">
        <v>357</v>
      </c>
      <c r="J41" s="338">
        <v>375516</v>
      </c>
    </row>
    <row r="42" spans="1:10" ht="12.75" customHeight="1">
      <c r="A42" s="142">
        <f t="shared" si="0"/>
        <v>37</v>
      </c>
      <c r="B42" s="149" t="s">
        <v>64</v>
      </c>
      <c r="C42" s="159" t="s">
        <v>195</v>
      </c>
      <c r="D42" s="180">
        <f t="shared" si="1"/>
        <v>9864461</v>
      </c>
      <c r="E42" s="89"/>
      <c r="F42" s="323"/>
      <c r="G42" s="227"/>
      <c r="I42" s="337" t="s">
        <v>194</v>
      </c>
      <c r="J42" s="338">
        <v>8952710</v>
      </c>
    </row>
    <row r="43" spans="1:10" ht="12.75" customHeight="1">
      <c r="A43" s="142">
        <f t="shared" si="0"/>
        <v>38</v>
      </c>
      <c r="B43" s="149" t="s">
        <v>66</v>
      </c>
      <c r="C43" s="159" t="s">
        <v>196</v>
      </c>
      <c r="D43" s="180">
        <f t="shared" si="1"/>
        <v>5960581</v>
      </c>
      <c r="E43" s="89"/>
      <c r="F43" s="323"/>
      <c r="G43" s="227"/>
      <c r="I43" s="337" t="s">
        <v>195</v>
      </c>
      <c r="J43" s="338">
        <v>9864461</v>
      </c>
    </row>
    <row r="44" spans="1:10" ht="12.75" customHeight="1">
      <c r="A44" s="142">
        <f t="shared" si="0"/>
        <v>39</v>
      </c>
      <c r="B44" s="149" t="s">
        <v>68</v>
      </c>
      <c r="C44" s="159" t="s">
        <v>144</v>
      </c>
      <c r="D44" s="180">
        <f t="shared" si="1"/>
        <v>6045077</v>
      </c>
      <c r="E44" s="89"/>
      <c r="F44" s="323"/>
      <c r="G44" s="227"/>
      <c r="I44" s="337" t="s">
        <v>346</v>
      </c>
      <c r="J44" s="338">
        <v>513817</v>
      </c>
    </row>
    <row r="45" spans="1:10" ht="12.75" customHeight="1">
      <c r="A45" s="142">
        <f t="shared" si="0"/>
        <v>40</v>
      </c>
      <c r="B45" s="149" t="s">
        <v>70</v>
      </c>
      <c r="C45" s="159" t="s">
        <v>352</v>
      </c>
      <c r="D45" s="180">
        <f t="shared" si="1"/>
        <v>1211510</v>
      </c>
      <c r="E45" s="89"/>
      <c r="F45" s="323"/>
      <c r="G45" s="227"/>
      <c r="I45" s="337" t="s">
        <v>132</v>
      </c>
      <c r="J45" s="338">
        <v>1482295</v>
      </c>
    </row>
    <row r="46" spans="1:10" ht="12.75" customHeight="1">
      <c r="A46" s="142">
        <f t="shared" si="0"/>
        <v>41</v>
      </c>
      <c r="B46" s="149" t="s">
        <v>72</v>
      </c>
      <c r="C46" s="159" t="s">
        <v>328</v>
      </c>
      <c r="D46" s="180">
        <f t="shared" si="1"/>
        <v>1196531</v>
      </c>
      <c r="E46" s="89"/>
      <c r="F46" s="323"/>
      <c r="G46" s="227"/>
      <c r="I46" s="337" t="s">
        <v>158</v>
      </c>
      <c r="J46" s="338">
        <v>357445</v>
      </c>
    </row>
    <row r="47" spans="1:10" ht="12.75" customHeight="1">
      <c r="A47" s="142">
        <f t="shared" si="0"/>
        <v>42</v>
      </c>
      <c r="B47" s="146" t="s">
        <v>74</v>
      </c>
      <c r="C47" s="159" t="s">
        <v>353</v>
      </c>
      <c r="D47" s="180">
        <f t="shared" si="1"/>
        <v>1403715</v>
      </c>
      <c r="E47" s="89"/>
      <c r="F47" s="323"/>
      <c r="G47" s="227"/>
      <c r="I47" s="337" t="s">
        <v>348</v>
      </c>
      <c r="J47" s="338">
        <v>676038</v>
      </c>
    </row>
    <row r="48" spans="1:10" ht="12.75" customHeight="1">
      <c r="A48" s="142">
        <f t="shared" si="0"/>
        <v>43</v>
      </c>
      <c r="B48" s="474" t="s">
        <v>76</v>
      </c>
      <c r="C48" s="159" t="s">
        <v>354</v>
      </c>
      <c r="D48" s="180">
        <f t="shared" si="1"/>
        <v>112987</v>
      </c>
      <c r="E48" s="92"/>
      <c r="F48" s="323"/>
      <c r="G48" s="227"/>
      <c r="I48" s="337" t="s">
        <v>193</v>
      </c>
      <c r="J48" s="338">
        <v>6074058</v>
      </c>
    </row>
    <row r="49" spans="1:10" ht="12.75" customHeight="1">
      <c r="A49" s="142">
        <f t="shared" si="0"/>
        <v>44</v>
      </c>
      <c r="B49" s="478"/>
      <c r="C49" s="159" t="s">
        <v>150</v>
      </c>
      <c r="D49" s="180">
        <f t="shared" si="1"/>
        <v>831085</v>
      </c>
      <c r="E49" s="92"/>
      <c r="F49" s="323"/>
      <c r="G49" s="227"/>
      <c r="I49" s="337" t="s">
        <v>337</v>
      </c>
      <c r="J49" s="338">
        <v>532150</v>
      </c>
    </row>
    <row r="50" spans="1:10" ht="12.75" customHeight="1">
      <c r="A50" s="142">
        <f t="shared" si="0"/>
        <v>45</v>
      </c>
      <c r="B50" s="467"/>
      <c r="C50" s="159" t="s">
        <v>355</v>
      </c>
      <c r="D50" s="180">
        <f t="shared" si="1"/>
        <v>111478</v>
      </c>
      <c r="E50" s="92"/>
      <c r="F50" s="323"/>
      <c r="G50" s="227"/>
      <c r="I50" s="337" t="s">
        <v>102</v>
      </c>
      <c r="J50" s="338">
        <v>1780479</v>
      </c>
    </row>
    <row r="51" spans="1:10" ht="12.75" customHeight="1">
      <c r="A51" s="142">
        <f t="shared" si="0"/>
        <v>46</v>
      </c>
      <c r="B51" s="149" t="s">
        <v>80</v>
      </c>
      <c r="C51" s="159" t="s">
        <v>356</v>
      </c>
      <c r="D51" s="180">
        <f t="shared" si="1"/>
        <v>387815</v>
      </c>
      <c r="E51" s="92"/>
      <c r="F51" s="323"/>
      <c r="G51" s="227"/>
      <c r="I51" s="337" t="s">
        <v>351</v>
      </c>
      <c r="J51" s="338">
        <v>720249</v>
      </c>
    </row>
    <row r="52" spans="1:10" ht="12.75" customHeight="1">
      <c r="A52" s="142">
        <f t="shared" si="0"/>
        <v>47</v>
      </c>
      <c r="B52" s="146" t="s">
        <v>82</v>
      </c>
      <c r="C52" s="159" t="s">
        <v>357</v>
      </c>
      <c r="D52" s="180">
        <f t="shared" si="1"/>
        <v>375516</v>
      </c>
      <c r="E52" s="92"/>
      <c r="F52" s="323"/>
      <c r="G52" s="227"/>
      <c r="I52" s="337" t="s">
        <v>168</v>
      </c>
      <c r="J52" s="338"/>
    </row>
    <row r="53" spans="1:10" ht="12.75" customHeight="1">
      <c r="A53" s="142">
        <f t="shared" si="0"/>
        <v>48</v>
      </c>
      <c r="B53" s="146" t="s">
        <v>84</v>
      </c>
      <c r="C53" s="159" t="s">
        <v>358</v>
      </c>
      <c r="D53" s="180">
        <f t="shared" si="1"/>
        <v>54324</v>
      </c>
      <c r="E53" s="92"/>
      <c r="F53" s="323"/>
      <c r="G53" s="227"/>
      <c r="I53" s="337" t="s">
        <v>169</v>
      </c>
      <c r="J53" s="338">
        <v>100287061</v>
      </c>
    </row>
    <row r="54" spans="1:10" ht="12.75" customHeight="1">
      <c r="A54" s="142">
        <f t="shared" si="0"/>
        <v>49</v>
      </c>
      <c r="B54" s="149" t="s">
        <v>86</v>
      </c>
      <c r="C54" s="159" t="s">
        <v>329</v>
      </c>
      <c r="D54" s="180">
        <f t="shared" si="1"/>
        <v>181647</v>
      </c>
      <c r="E54" s="92"/>
      <c r="F54" s="323"/>
      <c r="G54" s="227"/>
    </row>
    <row r="55" spans="1:10" ht="12.75" customHeight="1">
      <c r="A55" s="142">
        <f t="shared" si="0"/>
        <v>50</v>
      </c>
      <c r="B55" s="149" t="s">
        <v>88</v>
      </c>
      <c r="C55" s="159" t="s">
        <v>324</v>
      </c>
      <c r="D55" s="180">
        <f t="shared" si="1"/>
        <v>762805</v>
      </c>
      <c r="E55" s="92"/>
      <c r="F55" s="323"/>
      <c r="G55" s="227"/>
    </row>
    <row r="56" spans="1:10" ht="12.75" customHeight="1">
      <c r="A56" s="142">
        <f t="shared" si="0"/>
        <v>51</v>
      </c>
      <c r="B56" s="149" t="s">
        <v>90</v>
      </c>
      <c r="C56" s="159" t="s">
        <v>337</v>
      </c>
      <c r="D56" s="180">
        <f t="shared" si="1"/>
        <v>532150</v>
      </c>
      <c r="E56" s="92"/>
      <c r="F56" s="323"/>
      <c r="G56" s="227"/>
    </row>
    <row r="57" spans="1:10" ht="12.75" customHeight="1">
      <c r="A57" s="142">
        <f t="shared" si="0"/>
        <v>52</v>
      </c>
      <c r="B57" s="146" t="s">
        <v>92</v>
      </c>
      <c r="C57" s="159" t="s">
        <v>158</v>
      </c>
      <c r="D57" s="180">
        <f t="shared" si="1"/>
        <v>357445</v>
      </c>
      <c r="E57" s="92"/>
      <c r="F57" s="323"/>
      <c r="G57" s="227"/>
    </row>
    <row r="58" spans="1:10" ht="12.75" customHeight="1">
      <c r="A58" s="142">
        <f t="shared" si="0"/>
        <v>53</v>
      </c>
      <c r="B58" s="474" t="s">
        <v>94</v>
      </c>
      <c r="C58" s="159" t="s">
        <v>359</v>
      </c>
      <c r="D58" s="180">
        <f t="shared" si="1"/>
        <v>605301</v>
      </c>
      <c r="E58" s="147"/>
      <c r="F58" s="323"/>
      <c r="G58" s="227"/>
    </row>
    <row r="59" spans="1:10" ht="12.75" customHeight="1">
      <c r="A59" s="142">
        <f t="shared" si="0"/>
        <v>54</v>
      </c>
      <c r="B59" s="478"/>
      <c r="C59" s="160" t="s">
        <v>96</v>
      </c>
      <c r="D59" s="180" t="str">
        <f t="shared" si="1"/>
        <v/>
      </c>
      <c r="E59" s="92"/>
      <c r="F59" s="323"/>
      <c r="G59" s="227"/>
    </row>
    <row r="60" spans="1:10" ht="12.75" customHeight="1">
      <c r="A60" s="142">
        <f t="shared" si="0"/>
        <v>55</v>
      </c>
      <c r="B60" s="467"/>
      <c r="C60" s="160" t="s">
        <v>97</v>
      </c>
      <c r="D60" s="180" t="str">
        <f t="shared" si="1"/>
        <v/>
      </c>
      <c r="E60" s="92"/>
      <c r="F60" s="323"/>
      <c r="G60" s="227"/>
    </row>
    <row r="61" spans="1:10" ht="12.75" customHeight="1">
      <c r="A61" s="142">
        <f t="shared" si="0"/>
        <v>56</v>
      </c>
      <c r="B61" s="146" t="s">
        <v>98</v>
      </c>
      <c r="C61" s="159" t="s">
        <v>323</v>
      </c>
      <c r="D61" s="180">
        <f t="shared" si="1"/>
        <v>242460</v>
      </c>
      <c r="E61" s="92"/>
      <c r="F61" s="323"/>
      <c r="G61" s="227"/>
    </row>
    <row r="62" spans="1:10" ht="12.75" customHeight="1">
      <c r="A62" s="468" t="s">
        <v>254</v>
      </c>
      <c r="B62" s="469"/>
      <c r="C62" s="470"/>
      <c r="D62" s="181">
        <f>SUBTOTAL(9,D5:D61)</f>
        <v>100287061</v>
      </c>
      <c r="E62" s="3">
        <f>SUBTOTAL(9,E5:E61)</f>
        <v>0</v>
      </c>
      <c r="F62" s="323"/>
    </row>
    <row r="63" spans="1:10" ht="12.75" customHeight="1">
      <c r="A63" s="141"/>
      <c r="B63" s="141"/>
      <c r="C63" s="141"/>
      <c r="D63" s="182"/>
      <c r="E63" s="141"/>
    </row>
    <row r="64" spans="1:10" ht="12.75" customHeight="1">
      <c r="A64" s="141"/>
      <c r="B64" s="141"/>
      <c r="C64" s="141"/>
      <c r="D64" s="182"/>
      <c r="E64" s="141"/>
    </row>
    <row r="65" spans="1:5" ht="12.75" customHeight="1">
      <c r="A65" s="141"/>
      <c r="B65" s="479" t="s">
        <v>253</v>
      </c>
      <c r="C65" s="161" t="s">
        <v>252</v>
      </c>
      <c r="D65" s="182"/>
      <c r="E65" s="141"/>
    </row>
    <row r="66" spans="1:5" ht="12.75" customHeight="1">
      <c r="A66" s="141"/>
      <c r="B66" s="473"/>
      <c r="C66" s="85"/>
      <c r="D66" s="182"/>
      <c r="E66" s="141"/>
    </row>
    <row r="67" spans="1:5" ht="12.75" customHeight="1">
      <c r="A67" s="141"/>
      <c r="B67" s="141"/>
      <c r="C67" s="141"/>
      <c r="D67" s="182"/>
      <c r="E67" s="141"/>
    </row>
    <row r="68" spans="1:5" ht="12.75" customHeight="1">
      <c r="A68" s="141"/>
      <c r="B68" s="141"/>
      <c r="C68" s="141"/>
      <c r="D68" s="182"/>
      <c r="E68" s="141"/>
    </row>
    <row r="69" spans="1:5" ht="12.75" customHeight="1">
      <c r="A69" s="141"/>
      <c r="B69" s="141"/>
      <c r="C69" s="141"/>
      <c r="D69" s="182"/>
      <c r="E69" s="141"/>
    </row>
    <row r="70" spans="1:5" ht="12.75" customHeight="1">
      <c r="A70" s="141"/>
      <c r="B70" s="141"/>
      <c r="C70" s="141"/>
      <c r="D70" s="182"/>
      <c r="E70" s="141"/>
    </row>
    <row r="71" spans="1:5" ht="12.75" customHeight="1">
      <c r="A71" s="141"/>
      <c r="B71" s="141"/>
      <c r="C71" s="141"/>
      <c r="D71" s="182"/>
      <c r="E71" s="141"/>
    </row>
    <row r="72" spans="1:5" ht="12.75" customHeight="1">
      <c r="A72" s="141"/>
      <c r="B72" s="141"/>
      <c r="C72" s="141"/>
      <c r="D72" s="182"/>
      <c r="E72" s="141"/>
    </row>
    <row r="73" spans="1:5" ht="12.75" customHeight="1">
      <c r="A73" s="141"/>
      <c r="B73" s="479" t="s">
        <v>251</v>
      </c>
      <c r="C73" s="142" t="s">
        <v>250</v>
      </c>
      <c r="D73" s="182"/>
      <c r="E73" s="141"/>
    </row>
    <row r="74" spans="1:5" ht="12.75" customHeight="1">
      <c r="A74" s="141"/>
      <c r="B74" s="473"/>
      <c r="C74" s="89"/>
      <c r="D74" s="182"/>
      <c r="E74" s="141"/>
    </row>
    <row r="75" spans="1:5" ht="12.75" customHeight="1">
      <c r="A75" s="141"/>
      <c r="B75" s="141"/>
      <c r="C75" s="141"/>
      <c r="D75" s="182"/>
      <c r="E75" s="141"/>
    </row>
    <row r="76" spans="1:5" ht="12.75" customHeight="1">
      <c r="A76" s="141"/>
      <c r="B76" s="141"/>
      <c r="C76" s="141"/>
      <c r="D76" s="182"/>
      <c r="E76" s="141"/>
    </row>
    <row r="77" spans="1:5" ht="12.75" customHeight="1">
      <c r="A77" s="141"/>
      <c r="B77" s="141"/>
      <c r="C77" s="141"/>
      <c r="D77" s="182"/>
      <c r="E77" s="141"/>
    </row>
    <row r="78" spans="1:5" ht="12.75" customHeight="1">
      <c r="A78" s="141"/>
      <c r="B78" s="141"/>
      <c r="C78" s="141"/>
      <c r="D78" s="182"/>
      <c r="E78" s="141"/>
    </row>
    <row r="79" spans="1:5" ht="12.75" customHeight="1">
      <c r="A79" s="141"/>
      <c r="B79" s="141"/>
      <c r="C79" s="141"/>
      <c r="D79" s="182"/>
      <c r="E79" s="141"/>
    </row>
    <row r="80" spans="1:5" ht="12.75" customHeight="1">
      <c r="A80" s="141"/>
      <c r="B80" s="141"/>
      <c r="C80" s="141"/>
      <c r="D80" s="182"/>
      <c r="E80" s="141"/>
    </row>
    <row r="81" spans="1:5" ht="12.75" customHeight="1">
      <c r="A81" s="141"/>
      <c r="B81" s="141"/>
      <c r="C81" s="141"/>
      <c r="D81" s="182"/>
      <c r="E81" s="141"/>
    </row>
    <row r="82" spans="1:5" ht="12.75" customHeight="1">
      <c r="A82" s="141"/>
      <c r="B82" s="141"/>
      <c r="C82" s="141"/>
      <c r="D82" s="182"/>
      <c r="E82" s="141"/>
    </row>
    <row r="83" spans="1:5" ht="12.75" customHeight="1">
      <c r="A83" s="141"/>
      <c r="B83" s="141"/>
      <c r="C83" s="141"/>
      <c r="D83" s="182"/>
      <c r="E83" s="141"/>
    </row>
    <row r="84" spans="1:5" ht="12.75" customHeight="1">
      <c r="A84" s="141"/>
      <c r="B84" s="141"/>
      <c r="C84" s="141"/>
      <c r="D84" s="182"/>
      <c r="E84" s="141"/>
    </row>
    <row r="85" spans="1:5" ht="12.75" customHeight="1">
      <c r="A85" s="141"/>
      <c r="B85" s="141"/>
      <c r="C85" s="141"/>
      <c r="D85" s="182"/>
      <c r="E85" s="141"/>
    </row>
    <row r="86" spans="1:5" ht="12.75" customHeight="1">
      <c r="A86" s="141"/>
      <c r="B86" s="141"/>
      <c r="C86" s="141"/>
      <c r="D86" s="182"/>
      <c r="E86" s="141"/>
    </row>
    <row r="87" spans="1:5" ht="12.75" customHeight="1">
      <c r="A87" s="141"/>
      <c r="B87" s="141"/>
      <c r="C87" s="141"/>
      <c r="D87" s="182"/>
      <c r="E87" s="141"/>
    </row>
    <row r="88" spans="1:5" ht="12.75" customHeight="1">
      <c r="A88" s="141"/>
      <c r="B88" s="141"/>
      <c r="C88" s="141"/>
      <c r="D88" s="182"/>
      <c r="E88" s="141"/>
    </row>
    <row r="89" spans="1:5" ht="12.75" customHeight="1">
      <c r="A89" s="141"/>
      <c r="B89" s="141"/>
      <c r="C89" s="141"/>
      <c r="D89" s="182"/>
      <c r="E89" s="141"/>
    </row>
    <row r="90" spans="1:5" ht="12.75" customHeight="1">
      <c r="A90" s="141"/>
      <c r="B90" s="141"/>
      <c r="C90" s="141"/>
      <c r="D90" s="182"/>
      <c r="E90" s="141"/>
    </row>
    <row r="91" spans="1:5" ht="12.75" customHeight="1">
      <c r="A91" s="141"/>
      <c r="B91" s="141"/>
      <c r="C91" s="141"/>
      <c r="D91" s="182"/>
      <c r="E91" s="141"/>
    </row>
    <row r="92" spans="1:5" ht="12.75" customHeight="1">
      <c r="A92" s="141"/>
      <c r="B92" s="141"/>
      <c r="C92" s="141"/>
      <c r="D92" s="182"/>
      <c r="E92" s="141"/>
    </row>
    <row r="93" spans="1:5" ht="12.75" customHeight="1">
      <c r="A93" s="141"/>
      <c r="B93" s="141"/>
      <c r="C93" s="141"/>
      <c r="D93" s="182"/>
      <c r="E93" s="141"/>
    </row>
    <row r="94" spans="1:5" ht="12.75" customHeight="1">
      <c r="A94" s="141"/>
      <c r="B94" s="141"/>
      <c r="C94" s="141"/>
      <c r="D94" s="182"/>
      <c r="E94" s="141"/>
    </row>
    <row r="95" spans="1:5" ht="12.75" customHeight="1">
      <c r="A95" s="141"/>
      <c r="B95" s="141"/>
      <c r="C95" s="141"/>
      <c r="D95" s="182"/>
      <c r="E95" s="141"/>
    </row>
    <row r="96" spans="1:5" ht="12.75" customHeight="1">
      <c r="A96" s="141"/>
      <c r="B96" s="141"/>
      <c r="C96" s="141"/>
      <c r="D96" s="182"/>
      <c r="E96" s="141"/>
    </row>
    <row r="97" spans="1:5" ht="12.75" customHeight="1">
      <c r="A97" s="141"/>
      <c r="B97" s="141"/>
      <c r="C97" s="141"/>
      <c r="D97" s="182"/>
      <c r="E97" s="141"/>
    </row>
    <row r="98" spans="1:5" ht="12.75" customHeight="1">
      <c r="A98" s="141"/>
      <c r="B98" s="141"/>
      <c r="C98" s="141"/>
      <c r="D98" s="182"/>
      <c r="E98" s="141"/>
    </row>
    <row r="99" spans="1:5" ht="12.75" customHeight="1">
      <c r="A99" s="141"/>
      <c r="B99" s="141"/>
      <c r="C99" s="141"/>
      <c r="D99" s="182"/>
      <c r="E99" s="141"/>
    </row>
    <row r="100" spans="1:5" ht="12.75" customHeight="1">
      <c r="A100" s="141"/>
      <c r="B100" s="141"/>
      <c r="C100" s="141"/>
      <c r="D100" s="182"/>
      <c r="E100" s="141"/>
    </row>
    <row r="101" spans="1:5" ht="12.75" customHeight="1">
      <c r="A101" s="141"/>
      <c r="B101" s="141"/>
      <c r="C101" s="141"/>
      <c r="D101" s="182"/>
      <c r="E101" s="141"/>
    </row>
    <row r="102" spans="1:5" ht="12.75" customHeight="1">
      <c r="A102" s="141"/>
      <c r="B102" s="141"/>
      <c r="C102" s="141"/>
      <c r="D102" s="182"/>
      <c r="E102" s="141"/>
    </row>
    <row r="103" spans="1:5" ht="12.75" customHeight="1">
      <c r="A103" s="141"/>
      <c r="B103" s="141"/>
      <c r="C103" s="141"/>
      <c r="D103" s="182"/>
      <c r="E103" s="141"/>
    </row>
    <row r="104" spans="1:5" ht="12.75" customHeight="1">
      <c r="A104" s="141"/>
      <c r="B104" s="141"/>
      <c r="C104" s="141"/>
      <c r="D104" s="182"/>
      <c r="E104" s="141"/>
    </row>
    <row r="105" spans="1:5" ht="12.75" customHeight="1">
      <c r="A105" s="141"/>
      <c r="B105" s="141"/>
      <c r="C105" s="141"/>
      <c r="D105" s="182"/>
      <c r="E105" s="141"/>
    </row>
    <row r="106" spans="1:5" ht="12.75" customHeight="1">
      <c r="A106" s="141"/>
      <c r="B106" s="141"/>
      <c r="C106" s="141"/>
      <c r="D106" s="182"/>
      <c r="E106" s="141"/>
    </row>
    <row r="107" spans="1:5" ht="12.75" customHeight="1">
      <c r="A107" s="141"/>
      <c r="B107" s="141"/>
      <c r="C107" s="141"/>
      <c r="D107" s="182"/>
      <c r="E107" s="141"/>
    </row>
    <row r="108" spans="1:5" ht="12.75" customHeight="1">
      <c r="A108" s="141"/>
      <c r="B108" s="141"/>
      <c r="C108" s="141"/>
      <c r="D108" s="182"/>
      <c r="E108" s="141"/>
    </row>
    <row r="109" spans="1:5" ht="12.75" customHeight="1">
      <c r="A109" s="141"/>
      <c r="B109" s="141"/>
      <c r="C109" s="141"/>
      <c r="D109" s="182"/>
      <c r="E109" s="141"/>
    </row>
    <row r="110" spans="1:5" ht="12.75" customHeight="1">
      <c r="A110" s="141"/>
      <c r="B110" s="141"/>
      <c r="C110" s="141"/>
      <c r="D110" s="182"/>
      <c r="E110" s="141"/>
    </row>
    <row r="111" spans="1:5" ht="12.75" customHeight="1">
      <c r="A111" s="141"/>
      <c r="B111" s="141"/>
      <c r="C111" s="141"/>
      <c r="D111" s="182"/>
      <c r="E111" s="141"/>
    </row>
    <row r="112" spans="1:5" ht="12.75" customHeight="1">
      <c r="A112" s="141"/>
      <c r="B112" s="141"/>
      <c r="C112" s="141"/>
      <c r="D112" s="182"/>
      <c r="E112" s="141"/>
    </row>
    <row r="113" spans="1:5" ht="12.75" customHeight="1">
      <c r="A113" s="141"/>
      <c r="B113" s="141"/>
      <c r="C113" s="141"/>
      <c r="D113" s="182"/>
      <c r="E113" s="141"/>
    </row>
    <row r="114" spans="1:5" ht="12.75" customHeight="1">
      <c r="A114" s="141"/>
      <c r="B114" s="141"/>
      <c r="C114" s="141"/>
      <c r="D114" s="182"/>
      <c r="E114" s="141"/>
    </row>
    <row r="115" spans="1:5" ht="12.75" customHeight="1">
      <c r="A115" s="141"/>
      <c r="B115" s="141"/>
      <c r="C115" s="141"/>
      <c r="D115" s="182"/>
      <c r="E115" s="141"/>
    </row>
    <row r="116" spans="1:5" ht="12.75" customHeight="1">
      <c r="A116" s="141"/>
      <c r="B116" s="141"/>
      <c r="C116" s="141"/>
      <c r="D116" s="182"/>
      <c r="E116" s="141"/>
    </row>
    <row r="117" spans="1:5" ht="12.75" customHeight="1">
      <c r="A117" s="141"/>
      <c r="B117" s="141"/>
      <c r="C117" s="141"/>
      <c r="D117" s="182"/>
      <c r="E117" s="141"/>
    </row>
    <row r="118" spans="1:5" ht="12.75" customHeight="1">
      <c r="A118" s="141"/>
      <c r="B118" s="141"/>
      <c r="C118" s="141"/>
      <c r="D118" s="182"/>
      <c r="E118" s="141"/>
    </row>
    <row r="119" spans="1:5" ht="12.75" customHeight="1">
      <c r="A119" s="141"/>
      <c r="B119" s="141"/>
      <c r="C119" s="141"/>
      <c r="D119" s="182"/>
      <c r="E119" s="141"/>
    </row>
    <row r="120" spans="1:5" ht="12.75" customHeight="1">
      <c r="A120" s="141"/>
      <c r="B120" s="141"/>
      <c r="C120" s="141"/>
      <c r="D120" s="182"/>
      <c r="E120" s="141"/>
    </row>
    <row r="121" spans="1:5" ht="12.75" customHeight="1">
      <c r="A121" s="141"/>
      <c r="B121" s="141"/>
      <c r="C121" s="141"/>
      <c r="D121" s="182"/>
      <c r="E121" s="141"/>
    </row>
    <row r="122" spans="1:5" ht="12.75" customHeight="1">
      <c r="A122" s="141"/>
      <c r="B122" s="141"/>
      <c r="C122" s="141"/>
      <c r="D122" s="182"/>
      <c r="E122" s="141"/>
    </row>
    <row r="123" spans="1:5" ht="12.75" customHeight="1">
      <c r="A123" s="141"/>
      <c r="B123" s="141"/>
      <c r="C123" s="141"/>
      <c r="D123" s="182"/>
      <c r="E123" s="141"/>
    </row>
    <row r="124" spans="1:5" ht="12.75" customHeight="1">
      <c r="A124" s="141"/>
      <c r="B124" s="141"/>
      <c r="C124" s="141"/>
      <c r="D124" s="182"/>
      <c r="E124" s="141"/>
    </row>
    <row r="125" spans="1:5" ht="12.75" customHeight="1">
      <c r="A125" s="141"/>
      <c r="B125" s="141"/>
      <c r="C125" s="141"/>
      <c r="D125" s="182"/>
      <c r="E125" s="141"/>
    </row>
    <row r="126" spans="1:5" ht="12.75" customHeight="1">
      <c r="A126" s="141"/>
      <c r="B126" s="141"/>
      <c r="C126" s="141"/>
      <c r="D126" s="182"/>
      <c r="E126" s="141"/>
    </row>
    <row r="127" spans="1:5" ht="12.75" customHeight="1">
      <c r="A127" s="141"/>
      <c r="B127" s="141"/>
      <c r="C127" s="141"/>
      <c r="D127" s="182"/>
      <c r="E127" s="141"/>
    </row>
    <row r="128" spans="1:5" ht="12.75" customHeight="1">
      <c r="A128" s="141"/>
      <c r="B128" s="141"/>
      <c r="C128" s="141"/>
      <c r="D128" s="182"/>
      <c r="E128" s="141"/>
    </row>
    <row r="129" spans="1:5" ht="12.75" customHeight="1">
      <c r="A129" s="141"/>
      <c r="B129" s="141"/>
      <c r="C129" s="141"/>
      <c r="D129" s="182"/>
      <c r="E129" s="141"/>
    </row>
    <row r="130" spans="1:5" ht="12.75" customHeight="1">
      <c r="A130" s="141"/>
      <c r="B130" s="141"/>
      <c r="C130" s="141"/>
      <c r="D130" s="182"/>
      <c r="E130" s="141"/>
    </row>
    <row r="131" spans="1:5" ht="12.75" customHeight="1">
      <c r="A131" s="141"/>
      <c r="B131" s="141"/>
      <c r="C131" s="141"/>
      <c r="D131" s="182"/>
      <c r="E131" s="141"/>
    </row>
    <row r="132" spans="1:5" ht="12.75" customHeight="1">
      <c r="A132" s="141"/>
      <c r="B132" s="141"/>
      <c r="C132" s="141"/>
      <c r="D132" s="182"/>
      <c r="E132" s="141"/>
    </row>
    <row r="133" spans="1:5" ht="12.75" customHeight="1">
      <c r="A133" s="141"/>
      <c r="B133" s="141"/>
      <c r="C133" s="141"/>
      <c r="D133" s="182"/>
      <c r="E133" s="141"/>
    </row>
    <row r="134" spans="1:5" ht="12.75" customHeight="1">
      <c r="A134" s="141"/>
      <c r="B134" s="141"/>
      <c r="C134" s="141"/>
      <c r="D134" s="182"/>
      <c r="E134" s="141"/>
    </row>
    <row r="135" spans="1:5" ht="12.75" customHeight="1">
      <c r="A135" s="141"/>
      <c r="B135" s="141"/>
      <c r="C135" s="141"/>
      <c r="D135" s="182"/>
      <c r="E135" s="141"/>
    </row>
    <row r="136" spans="1:5" ht="12.75" customHeight="1">
      <c r="A136" s="141"/>
      <c r="B136" s="141"/>
      <c r="C136" s="141"/>
      <c r="D136" s="182"/>
      <c r="E136" s="141"/>
    </row>
    <row r="137" spans="1:5" ht="12.75" customHeight="1">
      <c r="A137" s="141"/>
      <c r="B137" s="141"/>
      <c r="C137" s="141"/>
      <c r="D137" s="182"/>
      <c r="E137" s="141"/>
    </row>
    <row r="138" spans="1:5" ht="12.75" customHeight="1">
      <c r="A138" s="141"/>
      <c r="B138" s="141"/>
      <c r="C138" s="141"/>
      <c r="D138" s="182"/>
      <c r="E138" s="141"/>
    </row>
    <row r="139" spans="1:5" ht="12.75" customHeight="1">
      <c r="A139" s="141"/>
      <c r="B139" s="141"/>
      <c r="C139" s="141"/>
      <c r="D139" s="182"/>
      <c r="E139" s="141"/>
    </row>
    <row r="140" spans="1:5" ht="12.75" customHeight="1">
      <c r="A140" s="141"/>
      <c r="B140" s="141"/>
      <c r="C140" s="141"/>
      <c r="D140" s="182"/>
      <c r="E140" s="141"/>
    </row>
    <row r="141" spans="1:5" ht="12.75" customHeight="1">
      <c r="A141" s="141"/>
      <c r="B141" s="141"/>
      <c r="C141" s="141"/>
      <c r="D141" s="182"/>
      <c r="E141" s="141"/>
    </row>
    <row r="142" spans="1:5" ht="12.75" customHeight="1">
      <c r="A142" s="141"/>
      <c r="B142" s="141"/>
      <c r="C142" s="141"/>
      <c r="D142" s="182"/>
      <c r="E142" s="141"/>
    </row>
    <row r="143" spans="1:5" ht="12.75" customHeight="1">
      <c r="A143" s="141"/>
      <c r="B143" s="141"/>
      <c r="C143" s="141"/>
      <c r="D143" s="182"/>
      <c r="E143" s="141"/>
    </row>
    <row r="144" spans="1:5" ht="12.75" customHeight="1">
      <c r="A144" s="141"/>
      <c r="B144" s="141"/>
      <c r="C144" s="141"/>
      <c r="D144" s="182"/>
      <c r="E144" s="141"/>
    </row>
    <row r="145" spans="1:5" ht="12.75" customHeight="1">
      <c r="A145" s="141"/>
      <c r="B145" s="141"/>
      <c r="C145" s="141"/>
      <c r="D145" s="182"/>
      <c r="E145" s="141"/>
    </row>
    <row r="146" spans="1:5" ht="12.75" customHeight="1">
      <c r="A146" s="141"/>
      <c r="B146" s="141"/>
      <c r="C146" s="141"/>
      <c r="D146" s="182"/>
      <c r="E146" s="141"/>
    </row>
    <row r="147" spans="1:5" ht="12.75" customHeight="1">
      <c r="A147" s="141"/>
      <c r="B147" s="141"/>
      <c r="C147" s="141"/>
      <c r="D147" s="182"/>
      <c r="E147" s="141"/>
    </row>
    <row r="148" spans="1:5" ht="12.75" customHeight="1">
      <c r="A148" s="141"/>
      <c r="B148" s="141"/>
      <c r="C148" s="141"/>
      <c r="D148" s="182"/>
      <c r="E148" s="141"/>
    </row>
    <row r="149" spans="1:5" ht="12.75" customHeight="1">
      <c r="A149" s="141"/>
      <c r="B149" s="141"/>
      <c r="C149" s="141"/>
      <c r="D149" s="182"/>
      <c r="E149" s="141"/>
    </row>
    <row r="150" spans="1:5" ht="12.75" customHeight="1">
      <c r="A150" s="141"/>
      <c r="B150" s="141"/>
      <c r="C150" s="141"/>
      <c r="D150" s="182"/>
      <c r="E150" s="141"/>
    </row>
    <row r="151" spans="1:5" ht="12.75" customHeight="1">
      <c r="A151" s="141"/>
      <c r="B151" s="141"/>
      <c r="C151" s="141"/>
      <c r="D151" s="182"/>
      <c r="E151" s="141"/>
    </row>
    <row r="152" spans="1:5" ht="12.75" customHeight="1">
      <c r="A152" s="141"/>
      <c r="B152" s="141"/>
      <c r="C152" s="141"/>
      <c r="D152" s="182"/>
      <c r="E152" s="141"/>
    </row>
    <row r="153" spans="1:5" ht="12.75" customHeight="1">
      <c r="A153" s="141"/>
      <c r="B153" s="141"/>
      <c r="C153" s="141"/>
      <c r="D153" s="182"/>
      <c r="E153" s="141"/>
    </row>
    <row r="154" spans="1:5" ht="12.75" customHeight="1">
      <c r="A154" s="141"/>
      <c r="B154" s="141"/>
      <c r="C154" s="141"/>
      <c r="D154" s="182"/>
      <c r="E154" s="141"/>
    </row>
    <row r="155" spans="1:5" ht="12.75" customHeight="1">
      <c r="A155" s="141"/>
      <c r="B155" s="141"/>
      <c r="C155" s="141"/>
      <c r="D155" s="182"/>
      <c r="E155" s="141"/>
    </row>
    <row r="156" spans="1:5" ht="12.75" customHeight="1">
      <c r="A156" s="141"/>
      <c r="B156" s="141"/>
      <c r="C156" s="141"/>
      <c r="D156" s="182"/>
      <c r="E156" s="141"/>
    </row>
    <row r="157" spans="1:5" ht="12.75" customHeight="1">
      <c r="A157" s="141"/>
      <c r="B157" s="141"/>
      <c r="C157" s="141"/>
      <c r="D157" s="182"/>
      <c r="E157" s="141"/>
    </row>
    <row r="158" spans="1:5" ht="12.75" customHeight="1">
      <c r="A158" s="141"/>
      <c r="B158" s="141"/>
      <c r="C158" s="141"/>
      <c r="D158" s="182"/>
      <c r="E158" s="141"/>
    </row>
    <row r="159" spans="1:5" ht="12.75" customHeight="1">
      <c r="A159" s="141"/>
      <c r="B159" s="141"/>
      <c r="C159" s="141"/>
      <c r="D159" s="182"/>
      <c r="E159" s="141"/>
    </row>
    <row r="160" spans="1:5" ht="12.75" customHeight="1">
      <c r="A160" s="141"/>
      <c r="B160" s="141"/>
      <c r="C160" s="141"/>
      <c r="D160" s="182"/>
      <c r="E160" s="141"/>
    </row>
    <row r="161" spans="1:5" ht="12.75" customHeight="1">
      <c r="A161" s="141"/>
      <c r="B161" s="141"/>
      <c r="C161" s="141"/>
      <c r="D161" s="182"/>
      <c r="E161" s="141"/>
    </row>
    <row r="162" spans="1:5" ht="12.75" customHeight="1">
      <c r="A162" s="141"/>
      <c r="B162" s="141"/>
      <c r="C162" s="141"/>
      <c r="D162" s="182"/>
      <c r="E162" s="141"/>
    </row>
    <row r="163" spans="1:5" ht="12.75" customHeight="1">
      <c r="A163" s="141"/>
      <c r="B163" s="141"/>
      <c r="C163" s="141"/>
      <c r="D163" s="182"/>
      <c r="E163" s="141"/>
    </row>
    <row r="164" spans="1:5" ht="12.75" customHeight="1">
      <c r="A164" s="141"/>
      <c r="B164" s="141"/>
      <c r="C164" s="141"/>
      <c r="D164" s="182"/>
      <c r="E164" s="141"/>
    </row>
    <row r="165" spans="1:5" ht="12.75" customHeight="1">
      <c r="A165" s="141"/>
      <c r="B165" s="141"/>
      <c r="C165" s="141"/>
      <c r="D165" s="182"/>
      <c r="E165" s="141"/>
    </row>
    <row r="166" spans="1:5" ht="12.75" customHeight="1">
      <c r="A166" s="141"/>
      <c r="B166" s="141"/>
      <c r="C166" s="141"/>
      <c r="D166" s="182"/>
      <c r="E166" s="141"/>
    </row>
    <row r="167" spans="1:5" ht="12.75" customHeight="1">
      <c r="A167" s="141"/>
      <c r="B167" s="141"/>
      <c r="C167" s="141"/>
      <c r="D167" s="182"/>
      <c r="E167" s="141"/>
    </row>
    <row r="168" spans="1:5" ht="12.75" customHeight="1">
      <c r="A168" s="141"/>
      <c r="B168" s="141"/>
      <c r="C168" s="141"/>
      <c r="D168" s="182"/>
      <c r="E168" s="141"/>
    </row>
    <row r="169" spans="1:5" ht="12.75" customHeight="1">
      <c r="A169" s="141"/>
      <c r="B169" s="141"/>
      <c r="C169" s="141"/>
      <c r="D169" s="182"/>
      <c r="E169" s="141"/>
    </row>
    <row r="170" spans="1:5" ht="12.75" customHeight="1">
      <c r="A170" s="141"/>
      <c r="B170" s="141"/>
      <c r="C170" s="141"/>
      <c r="D170" s="182"/>
      <c r="E170" s="141"/>
    </row>
    <row r="171" spans="1:5" ht="12.75" customHeight="1">
      <c r="A171" s="141"/>
      <c r="B171" s="141"/>
      <c r="C171" s="141"/>
      <c r="D171" s="182"/>
      <c r="E171" s="141"/>
    </row>
    <row r="172" spans="1:5" ht="12.75" customHeight="1">
      <c r="A172" s="141"/>
      <c r="B172" s="141"/>
      <c r="C172" s="141"/>
      <c r="D172" s="182"/>
      <c r="E172" s="141"/>
    </row>
    <row r="173" spans="1:5" ht="12.75" customHeight="1">
      <c r="A173" s="141"/>
      <c r="B173" s="141"/>
      <c r="C173" s="141"/>
      <c r="D173" s="182"/>
      <c r="E173" s="141"/>
    </row>
    <row r="174" spans="1:5" ht="12.75" customHeight="1">
      <c r="A174" s="141"/>
      <c r="B174" s="141"/>
      <c r="C174" s="141"/>
      <c r="D174" s="182"/>
      <c r="E174" s="141"/>
    </row>
    <row r="175" spans="1:5" ht="12.75" customHeight="1">
      <c r="A175" s="141"/>
      <c r="B175" s="141"/>
      <c r="C175" s="141"/>
      <c r="D175" s="182"/>
      <c r="E175" s="141"/>
    </row>
    <row r="176" spans="1:5" ht="12.75" customHeight="1">
      <c r="A176" s="141"/>
      <c r="B176" s="141"/>
      <c r="C176" s="141"/>
      <c r="D176" s="182"/>
      <c r="E176" s="141"/>
    </row>
    <row r="177" spans="1:5" ht="12.75" customHeight="1">
      <c r="A177" s="141"/>
      <c r="B177" s="141"/>
      <c r="C177" s="141"/>
      <c r="D177" s="182"/>
      <c r="E177" s="141"/>
    </row>
    <row r="178" spans="1:5" ht="12.75" customHeight="1">
      <c r="A178" s="141"/>
      <c r="B178" s="141"/>
      <c r="C178" s="141"/>
      <c r="D178" s="182"/>
      <c r="E178" s="141"/>
    </row>
    <row r="179" spans="1:5" ht="12.75" customHeight="1">
      <c r="A179" s="141"/>
      <c r="B179" s="141"/>
      <c r="C179" s="141"/>
      <c r="D179" s="182"/>
      <c r="E179" s="141"/>
    </row>
    <row r="180" spans="1:5" ht="12.75" customHeight="1">
      <c r="A180" s="141"/>
      <c r="B180" s="141"/>
      <c r="C180" s="141"/>
      <c r="D180" s="182"/>
      <c r="E180" s="141"/>
    </row>
    <row r="181" spans="1:5" ht="12.75" customHeight="1">
      <c r="A181" s="141"/>
      <c r="B181" s="141"/>
      <c r="C181" s="141"/>
      <c r="D181" s="182"/>
      <c r="E181" s="141"/>
    </row>
    <row r="182" spans="1:5" ht="12.75" customHeight="1">
      <c r="A182" s="141"/>
      <c r="B182" s="141"/>
      <c r="C182" s="141"/>
      <c r="D182" s="182"/>
      <c r="E182" s="141"/>
    </row>
    <row r="183" spans="1:5" ht="12.75" customHeight="1">
      <c r="A183" s="141"/>
      <c r="B183" s="141"/>
      <c r="C183" s="141"/>
      <c r="D183" s="182"/>
      <c r="E183" s="141"/>
    </row>
    <row r="184" spans="1:5" ht="12.75" customHeight="1">
      <c r="A184" s="141"/>
      <c r="B184" s="141"/>
      <c r="C184" s="141"/>
      <c r="D184" s="182"/>
      <c r="E184" s="141"/>
    </row>
    <row r="185" spans="1:5" ht="12.75" customHeight="1">
      <c r="A185" s="141"/>
      <c r="B185" s="141"/>
      <c r="C185" s="141"/>
      <c r="D185" s="182"/>
      <c r="E185" s="141"/>
    </row>
    <row r="186" spans="1:5" ht="12.75" customHeight="1">
      <c r="A186" s="141"/>
      <c r="B186" s="141"/>
      <c r="C186" s="141"/>
      <c r="D186" s="182"/>
      <c r="E186" s="141"/>
    </row>
    <row r="187" spans="1:5" ht="12.75" customHeight="1">
      <c r="A187" s="141"/>
      <c r="B187" s="141"/>
      <c r="C187" s="141"/>
      <c r="D187" s="182"/>
      <c r="E187" s="141"/>
    </row>
    <row r="188" spans="1:5" ht="12.75" customHeight="1">
      <c r="A188" s="141"/>
      <c r="B188" s="141"/>
      <c r="C188" s="141"/>
      <c r="D188" s="182"/>
      <c r="E188" s="141"/>
    </row>
    <row r="189" spans="1:5" ht="12.75" customHeight="1">
      <c r="A189" s="141"/>
      <c r="B189" s="141"/>
      <c r="C189" s="141"/>
      <c r="D189" s="182"/>
      <c r="E189" s="141"/>
    </row>
    <row r="190" spans="1:5" ht="12.75" customHeight="1">
      <c r="A190" s="141"/>
      <c r="B190" s="141"/>
      <c r="C190" s="141"/>
      <c r="D190" s="182"/>
      <c r="E190" s="141"/>
    </row>
    <row r="191" spans="1:5" ht="12.75" customHeight="1">
      <c r="A191" s="141"/>
      <c r="B191" s="141"/>
      <c r="C191" s="141"/>
      <c r="D191" s="182"/>
      <c r="E191" s="141"/>
    </row>
    <row r="192" spans="1:5" ht="12.75" customHeight="1">
      <c r="A192" s="141"/>
      <c r="B192" s="141"/>
      <c r="C192" s="141"/>
      <c r="D192" s="182"/>
      <c r="E192" s="141"/>
    </row>
    <row r="193" spans="1:5" ht="12.75" customHeight="1">
      <c r="A193" s="141"/>
      <c r="B193" s="141"/>
      <c r="C193" s="141"/>
      <c r="D193" s="182"/>
      <c r="E193" s="141"/>
    </row>
    <row r="194" spans="1:5" ht="12.75" customHeight="1">
      <c r="A194" s="141"/>
      <c r="B194" s="141"/>
      <c r="C194" s="141"/>
      <c r="D194" s="182"/>
      <c r="E194" s="141"/>
    </row>
    <row r="195" spans="1:5" ht="12.75" customHeight="1">
      <c r="A195" s="141"/>
      <c r="B195" s="141"/>
      <c r="C195" s="141"/>
      <c r="D195" s="182"/>
      <c r="E195" s="141"/>
    </row>
    <row r="196" spans="1:5" ht="12.75" customHeight="1">
      <c r="A196" s="141"/>
      <c r="B196" s="141"/>
      <c r="C196" s="141"/>
      <c r="D196" s="182"/>
      <c r="E196" s="141"/>
    </row>
    <row r="197" spans="1:5" ht="12.75" customHeight="1">
      <c r="A197" s="141"/>
      <c r="B197" s="141"/>
      <c r="C197" s="141"/>
      <c r="D197" s="182"/>
      <c r="E197" s="141"/>
    </row>
    <row r="198" spans="1:5" ht="12.75" customHeight="1">
      <c r="A198" s="141"/>
      <c r="B198" s="141"/>
      <c r="C198" s="141"/>
      <c r="D198" s="182"/>
      <c r="E198" s="141"/>
    </row>
    <row r="199" spans="1:5" ht="12.75" customHeight="1">
      <c r="A199" s="141"/>
      <c r="B199" s="141"/>
      <c r="C199" s="141"/>
      <c r="D199" s="182"/>
      <c r="E199" s="141"/>
    </row>
    <row r="200" spans="1:5" ht="12.75" customHeight="1">
      <c r="A200" s="141"/>
      <c r="B200" s="141"/>
      <c r="C200" s="141"/>
      <c r="D200" s="182"/>
      <c r="E200" s="141"/>
    </row>
    <row r="201" spans="1:5" ht="12.75" customHeight="1">
      <c r="A201" s="141"/>
      <c r="B201" s="141"/>
      <c r="C201" s="141"/>
      <c r="D201" s="182"/>
      <c r="E201" s="141"/>
    </row>
    <row r="202" spans="1:5" ht="12.75" customHeight="1">
      <c r="A202" s="141"/>
      <c r="B202" s="141"/>
      <c r="C202" s="141"/>
      <c r="D202" s="182"/>
      <c r="E202" s="141"/>
    </row>
    <row r="203" spans="1:5" ht="12.75" customHeight="1">
      <c r="A203" s="141"/>
      <c r="B203" s="141"/>
      <c r="C203" s="141"/>
      <c r="D203" s="182"/>
      <c r="E203" s="141"/>
    </row>
    <row r="204" spans="1:5" ht="12.75" customHeight="1">
      <c r="A204" s="141"/>
      <c r="B204" s="141"/>
      <c r="C204" s="141"/>
      <c r="D204" s="182"/>
      <c r="E204" s="141"/>
    </row>
    <row r="205" spans="1:5" ht="12.75" customHeight="1">
      <c r="A205" s="141"/>
      <c r="B205" s="141"/>
      <c r="C205" s="141"/>
      <c r="D205" s="182"/>
      <c r="E205" s="141"/>
    </row>
    <row r="206" spans="1:5" ht="12.75" customHeight="1">
      <c r="A206" s="141"/>
      <c r="B206" s="141"/>
      <c r="C206" s="141"/>
      <c r="D206" s="182"/>
      <c r="E206" s="141"/>
    </row>
    <row r="207" spans="1:5" ht="12.75" customHeight="1">
      <c r="A207" s="141"/>
      <c r="B207" s="141"/>
      <c r="C207" s="141"/>
      <c r="D207" s="182"/>
      <c r="E207" s="141"/>
    </row>
    <row r="208" spans="1:5" ht="12.75" customHeight="1">
      <c r="A208" s="141"/>
      <c r="B208" s="141"/>
      <c r="C208" s="141"/>
      <c r="D208" s="182"/>
      <c r="E208" s="141"/>
    </row>
    <row r="209" spans="1:5" ht="12.75" customHeight="1">
      <c r="A209" s="141"/>
      <c r="B209" s="141"/>
      <c r="C209" s="141"/>
      <c r="D209" s="182"/>
      <c r="E209" s="141"/>
    </row>
    <row r="210" spans="1:5" ht="12.75" customHeight="1">
      <c r="A210" s="141"/>
      <c r="B210" s="141"/>
      <c r="C210" s="141"/>
      <c r="D210" s="182"/>
      <c r="E210" s="141"/>
    </row>
    <row r="211" spans="1:5" ht="12.75" customHeight="1">
      <c r="A211" s="141"/>
      <c r="B211" s="141"/>
      <c r="C211" s="141"/>
      <c r="D211" s="182"/>
      <c r="E211" s="141"/>
    </row>
    <row r="212" spans="1:5" ht="12.75" customHeight="1">
      <c r="A212" s="141"/>
      <c r="B212" s="141"/>
      <c r="C212" s="141"/>
      <c r="D212" s="182"/>
      <c r="E212" s="141"/>
    </row>
    <row r="213" spans="1:5" ht="12.75" customHeight="1">
      <c r="A213" s="141"/>
      <c r="B213" s="141"/>
      <c r="C213" s="141"/>
      <c r="D213" s="182"/>
      <c r="E213" s="141"/>
    </row>
    <row r="214" spans="1:5" ht="12.75" customHeight="1">
      <c r="A214" s="141"/>
      <c r="B214" s="141"/>
      <c r="C214" s="141"/>
      <c r="D214" s="182"/>
      <c r="E214" s="141"/>
    </row>
    <row r="215" spans="1:5" ht="12.75" customHeight="1">
      <c r="A215" s="141"/>
      <c r="B215" s="141"/>
      <c r="C215" s="141"/>
      <c r="D215" s="182"/>
      <c r="E215" s="141"/>
    </row>
    <row r="216" spans="1:5" ht="12.75" customHeight="1">
      <c r="A216" s="141"/>
      <c r="B216" s="141"/>
      <c r="C216" s="141"/>
      <c r="D216" s="182"/>
      <c r="E216" s="141"/>
    </row>
    <row r="217" spans="1:5" ht="12.75" customHeight="1">
      <c r="A217" s="141"/>
      <c r="B217" s="141"/>
      <c r="C217" s="141"/>
      <c r="D217" s="182"/>
      <c r="E217" s="141"/>
    </row>
    <row r="218" spans="1:5" ht="12.75" customHeight="1">
      <c r="A218" s="141"/>
      <c r="B218" s="141"/>
      <c r="C218" s="141"/>
      <c r="D218" s="182"/>
      <c r="E218" s="141"/>
    </row>
    <row r="219" spans="1:5" ht="12.75" customHeight="1">
      <c r="A219" s="141"/>
      <c r="B219" s="141"/>
      <c r="C219" s="141"/>
      <c r="D219" s="182"/>
      <c r="E219" s="141"/>
    </row>
    <row r="220" spans="1:5" ht="12.75" customHeight="1">
      <c r="A220" s="141"/>
      <c r="B220" s="141"/>
      <c r="C220" s="141"/>
      <c r="D220" s="182"/>
      <c r="E220" s="141"/>
    </row>
    <row r="221" spans="1:5" ht="12.75" customHeight="1">
      <c r="A221" s="141"/>
      <c r="B221" s="141"/>
      <c r="C221" s="141"/>
      <c r="D221" s="182"/>
      <c r="E221" s="141"/>
    </row>
    <row r="222" spans="1:5" ht="12.75" customHeight="1">
      <c r="A222" s="141"/>
      <c r="B222" s="141"/>
      <c r="C222" s="141"/>
      <c r="D222" s="182"/>
      <c r="E222" s="141"/>
    </row>
    <row r="223" spans="1:5" ht="12.75" customHeight="1">
      <c r="A223" s="141"/>
      <c r="B223" s="141"/>
      <c r="C223" s="141"/>
      <c r="D223" s="182"/>
      <c r="E223" s="141"/>
    </row>
    <row r="224" spans="1:5" ht="12.75" customHeight="1">
      <c r="A224" s="141"/>
      <c r="B224" s="141"/>
      <c r="C224" s="141"/>
      <c r="D224" s="182"/>
      <c r="E224" s="141"/>
    </row>
    <row r="225" spans="1:5" ht="12.75" customHeight="1">
      <c r="A225" s="141"/>
      <c r="B225" s="141"/>
      <c r="C225" s="141"/>
      <c r="D225" s="182"/>
      <c r="E225" s="141"/>
    </row>
    <row r="226" spans="1:5" ht="12.75" customHeight="1">
      <c r="A226" s="141"/>
      <c r="B226" s="141"/>
      <c r="C226" s="141"/>
      <c r="D226" s="182"/>
      <c r="E226" s="141"/>
    </row>
    <row r="227" spans="1:5" ht="12.75" customHeight="1">
      <c r="A227" s="141"/>
      <c r="B227" s="141"/>
      <c r="C227" s="141"/>
      <c r="D227" s="182"/>
      <c r="E227" s="141"/>
    </row>
    <row r="228" spans="1:5" ht="12.75" customHeight="1">
      <c r="A228" s="141"/>
      <c r="B228" s="141"/>
      <c r="C228" s="141"/>
      <c r="D228" s="182"/>
      <c r="E228" s="141"/>
    </row>
    <row r="229" spans="1:5" ht="12.75" customHeight="1">
      <c r="A229" s="141"/>
      <c r="B229" s="141"/>
      <c r="C229" s="141"/>
      <c r="D229" s="182"/>
      <c r="E229" s="141"/>
    </row>
    <row r="230" spans="1:5" ht="12.75" customHeight="1">
      <c r="A230" s="141"/>
      <c r="B230" s="141"/>
      <c r="C230" s="141"/>
      <c r="D230" s="182"/>
      <c r="E230" s="141"/>
    </row>
    <row r="231" spans="1:5" ht="12.75" customHeight="1">
      <c r="A231" s="141"/>
      <c r="B231" s="141"/>
      <c r="C231" s="141"/>
      <c r="D231" s="182"/>
      <c r="E231" s="141"/>
    </row>
    <row r="232" spans="1:5" ht="12.75" customHeight="1">
      <c r="A232" s="141"/>
      <c r="B232" s="141"/>
      <c r="C232" s="141"/>
      <c r="D232" s="182"/>
      <c r="E232" s="141"/>
    </row>
    <row r="233" spans="1:5" ht="12.75" customHeight="1">
      <c r="A233" s="141"/>
      <c r="B233" s="141"/>
      <c r="C233" s="141"/>
      <c r="D233" s="182"/>
      <c r="E233" s="141"/>
    </row>
    <row r="234" spans="1:5" ht="12.75" customHeight="1">
      <c r="A234" s="141"/>
      <c r="B234" s="141"/>
      <c r="C234" s="141"/>
      <c r="D234" s="182"/>
      <c r="E234" s="141"/>
    </row>
    <row r="235" spans="1:5" ht="12.75" customHeight="1">
      <c r="A235" s="141"/>
      <c r="B235" s="141"/>
      <c r="C235" s="141"/>
      <c r="D235" s="182"/>
      <c r="E235" s="141"/>
    </row>
    <row r="236" spans="1:5" ht="12.75" customHeight="1">
      <c r="A236" s="141"/>
      <c r="B236" s="141"/>
      <c r="C236" s="141"/>
      <c r="D236" s="182"/>
      <c r="E236" s="141"/>
    </row>
    <row r="237" spans="1:5" ht="12.75" customHeight="1">
      <c r="A237" s="141"/>
      <c r="B237" s="141"/>
      <c r="C237" s="141"/>
      <c r="D237" s="182"/>
      <c r="E237" s="141"/>
    </row>
    <row r="238" spans="1:5" ht="12.75" customHeight="1">
      <c r="A238" s="141"/>
      <c r="B238" s="141"/>
      <c r="C238" s="141"/>
      <c r="D238" s="182"/>
      <c r="E238" s="141"/>
    </row>
    <row r="239" spans="1:5" ht="12.75" customHeight="1">
      <c r="A239" s="141"/>
      <c r="B239" s="141"/>
      <c r="C239" s="141"/>
      <c r="D239" s="182"/>
      <c r="E239" s="141"/>
    </row>
    <row r="240" spans="1:5" ht="12.75" customHeight="1">
      <c r="A240" s="141"/>
      <c r="B240" s="141"/>
      <c r="C240" s="141"/>
      <c r="D240" s="182"/>
      <c r="E240" s="141"/>
    </row>
    <row r="241" spans="1:5" ht="12.75" customHeight="1">
      <c r="A241" s="141"/>
      <c r="B241" s="141"/>
      <c r="C241" s="141"/>
      <c r="D241" s="182"/>
      <c r="E241" s="141"/>
    </row>
    <row r="242" spans="1:5" ht="12.75" customHeight="1">
      <c r="A242" s="141"/>
      <c r="B242" s="141"/>
      <c r="C242" s="141"/>
      <c r="D242" s="182"/>
      <c r="E242" s="141"/>
    </row>
    <row r="243" spans="1:5" ht="12.75" customHeight="1">
      <c r="A243" s="141"/>
      <c r="B243" s="141"/>
      <c r="C243" s="141"/>
      <c r="D243" s="182"/>
      <c r="E243" s="141"/>
    </row>
    <row r="244" spans="1:5" ht="12.75" customHeight="1">
      <c r="A244" s="141"/>
      <c r="B244" s="141"/>
      <c r="C244" s="141"/>
      <c r="D244" s="182"/>
      <c r="E244" s="141"/>
    </row>
    <row r="245" spans="1:5" ht="12.75" customHeight="1">
      <c r="A245" s="141"/>
      <c r="B245" s="141"/>
      <c r="C245" s="141"/>
      <c r="D245" s="182"/>
      <c r="E245" s="141"/>
    </row>
    <row r="246" spans="1:5" ht="12.75" customHeight="1">
      <c r="A246" s="141"/>
      <c r="B246" s="141"/>
      <c r="C246" s="141"/>
      <c r="D246" s="182"/>
      <c r="E246" s="141"/>
    </row>
    <row r="247" spans="1:5" ht="12.75" customHeight="1">
      <c r="A247" s="141"/>
      <c r="B247" s="141"/>
      <c r="C247" s="141"/>
      <c r="D247" s="182"/>
      <c r="E247" s="141"/>
    </row>
    <row r="248" spans="1:5" ht="12.75" customHeight="1">
      <c r="A248" s="141"/>
      <c r="B248" s="141"/>
      <c r="C248" s="141"/>
      <c r="D248" s="182"/>
      <c r="E248" s="141"/>
    </row>
    <row r="249" spans="1:5" ht="12.75" customHeight="1">
      <c r="A249" s="141"/>
      <c r="B249" s="141"/>
      <c r="C249" s="141"/>
      <c r="D249" s="182"/>
      <c r="E249" s="141"/>
    </row>
    <row r="250" spans="1:5" ht="12.75" customHeight="1">
      <c r="A250" s="141"/>
      <c r="B250" s="141"/>
      <c r="C250" s="141"/>
      <c r="D250" s="182"/>
      <c r="E250" s="141"/>
    </row>
    <row r="251" spans="1:5" ht="12.75" customHeight="1">
      <c r="A251" s="141"/>
      <c r="B251" s="141"/>
      <c r="C251" s="141"/>
      <c r="D251" s="182"/>
      <c r="E251" s="141"/>
    </row>
    <row r="252" spans="1:5" ht="12.75" customHeight="1">
      <c r="A252" s="141"/>
      <c r="B252" s="141"/>
      <c r="C252" s="141"/>
      <c r="D252" s="182"/>
      <c r="E252" s="141"/>
    </row>
    <row r="253" spans="1:5" ht="12.75" customHeight="1">
      <c r="A253" s="141"/>
      <c r="B253" s="141"/>
      <c r="C253" s="141"/>
      <c r="D253" s="182"/>
      <c r="E253" s="141"/>
    </row>
    <row r="254" spans="1:5" ht="12.75" customHeight="1">
      <c r="A254" s="141"/>
      <c r="B254" s="141"/>
      <c r="C254" s="141"/>
      <c r="D254" s="182"/>
      <c r="E254" s="141"/>
    </row>
    <row r="255" spans="1:5" ht="12.75" customHeight="1">
      <c r="A255" s="141"/>
      <c r="B255" s="141"/>
      <c r="C255" s="141"/>
      <c r="D255" s="182"/>
      <c r="E255" s="141"/>
    </row>
    <row r="256" spans="1:5" ht="12.75" customHeight="1">
      <c r="A256" s="141"/>
      <c r="B256" s="141"/>
      <c r="C256" s="141"/>
      <c r="D256" s="182"/>
      <c r="E256" s="141"/>
    </row>
    <row r="257" spans="1:5" ht="12.75" customHeight="1">
      <c r="A257" s="141"/>
      <c r="B257" s="141"/>
      <c r="C257" s="141"/>
      <c r="D257" s="182"/>
      <c r="E257" s="141"/>
    </row>
    <row r="258" spans="1:5" ht="12.75" customHeight="1">
      <c r="A258" s="141"/>
      <c r="B258" s="141"/>
      <c r="C258" s="141"/>
      <c r="D258" s="182"/>
      <c r="E258" s="141"/>
    </row>
    <row r="259" spans="1:5" ht="12.75" customHeight="1">
      <c r="A259" s="141"/>
      <c r="B259" s="141"/>
      <c r="C259" s="141"/>
      <c r="D259" s="182"/>
      <c r="E259" s="141"/>
    </row>
    <row r="260" spans="1:5" ht="12.75" customHeight="1">
      <c r="A260" s="141"/>
      <c r="B260" s="141"/>
      <c r="C260" s="141"/>
      <c r="D260" s="182"/>
      <c r="E260" s="141"/>
    </row>
    <row r="261" spans="1:5" ht="12.75" customHeight="1">
      <c r="A261" s="141"/>
      <c r="B261" s="141"/>
      <c r="C261" s="141"/>
      <c r="D261" s="182"/>
      <c r="E261" s="141"/>
    </row>
    <row r="262" spans="1:5" ht="12.75" customHeight="1">
      <c r="A262" s="141"/>
      <c r="B262" s="141"/>
      <c r="C262" s="141"/>
      <c r="D262" s="182"/>
      <c r="E262" s="141"/>
    </row>
    <row r="263" spans="1:5" ht="12.75" customHeight="1">
      <c r="A263" s="141"/>
      <c r="B263" s="141"/>
      <c r="C263" s="141"/>
      <c r="D263" s="182"/>
      <c r="E263" s="141"/>
    </row>
    <row r="264" spans="1:5" ht="12.75" customHeight="1">
      <c r="A264" s="141"/>
      <c r="B264" s="141"/>
      <c r="C264" s="141"/>
      <c r="D264" s="182"/>
      <c r="E264" s="141"/>
    </row>
    <row r="265" spans="1:5" ht="12.75" customHeight="1">
      <c r="A265" s="141"/>
      <c r="B265" s="141"/>
      <c r="C265" s="141"/>
      <c r="D265" s="182"/>
      <c r="E265" s="141"/>
    </row>
    <row r="266" spans="1:5" ht="12.75" customHeight="1">
      <c r="A266" s="141"/>
      <c r="B266" s="141"/>
      <c r="C266" s="141"/>
      <c r="D266" s="182"/>
      <c r="E266" s="141"/>
    </row>
    <row r="267" spans="1:5" ht="12.75" customHeight="1">
      <c r="A267" s="141"/>
      <c r="B267" s="141"/>
      <c r="C267" s="141"/>
      <c r="D267" s="182"/>
      <c r="E267" s="141"/>
    </row>
    <row r="268" spans="1:5" ht="12.75" customHeight="1">
      <c r="A268" s="141"/>
      <c r="B268" s="141"/>
      <c r="C268" s="141"/>
      <c r="D268" s="182"/>
      <c r="E268" s="141"/>
    </row>
    <row r="269" spans="1:5" ht="12.75" customHeight="1">
      <c r="A269" s="140"/>
      <c r="B269" s="140"/>
      <c r="C269" s="140"/>
      <c r="D269" s="182"/>
      <c r="E269" s="140"/>
    </row>
    <row r="270" spans="1:5" ht="12.75" customHeight="1">
      <c r="A270" s="140"/>
      <c r="B270" s="140"/>
      <c r="C270" s="140"/>
      <c r="D270" s="182"/>
      <c r="E270" s="140"/>
    </row>
    <row r="271" spans="1:5" ht="12.75" customHeight="1">
      <c r="A271" s="140"/>
      <c r="B271" s="140"/>
      <c r="C271" s="140"/>
      <c r="D271" s="182"/>
      <c r="E271" s="140"/>
    </row>
    <row r="272" spans="1:5" ht="12.75" customHeight="1">
      <c r="A272" s="140"/>
      <c r="B272" s="140"/>
      <c r="C272" s="140"/>
      <c r="D272" s="182"/>
      <c r="E272" s="140"/>
    </row>
    <row r="273" spans="1:5" ht="12.75" customHeight="1">
      <c r="A273" s="140"/>
      <c r="B273" s="140"/>
      <c r="C273" s="140"/>
      <c r="D273" s="182"/>
      <c r="E273" s="140"/>
    </row>
    <row r="274" spans="1:5" ht="12.75" customHeight="1">
      <c r="A274" s="140"/>
      <c r="B274" s="140"/>
      <c r="C274" s="140"/>
      <c r="D274" s="182"/>
      <c r="E274" s="140"/>
    </row>
    <row r="275" spans="1:5" ht="12.75" customHeight="1">
      <c r="A275" s="140"/>
      <c r="B275" s="140"/>
      <c r="C275" s="140"/>
      <c r="D275" s="182"/>
      <c r="E275" s="140"/>
    </row>
    <row r="276" spans="1:5" ht="12.75" customHeight="1">
      <c r="A276" s="140"/>
      <c r="B276" s="140"/>
      <c r="C276" s="140"/>
      <c r="D276" s="182"/>
      <c r="E276" s="140"/>
    </row>
    <row r="277" spans="1:5" ht="12.75" customHeight="1">
      <c r="A277" s="140"/>
      <c r="B277" s="140"/>
      <c r="C277" s="140"/>
      <c r="D277" s="182"/>
      <c r="E277" s="140"/>
    </row>
    <row r="278" spans="1:5" ht="12.75" customHeight="1">
      <c r="A278" s="140"/>
      <c r="B278" s="140"/>
      <c r="C278" s="140"/>
      <c r="D278" s="182"/>
      <c r="E278" s="140"/>
    </row>
    <row r="279" spans="1:5" ht="12.75" customHeight="1">
      <c r="A279" s="140"/>
      <c r="B279" s="140"/>
      <c r="C279" s="140"/>
      <c r="D279" s="182"/>
      <c r="E279" s="140"/>
    </row>
    <row r="280" spans="1:5" ht="12.75" customHeight="1">
      <c r="A280" s="140"/>
      <c r="B280" s="140"/>
      <c r="C280" s="140"/>
      <c r="D280" s="182"/>
      <c r="E280" s="140"/>
    </row>
    <row r="281" spans="1:5" ht="12.75" customHeight="1">
      <c r="A281" s="140"/>
      <c r="B281" s="140"/>
      <c r="C281" s="140"/>
      <c r="D281" s="182"/>
      <c r="E281" s="140"/>
    </row>
    <row r="282" spans="1:5" ht="12.75" customHeight="1">
      <c r="A282" s="140"/>
      <c r="B282" s="140"/>
      <c r="C282" s="140"/>
      <c r="D282" s="182"/>
      <c r="E282" s="140"/>
    </row>
    <row r="283" spans="1:5" ht="12.75" customHeight="1">
      <c r="A283" s="140"/>
      <c r="B283" s="140"/>
      <c r="C283" s="140"/>
      <c r="D283" s="182"/>
      <c r="E283" s="140"/>
    </row>
    <row r="284" spans="1:5" ht="12.75" customHeight="1">
      <c r="A284" s="140"/>
      <c r="B284" s="140"/>
      <c r="C284" s="140"/>
      <c r="D284" s="182"/>
      <c r="E284" s="140"/>
    </row>
    <row r="285" spans="1:5" ht="12.75" customHeight="1">
      <c r="A285" s="140"/>
      <c r="B285" s="140"/>
      <c r="C285" s="140"/>
      <c r="D285" s="182"/>
      <c r="E285" s="140"/>
    </row>
    <row r="286" spans="1:5" ht="12.75" customHeight="1">
      <c r="A286" s="140"/>
      <c r="B286" s="140"/>
      <c r="C286" s="140"/>
      <c r="D286" s="182"/>
      <c r="E286" s="140"/>
    </row>
    <row r="287" spans="1:5" ht="12.75" customHeight="1">
      <c r="A287" s="140"/>
      <c r="B287" s="140"/>
      <c r="C287" s="140"/>
      <c r="D287" s="182"/>
      <c r="E287" s="140"/>
    </row>
    <row r="288" spans="1:5" ht="12.75" customHeight="1">
      <c r="A288" s="140"/>
      <c r="B288" s="140"/>
      <c r="C288" s="140"/>
      <c r="D288" s="182"/>
      <c r="E288" s="140"/>
    </row>
    <row r="289" spans="1:5" ht="12.75" customHeight="1">
      <c r="A289" s="140"/>
      <c r="B289" s="140"/>
      <c r="C289" s="140"/>
      <c r="D289" s="182"/>
      <c r="E289" s="140"/>
    </row>
    <row r="290" spans="1:5" ht="12.75" customHeight="1">
      <c r="A290" s="140"/>
      <c r="B290" s="140"/>
      <c r="C290" s="140"/>
      <c r="D290" s="182"/>
      <c r="E290" s="140"/>
    </row>
    <row r="291" spans="1:5" ht="12.75" customHeight="1">
      <c r="A291" s="140"/>
      <c r="B291" s="140"/>
      <c r="C291" s="140"/>
      <c r="D291" s="182"/>
      <c r="E291" s="140"/>
    </row>
    <row r="292" spans="1:5" ht="12.75" customHeight="1">
      <c r="A292" s="140"/>
      <c r="B292" s="140"/>
      <c r="C292" s="140"/>
      <c r="D292" s="182"/>
      <c r="E292" s="140"/>
    </row>
    <row r="293" spans="1:5" ht="12.75" customHeight="1">
      <c r="A293" s="140"/>
      <c r="B293" s="140"/>
      <c r="C293" s="140"/>
      <c r="D293" s="182"/>
      <c r="E293" s="140"/>
    </row>
    <row r="294" spans="1:5" ht="12.75" customHeight="1">
      <c r="A294" s="140"/>
      <c r="B294" s="140"/>
      <c r="C294" s="140"/>
      <c r="D294" s="182"/>
      <c r="E294" s="140"/>
    </row>
    <row r="295" spans="1:5" ht="12.75" customHeight="1">
      <c r="A295" s="140"/>
      <c r="B295" s="140"/>
      <c r="C295" s="140"/>
      <c r="D295" s="182"/>
      <c r="E295" s="140"/>
    </row>
    <row r="296" spans="1:5" ht="12.75" customHeight="1">
      <c r="A296" s="140"/>
      <c r="B296" s="140"/>
      <c r="C296" s="140"/>
      <c r="D296" s="182"/>
      <c r="E296" s="140"/>
    </row>
    <row r="297" spans="1:5" ht="12.75" customHeight="1">
      <c r="A297" s="140"/>
      <c r="B297" s="140"/>
      <c r="C297" s="140"/>
      <c r="D297" s="182"/>
      <c r="E297" s="140"/>
    </row>
    <row r="298" spans="1:5" ht="12.75" customHeight="1">
      <c r="A298" s="140"/>
      <c r="B298" s="140"/>
      <c r="C298" s="140"/>
      <c r="D298" s="182"/>
      <c r="E298" s="140"/>
    </row>
    <row r="299" spans="1:5" ht="12.75" customHeight="1">
      <c r="A299" s="140"/>
      <c r="B299" s="140"/>
      <c r="C299" s="140"/>
      <c r="D299" s="182"/>
      <c r="E299" s="140"/>
    </row>
    <row r="300" spans="1:5" ht="12.75" customHeight="1">
      <c r="A300" s="140"/>
      <c r="B300" s="140"/>
      <c r="C300" s="140"/>
      <c r="D300" s="182"/>
      <c r="E300" s="140"/>
    </row>
    <row r="301" spans="1:5" ht="12.75" customHeight="1">
      <c r="A301" s="140"/>
      <c r="B301" s="140"/>
      <c r="C301" s="140"/>
      <c r="D301" s="182"/>
      <c r="E301" s="140"/>
    </row>
    <row r="302" spans="1:5" ht="12.75" customHeight="1">
      <c r="A302" s="140"/>
      <c r="B302" s="140"/>
      <c r="C302" s="140"/>
      <c r="D302" s="182"/>
      <c r="E302" s="140"/>
    </row>
    <row r="303" spans="1:5" ht="12.75" customHeight="1">
      <c r="A303" s="140"/>
      <c r="B303" s="140"/>
      <c r="C303" s="140"/>
      <c r="D303" s="182"/>
      <c r="E303" s="140"/>
    </row>
    <row r="304" spans="1:5" ht="12.75" customHeight="1">
      <c r="A304" s="140"/>
      <c r="B304" s="140"/>
      <c r="C304" s="140"/>
      <c r="D304" s="182"/>
      <c r="E304" s="140"/>
    </row>
    <row r="305" spans="1:5" ht="12.75" customHeight="1">
      <c r="A305" s="140"/>
      <c r="B305" s="140"/>
      <c r="C305" s="140"/>
      <c r="D305" s="182"/>
      <c r="E305" s="140"/>
    </row>
    <row r="306" spans="1:5" ht="12.75" customHeight="1">
      <c r="A306" s="140"/>
      <c r="B306" s="140"/>
      <c r="C306" s="140"/>
      <c r="D306" s="182"/>
      <c r="E306" s="140"/>
    </row>
    <row r="307" spans="1:5" ht="12.75" customHeight="1">
      <c r="A307" s="140"/>
      <c r="B307" s="140"/>
      <c r="C307" s="140"/>
      <c r="D307" s="182"/>
      <c r="E307" s="140"/>
    </row>
    <row r="308" spans="1:5" ht="12.75" customHeight="1">
      <c r="A308" s="140"/>
      <c r="B308" s="140"/>
      <c r="C308" s="140"/>
      <c r="D308" s="182"/>
      <c r="E308" s="140"/>
    </row>
    <row r="309" spans="1:5" ht="12.75" customHeight="1">
      <c r="A309" s="140"/>
      <c r="B309" s="140"/>
      <c r="C309" s="140"/>
      <c r="D309" s="182"/>
      <c r="E309" s="140"/>
    </row>
    <row r="310" spans="1:5" ht="12.75" customHeight="1">
      <c r="A310" s="140"/>
      <c r="B310" s="140"/>
      <c r="C310" s="140"/>
      <c r="D310" s="182"/>
      <c r="E310" s="140"/>
    </row>
    <row r="311" spans="1:5" ht="12.75" customHeight="1">
      <c r="A311" s="140"/>
      <c r="B311" s="140"/>
      <c r="C311" s="140"/>
      <c r="D311" s="182"/>
      <c r="E311" s="140"/>
    </row>
    <row r="312" spans="1:5" ht="12.75" customHeight="1">
      <c r="A312" s="140"/>
      <c r="B312" s="140"/>
      <c r="C312" s="140"/>
      <c r="D312" s="182"/>
      <c r="E312" s="140"/>
    </row>
    <row r="313" spans="1:5" ht="12.75" customHeight="1">
      <c r="A313" s="140"/>
      <c r="B313" s="140"/>
      <c r="C313" s="140"/>
      <c r="D313" s="182"/>
      <c r="E313" s="140"/>
    </row>
    <row r="314" spans="1:5" ht="12.75" customHeight="1">
      <c r="A314" s="140"/>
      <c r="B314" s="140"/>
      <c r="C314" s="140"/>
      <c r="D314" s="182"/>
      <c r="E314" s="140"/>
    </row>
    <row r="315" spans="1:5" ht="12.75" customHeight="1">
      <c r="A315" s="140"/>
      <c r="B315" s="140"/>
      <c r="C315" s="140"/>
      <c r="D315" s="182"/>
      <c r="E315" s="140"/>
    </row>
    <row r="316" spans="1:5" ht="12.75" customHeight="1">
      <c r="A316" s="140"/>
      <c r="B316" s="140"/>
      <c r="C316" s="140"/>
      <c r="D316" s="182"/>
      <c r="E316" s="140"/>
    </row>
    <row r="317" spans="1:5" ht="12.75" customHeight="1">
      <c r="A317" s="140"/>
      <c r="B317" s="140"/>
      <c r="C317" s="140"/>
      <c r="D317" s="182"/>
      <c r="E317" s="140"/>
    </row>
    <row r="318" spans="1:5" ht="12.75" customHeight="1">
      <c r="A318" s="140"/>
      <c r="B318" s="140"/>
      <c r="C318" s="140"/>
      <c r="D318" s="182"/>
      <c r="E318" s="140"/>
    </row>
    <row r="319" spans="1:5" ht="12.75" customHeight="1">
      <c r="A319" s="140"/>
      <c r="B319" s="140"/>
      <c r="C319" s="140"/>
      <c r="D319" s="182"/>
      <c r="E319" s="140"/>
    </row>
    <row r="320" spans="1:5" ht="12.75" customHeight="1">
      <c r="A320" s="140"/>
      <c r="B320" s="140"/>
      <c r="C320" s="140"/>
      <c r="D320" s="182"/>
      <c r="E320" s="140"/>
    </row>
    <row r="321" spans="1:5" ht="12.75" customHeight="1">
      <c r="A321" s="140"/>
      <c r="B321" s="140"/>
      <c r="C321" s="140"/>
      <c r="D321" s="182"/>
      <c r="E321" s="140"/>
    </row>
    <row r="322" spans="1:5" ht="12.75" customHeight="1">
      <c r="A322" s="140"/>
      <c r="B322" s="140"/>
      <c r="C322" s="140"/>
      <c r="D322" s="182"/>
      <c r="E322" s="140"/>
    </row>
    <row r="323" spans="1:5" ht="12.75" customHeight="1">
      <c r="A323" s="140"/>
      <c r="B323" s="140"/>
      <c r="C323" s="140"/>
      <c r="D323" s="182"/>
      <c r="E323" s="140"/>
    </row>
    <row r="324" spans="1:5" ht="12.75" customHeight="1">
      <c r="A324" s="140"/>
      <c r="B324" s="140"/>
      <c r="C324" s="140"/>
      <c r="D324" s="182"/>
      <c r="E324" s="140"/>
    </row>
    <row r="325" spans="1:5" ht="12.75" customHeight="1">
      <c r="A325" s="140"/>
      <c r="B325" s="140"/>
      <c r="C325" s="140"/>
      <c r="D325" s="182"/>
      <c r="E325" s="140"/>
    </row>
    <row r="326" spans="1:5" ht="12.75" customHeight="1">
      <c r="A326" s="140"/>
      <c r="B326" s="140"/>
      <c r="C326" s="140"/>
      <c r="D326" s="182"/>
      <c r="E326" s="140"/>
    </row>
    <row r="327" spans="1:5" ht="12.75" customHeight="1">
      <c r="A327" s="140"/>
      <c r="B327" s="140"/>
      <c r="C327" s="140"/>
      <c r="D327" s="182"/>
      <c r="E327" s="140"/>
    </row>
    <row r="328" spans="1:5" ht="12.75" customHeight="1">
      <c r="A328" s="140"/>
      <c r="B328" s="140"/>
      <c r="C328" s="140"/>
      <c r="D328" s="182"/>
      <c r="E328" s="140"/>
    </row>
    <row r="329" spans="1:5" ht="12.75" customHeight="1">
      <c r="A329" s="140"/>
      <c r="B329" s="140"/>
      <c r="C329" s="140"/>
      <c r="D329" s="182"/>
      <c r="E329" s="140"/>
    </row>
    <row r="330" spans="1:5" ht="12.75" customHeight="1">
      <c r="A330" s="140"/>
      <c r="B330" s="140"/>
      <c r="C330" s="140"/>
      <c r="D330" s="182"/>
      <c r="E330" s="140"/>
    </row>
    <row r="331" spans="1:5" ht="12.75" customHeight="1">
      <c r="A331" s="140"/>
      <c r="B331" s="140"/>
      <c r="C331" s="140"/>
      <c r="D331" s="182"/>
      <c r="E331" s="140"/>
    </row>
    <row r="332" spans="1:5" ht="12.75" customHeight="1">
      <c r="A332" s="140"/>
      <c r="B332" s="140"/>
      <c r="C332" s="140"/>
      <c r="D332" s="182"/>
      <c r="E332" s="140"/>
    </row>
    <row r="333" spans="1:5" ht="12.75" customHeight="1">
      <c r="A333" s="140"/>
      <c r="B333" s="140"/>
      <c r="C333" s="140"/>
      <c r="D333" s="182"/>
      <c r="E333" s="140"/>
    </row>
    <row r="334" spans="1:5" ht="12.75" customHeight="1">
      <c r="A334" s="140"/>
      <c r="B334" s="140"/>
      <c r="C334" s="140"/>
      <c r="D334" s="182"/>
      <c r="E334" s="140"/>
    </row>
    <row r="335" spans="1:5" ht="12.75" customHeight="1">
      <c r="A335" s="140"/>
      <c r="B335" s="140"/>
      <c r="C335" s="140"/>
      <c r="D335" s="182"/>
      <c r="E335" s="140"/>
    </row>
    <row r="336" spans="1:5" ht="12.75" customHeight="1">
      <c r="A336" s="140"/>
      <c r="B336" s="140"/>
      <c r="C336" s="140"/>
      <c r="D336" s="182"/>
      <c r="E336" s="140"/>
    </row>
    <row r="337" spans="1:5" ht="12.75" customHeight="1">
      <c r="A337" s="140"/>
      <c r="B337" s="140"/>
      <c r="C337" s="140"/>
      <c r="D337" s="182"/>
      <c r="E337" s="140"/>
    </row>
    <row r="338" spans="1:5" ht="12.75" customHeight="1">
      <c r="A338" s="140"/>
      <c r="B338" s="140"/>
      <c r="C338" s="140"/>
      <c r="D338" s="182"/>
      <c r="E338" s="140"/>
    </row>
    <row r="339" spans="1:5" ht="12.75" customHeight="1">
      <c r="A339" s="140"/>
      <c r="B339" s="140"/>
      <c r="C339" s="140"/>
      <c r="D339" s="182"/>
      <c r="E339" s="140"/>
    </row>
    <row r="340" spans="1:5" ht="12.75" customHeight="1">
      <c r="A340" s="140"/>
      <c r="B340" s="140"/>
      <c r="C340" s="140"/>
      <c r="D340" s="182"/>
      <c r="E340" s="140"/>
    </row>
    <row r="341" spans="1:5" ht="12.75" customHeight="1">
      <c r="A341" s="140"/>
      <c r="B341" s="140"/>
      <c r="C341" s="140"/>
      <c r="D341" s="182"/>
      <c r="E341" s="140"/>
    </row>
    <row r="342" spans="1:5" ht="12.75" customHeight="1">
      <c r="A342" s="140"/>
      <c r="B342" s="140"/>
      <c r="C342" s="140"/>
      <c r="D342" s="182"/>
      <c r="E342" s="140"/>
    </row>
    <row r="343" spans="1:5" ht="12.75" customHeight="1">
      <c r="A343" s="140"/>
      <c r="B343" s="140"/>
      <c r="C343" s="140"/>
      <c r="D343" s="182"/>
      <c r="E343" s="140"/>
    </row>
    <row r="344" spans="1:5" ht="12.75" customHeight="1">
      <c r="A344" s="140"/>
      <c r="B344" s="140"/>
      <c r="C344" s="140"/>
      <c r="D344" s="182"/>
      <c r="E344" s="140"/>
    </row>
    <row r="345" spans="1:5" ht="12.75" customHeight="1">
      <c r="A345" s="140"/>
      <c r="B345" s="140"/>
      <c r="C345" s="140"/>
      <c r="D345" s="182"/>
      <c r="E345" s="140"/>
    </row>
    <row r="346" spans="1:5" ht="12.75" customHeight="1">
      <c r="A346" s="140"/>
      <c r="B346" s="140"/>
      <c r="C346" s="140"/>
      <c r="D346" s="182"/>
      <c r="E346" s="140"/>
    </row>
    <row r="347" spans="1:5" ht="12.75" customHeight="1">
      <c r="A347" s="140"/>
      <c r="B347" s="140"/>
      <c r="C347" s="140"/>
      <c r="D347" s="182"/>
      <c r="E347" s="140"/>
    </row>
    <row r="348" spans="1:5" ht="12.75" customHeight="1">
      <c r="A348" s="140"/>
      <c r="B348" s="140"/>
      <c r="C348" s="140"/>
      <c r="D348" s="182"/>
      <c r="E348" s="140"/>
    </row>
    <row r="349" spans="1:5" ht="12.75" customHeight="1">
      <c r="A349" s="140"/>
      <c r="B349" s="140"/>
      <c r="C349" s="140"/>
      <c r="D349" s="182"/>
      <c r="E349" s="140"/>
    </row>
    <row r="350" spans="1:5" ht="12.75" customHeight="1">
      <c r="A350" s="140"/>
      <c r="B350" s="140"/>
      <c r="C350" s="140"/>
      <c r="D350" s="182"/>
      <c r="E350" s="140"/>
    </row>
    <row r="351" spans="1:5" ht="12.75" customHeight="1">
      <c r="A351" s="140"/>
      <c r="B351" s="140"/>
      <c r="C351" s="140"/>
      <c r="D351" s="182"/>
      <c r="E351" s="140"/>
    </row>
    <row r="352" spans="1:5" ht="12.75" customHeight="1">
      <c r="A352" s="140"/>
      <c r="B352" s="140"/>
      <c r="C352" s="140"/>
      <c r="D352" s="182"/>
      <c r="E352" s="140"/>
    </row>
    <row r="353" spans="1:5" ht="12.75" customHeight="1">
      <c r="A353" s="140"/>
      <c r="B353" s="140"/>
      <c r="C353" s="140"/>
      <c r="D353" s="182"/>
      <c r="E353" s="140"/>
    </row>
    <row r="354" spans="1:5" ht="12.75" customHeight="1">
      <c r="A354" s="140"/>
      <c r="B354" s="140"/>
      <c r="C354" s="140"/>
      <c r="D354" s="182"/>
      <c r="E354" s="140"/>
    </row>
    <row r="355" spans="1:5" ht="12.75" customHeight="1">
      <c r="A355" s="140"/>
      <c r="B355" s="140"/>
      <c r="C355" s="140"/>
      <c r="D355" s="182"/>
      <c r="E355" s="140"/>
    </row>
    <row r="356" spans="1:5" ht="12.75" customHeight="1">
      <c r="A356" s="140"/>
      <c r="B356" s="140"/>
      <c r="C356" s="140"/>
      <c r="D356" s="182"/>
      <c r="E356" s="140"/>
    </row>
    <row r="357" spans="1:5" ht="12.75" customHeight="1">
      <c r="A357" s="140"/>
      <c r="B357" s="140"/>
      <c r="C357" s="140"/>
      <c r="D357" s="182"/>
      <c r="E357" s="140"/>
    </row>
    <row r="358" spans="1:5" ht="12.75" customHeight="1">
      <c r="A358" s="140"/>
      <c r="B358" s="140"/>
      <c r="C358" s="140"/>
      <c r="D358" s="182"/>
      <c r="E358" s="140"/>
    </row>
    <row r="359" spans="1:5" ht="12.75" customHeight="1">
      <c r="A359" s="140"/>
      <c r="B359" s="140"/>
      <c r="C359" s="140"/>
      <c r="D359" s="182"/>
      <c r="E359" s="140"/>
    </row>
    <row r="360" spans="1:5" ht="12.75" customHeight="1">
      <c r="A360" s="140"/>
      <c r="B360" s="140"/>
      <c r="C360" s="140"/>
      <c r="D360" s="182"/>
      <c r="E360" s="140"/>
    </row>
    <row r="361" spans="1:5" ht="12.75" customHeight="1">
      <c r="A361" s="140"/>
      <c r="B361" s="140"/>
      <c r="C361" s="140"/>
      <c r="D361" s="182"/>
      <c r="E361" s="140"/>
    </row>
    <row r="362" spans="1:5" ht="12.75" customHeight="1">
      <c r="A362" s="140"/>
      <c r="B362" s="140"/>
      <c r="C362" s="140"/>
      <c r="D362" s="182"/>
      <c r="E362" s="140"/>
    </row>
    <row r="363" spans="1:5" ht="12.75" customHeight="1">
      <c r="A363" s="140"/>
      <c r="B363" s="140"/>
      <c r="C363" s="140"/>
      <c r="D363" s="182"/>
      <c r="E363" s="140"/>
    </row>
    <row r="364" spans="1:5" ht="12.75" customHeight="1">
      <c r="A364" s="140"/>
      <c r="B364" s="140"/>
      <c r="C364" s="140"/>
      <c r="D364" s="182"/>
      <c r="E364" s="140"/>
    </row>
    <row r="365" spans="1:5" ht="12.75" customHeight="1">
      <c r="A365" s="140"/>
      <c r="B365" s="140"/>
      <c r="C365" s="140"/>
      <c r="D365" s="182"/>
      <c r="E365" s="140"/>
    </row>
    <row r="366" spans="1:5" ht="12.75" customHeight="1">
      <c r="A366" s="140"/>
      <c r="B366" s="140"/>
      <c r="C366" s="140"/>
      <c r="D366" s="182"/>
      <c r="E366" s="140"/>
    </row>
    <row r="367" spans="1:5" ht="12.75" customHeight="1">
      <c r="A367" s="140"/>
      <c r="B367" s="140"/>
      <c r="C367" s="140"/>
      <c r="D367" s="182"/>
      <c r="E367" s="140"/>
    </row>
    <row r="368" spans="1:5" ht="12.75" customHeight="1">
      <c r="A368" s="140"/>
      <c r="B368" s="140"/>
      <c r="C368" s="140"/>
      <c r="D368" s="182"/>
      <c r="E368" s="140"/>
    </row>
    <row r="369" spans="1:5" ht="12.75" customHeight="1">
      <c r="A369" s="140"/>
      <c r="B369" s="140"/>
      <c r="C369" s="140"/>
      <c r="D369" s="182"/>
      <c r="E369" s="140"/>
    </row>
    <row r="370" spans="1:5" ht="12.75" customHeight="1">
      <c r="A370" s="140"/>
      <c r="B370" s="140"/>
      <c r="C370" s="140"/>
      <c r="D370" s="182"/>
      <c r="E370" s="140"/>
    </row>
    <row r="371" spans="1:5" ht="12.75" customHeight="1">
      <c r="A371" s="140"/>
      <c r="B371" s="140"/>
      <c r="C371" s="140"/>
      <c r="D371" s="182"/>
      <c r="E371" s="140"/>
    </row>
    <row r="372" spans="1:5" ht="12.75" customHeight="1">
      <c r="A372" s="140"/>
      <c r="B372" s="140"/>
      <c r="C372" s="140"/>
      <c r="D372" s="182"/>
      <c r="E372" s="140"/>
    </row>
    <row r="373" spans="1:5" ht="12.75" customHeight="1">
      <c r="A373" s="140"/>
      <c r="B373" s="140"/>
      <c r="C373" s="140"/>
      <c r="D373" s="182"/>
      <c r="E373" s="140"/>
    </row>
    <row r="374" spans="1:5" ht="12.75" customHeight="1">
      <c r="A374" s="140"/>
      <c r="B374" s="140"/>
      <c r="C374" s="140"/>
      <c r="D374" s="182"/>
      <c r="E374" s="140"/>
    </row>
    <row r="375" spans="1:5" ht="12.75" customHeight="1">
      <c r="A375" s="140"/>
      <c r="B375" s="140"/>
      <c r="C375" s="140"/>
      <c r="D375" s="182"/>
      <c r="E375" s="140"/>
    </row>
    <row r="376" spans="1:5" ht="12.75" customHeight="1">
      <c r="A376" s="140"/>
      <c r="B376" s="140"/>
      <c r="C376" s="140"/>
      <c r="D376" s="182"/>
      <c r="E376" s="140"/>
    </row>
    <row r="377" spans="1:5" ht="12.75" customHeight="1">
      <c r="A377" s="140"/>
      <c r="B377" s="140"/>
      <c r="C377" s="140"/>
      <c r="D377" s="182"/>
      <c r="E377" s="140"/>
    </row>
    <row r="378" spans="1:5" ht="12.75" customHeight="1">
      <c r="A378" s="140"/>
      <c r="B378" s="140"/>
      <c r="C378" s="140"/>
      <c r="D378" s="182"/>
      <c r="E378" s="140"/>
    </row>
    <row r="379" spans="1:5" ht="12.75" customHeight="1">
      <c r="A379" s="140"/>
      <c r="B379" s="140"/>
      <c r="C379" s="140"/>
      <c r="D379" s="182"/>
      <c r="E379" s="140"/>
    </row>
    <row r="380" spans="1:5" ht="12.75" customHeight="1">
      <c r="A380" s="140"/>
      <c r="B380" s="140"/>
      <c r="C380" s="140"/>
      <c r="D380" s="182"/>
      <c r="E380" s="140"/>
    </row>
    <row r="381" spans="1:5" ht="12.75" customHeight="1">
      <c r="A381" s="140"/>
      <c r="B381" s="140"/>
      <c r="C381" s="140"/>
      <c r="D381" s="182"/>
      <c r="E381" s="140"/>
    </row>
    <row r="382" spans="1:5" ht="12.75" customHeight="1">
      <c r="A382" s="140"/>
      <c r="B382" s="140"/>
      <c r="C382" s="140"/>
      <c r="D382" s="182"/>
      <c r="E382" s="140"/>
    </row>
    <row r="383" spans="1:5" ht="12.75" customHeight="1">
      <c r="A383" s="140"/>
      <c r="B383" s="140"/>
      <c r="C383" s="140"/>
      <c r="D383" s="182"/>
      <c r="E383" s="140"/>
    </row>
    <row r="384" spans="1:5" ht="12.75" customHeight="1">
      <c r="A384" s="140"/>
      <c r="B384" s="140"/>
      <c r="C384" s="140"/>
      <c r="D384" s="182"/>
      <c r="E384" s="140"/>
    </row>
    <row r="385" spans="1:5" ht="12.75" customHeight="1">
      <c r="A385" s="140"/>
      <c r="B385" s="140"/>
      <c r="C385" s="140"/>
      <c r="D385" s="182"/>
      <c r="E385" s="140"/>
    </row>
    <row r="386" spans="1:5" ht="12.75" customHeight="1">
      <c r="A386" s="140"/>
      <c r="B386" s="140"/>
      <c r="C386" s="140"/>
      <c r="D386" s="182"/>
      <c r="E386" s="140"/>
    </row>
    <row r="387" spans="1:5" ht="12.75" customHeight="1">
      <c r="A387" s="140"/>
      <c r="B387" s="140"/>
      <c r="C387" s="140"/>
      <c r="D387" s="182"/>
      <c r="E387" s="140"/>
    </row>
    <row r="388" spans="1:5" ht="12.75" customHeight="1">
      <c r="A388" s="140"/>
      <c r="B388" s="140"/>
      <c r="C388" s="140"/>
      <c r="D388" s="182"/>
      <c r="E388" s="140"/>
    </row>
    <row r="389" spans="1:5" ht="12.75" customHeight="1">
      <c r="A389" s="140"/>
      <c r="B389" s="140"/>
      <c r="C389" s="140"/>
      <c r="D389" s="182"/>
      <c r="E389" s="140"/>
    </row>
    <row r="390" spans="1:5" ht="12.75" customHeight="1">
      <c r="A390" s="140"/>
      <c r="B390" s="140"/>
      <c r="C390" s="140"/>
      <c r="D390" s="182"/>
      <c r="E390" s="140"/>
    </row>
    <row r="391" spans="1:5" ht="12.75" customHeight="1">
      <c r="A391" s="140"/>
      <c r="B391" s="140"/>
      <c r="C391" s="140"/>
      <c r="D391" s="182"/>
      <c r="E391" s="140"/>
    </row>
    <row r="392" spans="1:5" ht="12.75" customHeight="1">
      <c r="A392" s="140"/>
      <c r="B392" s="140"/>
      <c r="C392" s="140"/>
      <c r="D392" s="182"/>
      <c r="E392" s="140"/>
    </row>
    <row r="393" spans="1:5" ht="12.75" customHeight="1">
      <c r="A393" s="140"/>
      <c r="B393" s="140"/>
      <c r="C393" s="140"/>
      <c r="D393" s="182"/>
      <c r="E393" s="140"/>
    </row>
    <row r="394" spans="1:5" ht="12.75" customHeight="1">
      <c r="A394" s="140"/>
      <c r="B394" s="140"/>
      <c r="C394" s="140"/>
      <c r="D394" s="182"/>
      <c r="E394" s="140"/>
    </row>
    <row r="395" spans="1:5" ht="12.75" customHeight="1">
      <c r="A395" s="140"/>
      <c r="B395" s="140"/>
      <c r="C395" s="140"/>
      <c r="D395" s="182"/>
      <c r="E395" s="140"/>
    </row>
    <row r="396" spans="1:5" ht="12.75" customHeight="1">
      <c r="A396" s="140"/>
      <c r="B396" s="140"/>
      <c r="C396" s="140"/>
      <c r="D396" s="182"/>
      <c r="E396" s="140"/>
    </row>
    <row r="397" spans="1:5" ht="12.75" customHeight="1">
      <c r="A397" s="140"/>
      <c r="B397" s="140"/>
      <c r="C397" s="140"/>
      <c r="D397" s="182"/>
      <c r="E397" s="140"/>
    </row>
    <row r="398" spans="1:5" ht="12.75" customHeight="1">
      <c r="A398" s="140"/>
      <c r="B398" s="140"/>
      <c r="C398" s="140"/>
      <c r="D398" s="182"/>
      <c r="E398" s="140"/>
    </row>
    <row r="399" spans="1:5" ht="12.75" customHeight="1">
      <c r="A399" s="140"/>
      <c r="B399" s="140"/>
      <c r="C399" s="140"/>
      <c r="D399" s="182"/>
      <c r="E399" s="140"/>
    </row>
    <row r="400" spans="1:5" ht="12.75" customHeight="1">
      <c r="A400" s="140"/>
      <c r="B400" s="140"/>
      <c r="C400" s="140"/>
      <c r="D400" s="182"/>
      <c r="E400" s="140"/>
    </row>
    <row r="401" spans="1:5" ht="12.75" customHeight="1">
      <c r="A401" s="140"/>
      <c r="B401" s="140"/>
      <c r="C401" s="140"/>
      <c r="D401" s="182"/>
      <c r="E401" s="140"/>
    </row>
    <row r="402" spans="1:5" ht="12.75" customHeight="1">
      <c r="A402" s="140"/>
      <c r="B402" s="140"/>
      <c r="C402" s="140"/>
      <c r="D402" s="182"/>
      <c r="E402" s="140"/>
    </row>
    <row r="403" spans="1:5" ht="12.75" customHeight="1">
      <c r="A403" s="140"/>
      <c r="B403" s="140"/>
      <c r="C403" s="140"/>
      <c r="D403" s="182"/>
      <c r="E403" s="140"/>
    </row>
    <row r="404" spans="1:5" ht="12.75" customHeight="1">
      <c r="A404" s="140"/>
      <c r="B404" s="140"/>
      <c r="C404" s="140"/>
      <c r="D404" s="182"/>
      <c r="E404" s="140"/>
    </row>
    <row r="405" spans="1:5" ht="12.75" customHeight="1">
      <c r="A405" s="140"/>
      <c r="B405" s="140"/>
      <c r="C405" s="140"/>
      <c r="D405" s="182"/>
      <c r="E405" s="140"/>
    </row>
    <row r="406" spans="1:5" ht="12.75" customHeight="1">
      <c r="A406" s="140"/>
      <c r="B406" s="140"/>
      <c r="C406" s="140"/>
      <c r="D406" s="182"/>
      <c r="E406" s="140"/>
    </row>
    <row r="407" spans="1:5" ht="12.75" customHeight="1">
      <c r="A407" s="140"/>
      <c r="B407" s="140"/>
      <c r="C407" s="140"/>
      <c r="D407" s="182"/>
      <c r="E407" s="140"/>
    </row>
    <row r="408" spans="1:5" ht="12.75" customHeight="1">
      <c r="A408" s="140"/>
      <c r="B408" s="140"/>
      <c r="C408" s="140"/>
      <c r="D408" s="182"/>
      <c r="E408" s="140"/>
    </row>
    <row r="409" spans="1:5" ht="12.75" customHeight="1">
      <c r="A409" s="140"/>
      <c r="B409" s="140"/>
      <c r="C409" s="140"/>
      <c r="D409" s="182"/>
      <c r="E409" s="140"/>
    </row>
    <row r="410" spans="1:5" ht="12.75" customHeight="1">
      <c r="A410" s="140"/>
      <c r="B410" s="140"/>
      <c r="C410" s="140"/>
      <c r="D410" s="182"/>
      <c r="E410" s="140"/>
    </row>
    <row r="411" spans="1:5" ht="12.75" customHeight="1">
      <c r="A411" s="140"/>
      <c r="B411" s="140"/>
      <c r="C411" s="140"/>
      <c r="D411" s="182"/>
      <c r="E411" s="140"/>
    </row>
    <row r="412" spans="1:5" ht="12.75" customHeight="1">
      <c r="A412" s="140"/>
      <c r="B412" s="140"/>
      <c r="C412" s="140"/>
      <c r="D412" s="182"/>
      <c r="E412" s="140"/>
    </row>
    <row r="413" spans="1:5" ht="12.75" customHeight="1">
      <c r="A413" s="140"/>
      <c r="B413" s="140"/>
      <c r="C413" s="140"/>
      <c r="D413" s="182"/>
      <c r="E413" s="140"/>
    </row>
    <row r="414" spans="1:5" ht="12.75" customHeight="1">
      <c r="A414" s="140"/>
      <c r="B414" s="140"/>
      <c r="C414" s="140"/>
      <c r="D414" s="182"/>
      <c r="E414" s="140"/>
    </row>
    <row r="415" spans="1:5" ht="12.75" customHeight="1">
      <c r="A415" s="140"/>
      <c r="B415" s="140"/>
      <c r="C415" s="140"/>
      <c r="D415" s="182"/>
      <c r="E415" s="140"/>
    </row>
    <row r="416" spans="1:5" ht="12.75" customHeight="1">
      <c r="A416" s="140"/>
      <c r="B416" s="140"/>
      <c r="C416" s="140"/>
      <c r="D416" s="182"/>
      <c r="E416" s="140"/>
    </row>
    <row r="417" spans="1:5" ht="12.75" customHeight="1">
      <c r="A417" s="140"/>
      <c r="B417" s="140"/>
      <c r="C417" s="140"/>
      <c r="D417" s="182"/>
      <c r="E417" s="140"/>
    </row>
    <row r="418" spans="1:5" ht="12.75" customHeight="1">
      <c r="A418" s="140"/>
      <c r="B418" s="140"/>
      <c r="C418" s="140"/>
      <c r="D418" s="182"/>
      <c r="E418" s="140"/>
    </row>
    <row r="419" spans="1:5" ht="12.75" customHeight="1">
      <c r="A419" s="140"/>
      <c r="B419" s="140"/>
      <c r="C419" s="140"/>
      <c r="D419" s="182"/>
      <c r="E419" s="140"/>
    </row>
    <row r="420" spans="1:5" ht="12.75" customHeight="1">
      <c r="A420" s="140"/>
      <c r="B420" s="140"/>
      <c r="C420" s="140"/>
      <c r="D420" s="182"/>
      <c r="E420" s="140"/>
    </row>
    <row r="421" spans="1:5" ht="12.75" customHeight="1">
      <c r="A421" s="140"/>
      <c r="B421" s="140"/>
      <c r="C421" s="140"/>
      <c r="D421" s="182"/>
      <c r="E421" s="140"/>
    </row>
    <row r="422" spans="1:5" ht="12.75" customHeight="1">
      <c r="A422" s="140"/>
      <c r="B422" s="140"/>
      <c r="C422" s="140"/>
      <c r="D422" s="182"/>
      <c r="E422" s="140"/>
    </row>
    <row r="423" spans="1:5" ht="12.75" customHeight="1">
      <c r="A423" s="140"/>
      <c r="B423" s="140"/>
      <c r="C423" s="140"/>
      <c r="D423" s="182"/>
      <c r="E423" s="140"/>
    </row>
    <row r="424" spans="1:5" ht="12.75" customHeight="1">
      <c r="A424" s="140"/>
      <c r="B424" s="140"/>
      <c r="C424" s="140"/>
      <c r="D424" s="182"/>
      <c r="E424" s="140"/>
    </row>
    <row r="425" spans="1:5" ht="12.75" customHeight="1">
      <c r="A425" s="140"/>
      <c r="B425" s="140"/>
      <c r="C425" s="140"/>
      <c r="D425" s="182"/>
      <c r="E425" s="140"/>
    </row>
    <row r="426" spans="1:5" ht="12.75" customHeight="1">
      <c r="A426" s="140"/>
      <c r="B426" s="140"/>
      <c r="C426" s="140"/>
      <c r="D426" s="182"/>
      <c r="E426" s="140"/>
    </row>
    <row r="427" spans="1:5" ht="12.75" customHeight="1">
      <c r="A427" s="140"/>
      <c r="B427" s="140"/>
      <c r="C427" s="140"/>
      <c r="D427" s="182"/>
      <c r="E427" s="140"/>
    </row>
    <row r="428" spans="1:5" ht="12.75" customHeight="1">
      <c r="A428" s="140"/>
      <c r="B428" s="140"/>
      <c r="C428" s="140"/>
      <c r="D428" s="182"/>
      <c r="E428" s="140"/>
    </row>
    <row r="429" spans="1:5" ht="12.75" customHeight="1">
      <c r="A429" s="140"/>
      <c r="B429" s="140"/>
      <c r="C429" s="140"/>
      <c r="D429" s="182"/>
      <c r="E429" s="140"/>
    </row>
    <row r="430" spans="1:5" ht="12.75" customHeight="1">
      <c r="A430" s="140"/>
      <c r="B430" s="140"/>
      <c r="C430" s="140"/>
      <c r="D430" s="182"/>
      <c r="E430" s="140"/>
    </row>
    <row r="431" spans="1:5" ht="12.75" customHeight="1">
      <c r="A431" s="140"/>
      <c r="B431" s="140"/>
      <c r="C431" s="140"/>
      <c r="D431" s="182"/>
      <c r="E431" s="140"/>
    </row>
    <row r="432" spans="1:5" ht="12.75" customHeight="1">
      <c r="A432" s="140"/>
      <c r="B432" s="140"/>
      <c r="C432" s="140"/>
      <c r="D432" s="182"/>
      <c r="E432" s="140"/>
    </row>
    <row r="433" spans="1:5" ht="12.75" customHeight="1">
      <c r="A433" s="140"/>
      <c r="B433" s="140"/>
      <c r="C433" s="140"/>
      <c r="D433" s="182"/>
      <c r="E433" s="140"/>
    </row>
    <row r="434" spans="1:5" ht="12.75" customHeight="1">
      <c r="A434" s="140"/>
      <c r="B434" s="140"/>
      <c r="C434" s="140"/>
      <c r="D434" s="182"/>
      <c r="E434" s="140"/>
    </row>
    <row r="435" spans="1:5" ht="12.75" customHeight="1">
      <c r="A435" s="140"/>
      <c r="B435" s="140"/>
      <c r="C435" s="140"/>
      <c r="D435" s="182"/>
      <c r="E435" s="140"/>
    </row>
    <row r="436" spans="1:5" ht="12.75" customHeight="1">
      <c r="A436" s="140"/>
      <c r="B436" s="140"/>
      <c r="C436" s="140"/>
      <c r="D436" s="182"/>
      <c r="E436" s="140"/>
    </row>
    <row r="437" spans="1:5" ht="12.75" customHeight="1">
      <c r="A437" s="140"/>
      <c r="B437" s="140"/>
      <c r="C437" s="140"/>
      <c r="D437" s="182"/>
      <c r="E437" s="140"/>
    </row>
    <row r="438" spans="1:5" ht="12.75" customHeight="1">
      <c r="A438" s="140"/>
      <c r="B438" s="140"/>
      <c r="C438" s="140"/>
      <c r="D438" s="182"/>
      <c r="E438" s="140"/>
    </row>
    <row r="439" spans="1:5" ht="12.75" customHeight="1">
      <c r="A439" s="140"/>
      <c r="B439" s="140"/>
      <c r="C439" s="140"/>
      <c r="D439" s="182"/>
      <c r="E439" s="140"/>
    </row>
    <row r="440" spans="1:5" ht="12.75" customHeight="1">
      <c r="A440" s="140"/>
      <c r="B440" s="140"/>
      <c r="C440" s="140"/>
      <c r="D440" s="182"/>
      <c r="E440" s="140"/>
    </row>
    <row r="441" spans="1:5" ht="12.75" customHeight="1">
      <c r="A441" s="140"/>
      <c r="B441" s="140"/>
      <c r="C441" s="140"/>
      <c r="D441" s="182"/>
      <c r="E441" s="140"/>
    </row>
    <row r="442" spans="1:5" ht="12.75" customHeight="1">
      <c r="A442" s="140"/>
      <c r="B442" s="140"/>
      <c r="C442" s="140"/>
      <c r="D442" s="182"/>
      <c r="E442" s="140"/>
    </row>
    <row r="443" spans="1:5" ht="12.75" customHeight="1">
      <c r="A443" s="140"/>
      <c r="B443" s="140"/>
      <c r="C443" s="140"/>
      <c r="D443" s="182"/>
      <c r="E443" s="140"/>
    </row>
    <row r="444" spans="1:5" ht="12.75" customHeight="1">
      <c r="A444" s="140"/>
      <c r="B444" s="140"/>
      <c r="C444" s="140"/>
      <c r="D444" s="182"/>
      <c r="E444" s="140"/>
    </row>
    <row r="445" spans="1:5" ht="12.75" customHeight="1">
      <c r="A445" s="140"/>
      <c r="B445" s="140"/>
      <c r="C445" s="140"/>
      <c r="D445" s="182"/>
      <c r="E445" s="140"/>
    </row>
    <row r="446" spans="1:5" ht="12.75" customHeight="1">
      <c r="A446" s="140"/>
      <c r="B446" s="140"/>
      <c r="C446" s="140"/>
      <c r="D446" s="182"/>
      <c r="E446" s="140"/>
    </row>
    <row r="447" spans="1:5" ht="12.75" customHeight="1">
      <c r="A447" s="140"/>
      <c r="B447" s="140"/>
      <c r="C447" s="140"/>
      <c r="D447" s="182"/>
      <c r="E447" s="140"/>
    </row>
    <row r="448" spans="1:5" ht="12.75" customHeight="1">
      <c r="A448" s="140"/>
      <c r="B448" s="140"/>
      <c r="C448" s="140"/>
      <c r="D448" s="182"/>
      <c r="E448" s="140"/>
    </row>
    <row r="449" spans="1:5" ht="12.75" customHeight="1">
      <c r="A449" s="140"/>
      <c r="B449" s="140"/>
      <c r="C449" s="140"/>
      <c r="D449" s="182"/>
      <c r="E449" s="140"/>
    </row>
    <row r="450" spans="1:5" ht="12.75" customHeight="1">
      <c r="A450" s="140"/>
      <c r="B450" s="140"/>
      <c r="C450" s="140"/>
      <c r="D450" s="182"/>
      <c r="E450" s="140"/>
    </row>
    <row r="451" spans="1:5" ht="12.75" customHeight="1">
      <c r="A451" s="140"/>
      <c r="B451" s="140"/>
      <c r="C451" s="140"/>
      <c r="D451" s="182"/>
      <c r="E451" s="140"/>
    </row>
    <row r="452" spans="1:5" ht="12.75" customHeight="1">
      <c r="A452" s="140"/>
      <c r="B452" s="140"/>
      <c r="C452" s="140"/>
      <c r="D452" s="182"/>
      <c r="E452" s="140"/>
    </row>
    <row r="453" spans="1:5" ht="12.75" customHeight="1">
      <c r="A453" s="140"/>
      <c r="B453" s="140"/>
      <c r="C453" s="140"/>
      <c r="D453" s="182"/>
      <c r="E453" s="140"/>
    </row>
    <row r="454" spans="1:5" ht="12.75" customHeight="1">
      <c r="A454" s="140"/>
      <c r="B454" s="140"/>
      <c r="C454" s="140"/>
      <c r="D454" s="182"/>
      <c r="E454" s="140"/>
    </row>
    <row r="455" spans="1:5" ht="12.75" customHeight="1">
      <c r="A455" s="140"/>
      <c r="B455" s="140"/>
      <c r="C455" s="140"/>
      <c r="D455" s="182"/>
      <c r="E455" s="140"/>
    </row>
    <row r="456" spans="1:5" ht="12.75" customHeight="1">
      <c r="A456" s="140"/>
      <c r="B456" s="140"/>
      <c r="C456" s="140"/>
      <c r="D456" s="182"/>
      <c r="E456" s="140"/>
    </row>
    <row r="457" spans="1:5" ht="12.75" customHeight="1">
      <c r="A457" s="140"/>
      <c r="B457" s="140"/>
      <c r="C457" s="140"/>
      <c r="D457" s="182"/>
      <c r="E457" s="140"/>
    </row>
    <row r="458" spans="1:5" ht="12.75" customHeight="1">
      <c r="A458" s="140"/>
      <c r="B458" s="140"/>
      <c r="C458" s="140"/>
      <c r="D458" s="182"/>
      <c r="E458" s="140"/>
    </row>
    <row r="459" spans="1:5" ht="12.75" customHeight="1">
      <c r="A459" s="140"/>
      <c r="B459" s="140"/>
      <c r="C459" s="140"/>
      <c r="D459" s="182"/>
      <c r="E459" s="140"/>
    </row>
    <row r="460" spans="1:5" ht="12.75" customHeight="1">
      <c r="A460" s="140"/>
      <c r="B460" s="140"/>
      <c r="C460" s="140"/>
      <c r="D460" s="182"/>
      <c r="E460" s="140"/>
    </row>
    <row r="461" spans="1:5" ht="12.75" customHeight="1">
      <c r="A461" s="140"/>
      <c r="B461" s="140"/>
      <c r="C461" s="140"/>
      <c r="D461" s="182"/>
      <c r="E461" s="140"/>
    </row>
    <row r="462" spans="1:5" ht="12.75" customHeight="1">
      <c r="A462" s="140"/>
      <c r="B462" s="140"/>
      <c r="C462" s="140"/>
      <c r="D462" s="182"/>
      <c r="E462" s="140"/>
    </row>
    <row r="463" spans="1:5" ht="12.75" customHeight="1">
      <c r="A463" s="140"/>
      <c r="B463" s="140"/>
      <c r="C463" s="140"/>
      <c r="D463" s="182"/>
      <c r="E463" s="140"/>
    </row>
    <row r="464" spans="1:5" ht="12.75" customHeight="1">
      <c r="A464" s="140"/>
      <c r="B464" s="140"/>
      <c r="C464" s="140"/>
      <c r="D464" s="182"/>
      <c r="E464" s="140"/>
    </row>
    <row r="465" spans="1:5" ht="12.75" customHeight="1">
      <c r="A465" s="140"/>
      <c r="B465" s="140"/>
      <c r="C465" s="140"/>
      <c r="D465" s="182"/>
      <c r="E465" s="140"/>
    </row>
    <row r="466" spans="1:5" ht="12.75" customHeight="1">
      <c r="A466" s="140"/>
      <c r="B466" s="140"/>
      <c r="C466" s="140"/>
      <c r="D466" s="182"/>
      <c r="E466" s="140"/>
    </row>
    <row r="467" spans="1:5" ht="12.75" customHeight="1">
      <c r="A467" s="140"/>
      <c r="B467" s="140"/>
      <c r="C467" s="140"/>
      <c r="D467" s="182"/>
      <c r="E467" s="140"/>
    </row>
    <row r="468" spans="1:5" ht="12.75" customHeight="1">
      <c r="A468" s="140"/>
      <c r="B468" s="140"/>
      <c r="C468" s="140"/>
      <c r="D468" s="182"/>
      <c r="E468" s="140"/>
    </row>
    <row r="469" spans="1:5" ht="12.75" customHeight="1">
      <c r="A469" s="140"/>
      <c r="B469" s="140"/>
      <c r="C469" s="140"/>
      <c r="D469" s="182"/>
      <c r="E469" s="140"/>
    </row>
    <row r="470" spans="1:5" ht="12.75" customHeight="1">
      <c r="A470" s="140"/>
      <c r="B470" s="140"/>
      <c r="C470" s="140"/>
      <c r="D470" s="182"/>
      <c r="E470" s="140"/>
    </row>
    <row r="471" spans="1:5" ht="12.75" customHeight="1">
      <c r="A471" s="140"/>
      <c r="B471" s="140"/>
      <c r="C471" s="140"/>
      <c r="D471" s="182"/>
      <c r="E471" s="140"/>
    </row>
    <row r="472" spans="1:5" ht="12.75" customHeight="1">
      <c r="A472" s="140"/>
      <c r="B472" s="140"/>
      <c r="C472" s="140"/>
      <c r="D472" s="182"/>
      <c r="E472" s="140"/>
    </row>
    <row r="473" spans="1:5" ht="12.75" customHeight="1">
      <c r="A473" s="140"/>
      <c r="B473" s="140"/>
      <c r="C473" s="140"/>
      <c r="D473" s="182"/>
      <c r="E473" s="140"/>
    </row>
    <row r="474" spans="1:5" ht="12.75" customHeight="1">
      <c r="A474" s="140"/>
      <c r="B474" s="140"/>
      <c r="C474" s="140"/>
      <c r="D474" s="182"/>
      <c r="E474" s="140"/>
    </row>
    <row r="475" spans="1:5" ht="12.75" customHeight="1">
      <c r="A475" s="140"/>
      <c r="B475" s="140"/>
      <c r="C475" s="140"/>
      <c r="D475" s="182"/>
      <c r="E475" s="140"/>
    </row>
    <row r="476" spans="1:5" ht="12.75" customHeight="1">
      <c r="A476" s="140"/>
      <c r="B476" s="140"/>
      <c r="C476" s="140"/>
      <c r="D476" s="182"/>
      <c r="E476" s="140"/>
    </row>
    <row r="477" spans="1:5" ht="12.75" customHeight="1">
      <c r="A477" s="140"/>
      <c r="B477" s="140"/>
      <c r="C477" s="140"/>
      <c r="D477" s="182"/>
      <c r="E477" s="140"/>
    </row>
    <row r="478" spans="1:5" ht="12.75" customHeight="1">
      <c r="A478" s="140"/>
      <c r="B478" s="140"/>
      <c r="C478" s="140"/>
      <c r="D478" s="182"/>
      <c r="E478" s="140"/>
    </row>
    <row r="479" spans="1:5" ht="12.75" customHeight="1">
      <c r="A479" s="140"/>
      <c r="B479" s="140"/>
      <c r="C479" s="140"/>
      <c r="D479" s="182"/>
      <c r="E479" s="140"/>
    </row>
    <row r="480" spans="1:5" ht="12.75" customHeight="1">
      <c r="A480" s="140"/>
      <c r="B480" s="140"/>
      <c r="C480" s="140"/>
      <c r="D480" s="182"/>
      <c r="E480" s="140"/>
    </row>
    <row r="481" spans="1:5" ht="12.75" customHeight="1">
      <c r="A481" s="140"/>
      <c r="B481" s="140"/>
      <c r="C481" s="140"/>
      <c r="D481" s="182"/>
      <c r="E481" s="140"/>
    </row>
    <row r="482" spans="1:5" ht="12.75" customHeight="1">
      <c r="A482" s="140"/>
      <c r="B482" s="140"/>
      <c r="C482" s="140"/>
      <c r="D482" s="182"/>
      <c r="E482" s="140"/>
    </row>
    <row r="483" spans="1:5" ht="12.75" customHeight="1">
      <c r="A483" s="140"/>
      <c r="B483" s="140"/>
      <c r="C483" s="140"/>
      <c r="D483" s="182"/>
      <c r="E483" s="140"/>
    </row>
    <row r="484" spans="1:5" ht="12.75" customHeight="1">
      <c r="A484" s="140"/>
      <c r="B484" s="140"/>
      <c r="C484" s="140"/>
      <c r="D484" s="182"/>
      <c r="E484" s="140"/>
    </row>
    <row r="485" spans="1:5" ht="12.75" customHeight="1">
      <c r="A485" s="140"/>
      <c r="B485" s="140"/>
      <c r="C485" s="140"/>
      <c r="D485" s="182"/>
      <c r="E485" s="140"/>
    </row>
    <row r="486" spans="1:5" ht="12.75" customHeight="1">
      <c r="A486" s="140"/>
      <c r="B486" s="140"/>
      <c r="C486" s="140"/>
      <c r="D486" s="182"/>
      <c r="E486" s="140"/>
    </row>
    <row r="487" spans="1:5" ht="12.75" customHeight="1">
      <c r="A487" s="140"/>
      <c r="B487" s="140"/>
      <c r="C487" s="140"/>
      <c r="D487" s="182"/>
      <c r="E487" s="140"/>
    </row>
    <row r="488" spans="1:5" ht="12.75" customHeight="1">
      <c r="A488" s="140"/>
      <c r="B488" s="140"/>
      <c r="C488" s="140"/>
      <c r="D488" s="182"/>
      <c r="E488" s="140"/>
    </row>
    <row r="489" spans="1:5" ht="12.75" customHeight="1">
      <c r="A489" s="140"/>
      <c r="B489" s="140"/>
      <c r="C489" s="140"/>
      <c r="D489" s="182"/>
      <c r="E489" s="140"/>
    </row>
    <row r="490" spans="1:5" ht="12.75" customHeight="1">
      <c r="A490" s="140"/>
      <c r="B490" s="140"/>
      <c r="C490" s="140"/>
      <c r="D490" s="182"/>
      <c r="E490" s="140"/>
    </row>
    <row r="491" spans="1:5" ht="12.75" customHeight="1">
      <c r="A491" s="140"/>
      <c r="B491" s="140"/>
      <c r="C491" s="140"/>
      <c r="D491" s="182"/>
      <c r="E491" s="140"/>
    </row>
    <row r="492" spans="1:5" ht="12.75" customHeight="1">
      <c r="A492" s="140"/>
      <c r="B492" s="140"/>
      <c r="C492" s="140"/>
      <c r="D492" s="182"/>
      <c r="E492" s="140"/>
    </row>
    <row r="493" spans="1:5" ht="12.75" customHeight="1">
      <c r="A493" s="140"/>
      <c r="B493" s="140"/>
      <c r="C493" s="140"/>
      <c r="D493" s="182"/>
      <c r="E493" s="140"/>
    </row>
    <row r="494" spans="1:5" ht="12.75" customHeight="1">
      <c r="A494" s="140"/>
      <c r="B494" s="140"/>
      <c r="C494" s="140"/>
      <c r="D494" s="182"/>
      <c r="E494" s="140"/>
    </row>
    <row r="495" spans="1:5" ht="12.75" customHeight="1">
      <c r="A495" s="140"/>
      <c r="B495" s="140"/>
      <c r="C495" s="140"/>
      <c r="D495" s="182"/>
      <c r="E495" s="140"/>
    </row>
    <row r="496" spans="1:5" ht="12.75" customHeight="1">
      <c r="A496" s="140"/>
      <c r="B496" s="140"/>
      <c r="C496" s="140"/>
      <c r="D496" s="182"/>
      <c r="E496" s="140"/>
    </row>
    <row r="497" spans="1:5" ht="12.75" customHeight="1">
      <c r="A497" s="140"/>
      <c r="B497" s="140"/>
      <c r="C497" s="140"/>
      <c r="D497" s="182"/>
      <c r="E497" s="140"/>
    </row>
    <row r="498" spans="1:5" ht="12.75" customHeight="1">
      <c r="A498" s="140"/>
      <c r="B498" s="140"/>
      <c r="C498" s="140"/>
      <c r="D498" s="182"/>
      <c r="E498" s="140"/>
    </row>
    <row r="499" spans="1:5" ht="12.75" customHeight="1">
      <c r="A499" s="140"/>
      <c r="B499" s="140"/>
      <c r="C499" s="140"/>
      <c r="D499" s="182"/>
      <c r="E499" s="140"/>
    </row>
    <row r="500" spans="1:5" ht="12.75" customHeight="1">
      <c r="A500" s="140"/>
      <c r="B500" s="140"/>
      <c r="C500" s="140"/>
      <c r="D500" s="182"/>
      <c r="E500" s="140"/>
    </row>
    <row r="501" spans="1:5" ht="12.75" customHeight="1">
      <c r="A501" s="140"/>
      <c r="B501" s="140"/>
      <c r="C501" s="140"/>
      <c r="D501" s="182"/>
      <c r="E501" s="140"/>
    </row>
    <row r="502" spans="1:5" ht="12.75" customHeight="1">
      <c r="A502" s="140"/>
      <c r="B502" s="140"/>
      <c r="C502" s="140"/>
      <c r="D502" s="182"/>
      <c r="E502" s="140"/>
    </row>
    <row r="503" spans="1:5" ht="12.75" customHeight="1">
      <c r="A503" s="140"/>
      <c r="B503" s="140"/>
      <c r="C503" s="140"/>
      <c r="D503" s="182"/>
      <c r="E503" s="140"/>
    </row>
    <row r="504" spans="1:5" ht="12.75" customHeight="1">
      <c r="A504" s="140"/>
      <c r="B504" s="140"/>
      <c r="C504" s="140"/>
      <c r="D504" s="182"/>
      <c r="E504" s="140"/>
    </row>
    <row r="505" spans="1:5" ht="12.75" customHeight="1">
      <c r="A505" s="140"/>
      <c r="B505" s="140"/>
      <c r="C505" s="140"/>
      <c r="D505" s="182"/>
      <c r="E505" s="140"/>
    </row>
    <row r="506" spans="1:5" ht="12.75" customHeight="1">
      <c r="A506" s="140"/>
      <c r="B506" s="140"/>
      <c r="C506" s="140"/>
      <c r="D506" s="182"/>
      <c r="E506" s="140"/>
    </row>
    <row r="507" spans="1:5" ht="12.75" customHeight="1">
      <c r="A507" s="140"/>
      <c r="B507" s="140"/>
      <c r="C507" s="140"/>
      <c r="D507" s="182"/>
      <c r="E507" s="140"/>
    </row>
    <row r="508" spans="1:5" ht="12.75" customHeight="1">
      <c r="A508" s="140"/>
      <c r="B508" s="140"/>
      <c r="C508" s="140"/>
      <c r="D508" s="182"/>
      <c r="E508" s="140"/>
    </row>
    <row r="509" spans="1:5" ht="12.75" customHeight="1">
      <c r="A509" s="140"/>
      <c r="B509" s="140"/>
      <c r="C509" s="140"/>
      <c r="D509" s="182"/>
      <c r="E509" s="140"/>
    </row>
    <row r="510" spans="1:5" ht="12.75" customHeight="1">
      <c r="A510" s="140"/>
      <c r="B510" s="140"/>
      <c r="C510" s="140"/>
      <c r="D510" s="182"/>
      <c r="E510" s="140"/>
    </row>
    <row r="511" spans="1:5" ht="12.75" customHeight="1">
      <c r="A511" s="140"/>
      <c r="B511" s="140"/>
      <c r="C511" s="140"/>
      <c r="D511" s="182"/>
      <c r="E511" s="140"/>
    </row>
    <row r="512" spans="1:5" ht="12.75" customHeight="1">
      <c r="A512" s="140"/>
      <c r="B512" s="140"/>
      <c r="C512" s="140"/>
      <c r="D512" s="182"/>
      <c r="E512" s="140"/>
    </row>
    <row r="513" spans="1:5" ht="12.75" customHeight="1">
      <c r="A513" s="140"/>
      <c r="B513" s="140"/>
      <c r="C513" s="140"/>
      <c r="D513" s="182"/>
      <c r="E513" s="140"/>
    </row>
    <row r="514" spans="1:5" ht="12.75" customHeight="1">
      <c r="A514" s="140"/>
      <c r="B514" s="140"/>
      <c r="C514" s="140"/>
      <c r="D514" s="182"/>
      <c r="E514" s="140"/>
    </row>
    <row r="515" spans="1:5" ht="12.75" customHeight="1">
      <c r="A515" s="140"/>
      <c r="B515" s="140"/>
      <c r="C515" s="140"/>
      <c r="D515" s="182"/>
      <c r="E515" s="140"/>
    </row>
    <row r="516" spans="1:5" ht="12.75" customHeight="1">
      <c r="A516" s="140"/>
      <c r="B516" s="140"/>
      <c r="C516" s="140"/>
      <c r="D516" s="182"/>
      <c r="E516" s="140"/>
    </row>
    <row r="517" spans="1:5" ht="12.75" customHeight="1">
      <c r="A517" s="140"/>
      <c r="B517" s="140"/>
      <c r="C517" s="140"/>
      <c r="D517" s="182"/>
      <c r="E517" s="140"/>
    </row>
    <row r="518" spans="1:5" ht="12.75" customHeight="1">
      <c r="A518" s="140"/>
      <c r="B518" s="140"/>
      <c r="C518" s="140"/>
      <c r="D518" s="182"/>
      <c r="E518" s="140"/>
    </row>
    <row r="519" spans="1:5" ht="12.75" customHeight="1">
      <c r="A519" s="140"/>
      <c r="B519" s="140"/>
      <c r="C519" s="140"/>
      <c r="D519" s="182"/>
      <c r="E519" s="140"/>
    </row>
    <row r="520" spans="1:5" ht="12.75" customHeight="1">
      <c r="A520" s="140"/>
      <c r="B520" s="140"/>
      <c r="C520" s="140"/>
      <c r="D520" s="182"/>
      <c r="E520" s="140"/>
    </row>
    <row r="521" spans="1:5" ht="12.75" customHeight="1">
      <c r="A521" s="140"/>
      <c r="B521" s="140"/>
      <c r="C521" s="140"/>
      <c r="D521" s="182"/>
      <c r="E521" s="140"/>
    </row>
    <row r="522" spans="1:5" ht="12.75" customHeight="1">
      <c r="A522" s="140"/>
      <c r="B522" s="140"/>
      <c r="C522" s="140"/>
      <c r="D522" s="182"/>
      <c r="E522" s="140"/>
    </row>
    <row r="523" spans="1:5" ht="12.75" customHeight="1">
      <c r="A523" s="140"/>
      <c r="B523" s="140"/>
      <c r="C523" s="140"/>
      <c r="D523" s="182"/>
      <c r="E523" s="140"/>
    </row>
    <row r="524" spans="1:5" ht="12.75" customHeight="1">
      <c r="A524" s="140"/>
      <c r="B524" s="140"/>
      <c r="C524" s="140"/>
      <c r="D524" s="182"/>
      <c r="E524" s="140"/>
    </row>
    <row r="525" spans="1:5" ht="12.75" customHeight="1">
      <c r="A525" s="140"/>
      <c r="B525" s="140"/>
      <c r="C525" s="140"/>
      <c r="D525" s="182"/>
      <c r="E525" s="140"/>
    </row>
    <row r="526" spans="1:5" ht="12.75" customHeight="1">
      <c r="A526" s="140"/>
      <c r="B526" s="140"/>
      <c r="C526" s="140"/>
      <c r="D526" s="182"/>
      <c r="E526" s="140"/>
    </row>
    <row r="527" spans="1:5" ht="12.75" customHeight="1">
      <c r="A527" s="140"/>
      <c r="B527" s="140"/>
      <c r="C527" s="140"/>
      <c r="D527" s="182"/>
      <c r="E527" s="140"/>
    </row>
    <row r="528" spans="1:5" ht="12.75" customHeight="1">
      <c r="A528" s="140"/>
      <c r="B528" s="140"/>
      <c r="C528" s="140"/>
      <c r="D528" s="182"/>
      <c r="E528" s="140"/>
    </row>
    <row r="529" spans="1:5" ht="12.75" customHeight="1">
      <c r="A529" s="140"/>
      <c r="B529" s="140"/>
      <c r="C529" s="140"/>
      <c r="D529" s="182"/>
      <c r="E529" s="140"/>
    </row>
    <row r="530" spans="1:5" ht="12.75" customHeight="1">
      <c r="A530" s="140"/>
      <c r="B530" s="140"/>
      <c r="C530" s="140"/>
      <c r="D530" s="182"/>
      <c r="E530" s="140"/>
    </row>
    <row r="531" spans="1:5" ht="12.75" customHeight="1">
      <c r="A531" s="140"/>
      <c r="B531" s="140"/>
      <c r="C531" s="140"/>
      <c r="D531" s="182"/>
      <c r="E531" s="140"/>
    </row>
    <row r="532" spans="1:5" ht="12.75" customHeight="1">
      <c r="A532" s="140"/>
      <c r="B532" s="140"/>
      <c r="C532" s="140"/>
      <c r="D532" s="182"/>
      <c r="E532" s="140"/>
    </row>
    <row r="533" spans="1:5" ht="12.75" customHeight="1">
      <c r="A533" s="140"/>
      <c r="B533" s="140"/>
      <c r="C533" s="140"/>
      <c r="D533" s="182"/>
      <c r="E533" s="140"/>
    </row>
    <row r="534" spans="1:5" ht="12.75" customHeight="1">
      <c r="A534" s="140"/>
      <c r="B534" s="140"/>
      <c r="C534" s="140"/>
      <c r="D534" s="182"/>
      <c r="E534" s="140"/>
    </row>
    <row r="535" spans="1:5" ht="12.75" customHeight="1">
      <c r="A535" s="140"/>
      <c r="B535" s="140"/>
      <c r="C535" s="140"/>
      <c r="D535" s="182"/>
      <c r="E535" s="140"/>
    </row>
    <row r="536" spans="1:5" ht="12.75" customHeight="1">
      <c r="A536" s="140"/>
      <c r="B536" s="140"/>
      <c r="C536" s="140"/>
      <c r="D536" s="182"/>
      <c r="E536" s="140"/>
    </row>
    <row r="537" spans="1:5" ht="12.75" customHeight="1">
      <c r="A537" s="140"/>
      <c r="B537" s="140"/>
      <c r="C537" s="140"/>
      <c r="D537" s="182"/>
      <c r="E537" s="140"/>
    </row>
    <row r="538" spans="1:5" ht="12.75" customHeight="1">
      <c r="A538" s="140"/>
      <c r="B538" s="140"/>
      <c r="C538" s="140"/>
      <c r="D538" s="182"/>
      <c r="E538" s="140"/>
    </row>
    <row r="539" spans="1:5" ht="12.75" customHeight="1">
      <c r="A539" s="140"/>
      <c r="B539" s="140"/>
      <c r="C539" s="140"/>
      <c r="D539" s="182"/>
      <c r="E539" s="140"/>
    </row>
    <row r="540" spans="1:5" ht="12.75" customHeight="1">
      <c r="A540" s="140"/>
      <c r="B540" s="140"/>
      <c r="C540" s="140"/>
      <c r="D540" s="182"/>
      <c r="E540" s="140"/>
    </row>
    <row r="541" spans="1:5" ht="12.75" customHeight="1">
      <c r="A541" s="140"/>
      <c r="B541" s="140"/>
      <c r="C541" s="140"/>
      <c r="D541" s="182"/>
      <c r="E541" s="140"/>
    </row>
    <row r="542" spans="1:5" ht="12.75" customHeight="1">
      <c r="A542" s="140"/>
      <c r="B542" s="140"/>
      <c r="C542" s="140"/>
      <c r="D542" s="182"/>
      <c r="E542" s="140"/>
    </row>
    <row r="543" spans="1:5" ht="12.75" customHeight="1">
      <c r="A543" s="140"/>
      <c r="B543" s="140"/>
      <c r="C543" s="140"/>
      <c r="D543" s="182"/>
      <c r="E543" s="140"/>
    </row>
    <row r="544" spans="1:5" ht="12.75" customHeight="1">
      <c r="A544" s="140"/>
      <c r="B544" s="140"/>
      <c r="C544" s="140"/>
      <c r="D544" s="182"/>
      <c r="E544" s="140"/>
    </row>
    <row r="545" spans="1:5" ht="12.75" customHeight="1">
      <c r="A545" s="140"/>
      <c r="B545" s="140"/>
      <c r="C545" s="140"/>
      <c r="D545" s="182"/>
      <c r="E545" s="140"/>
    </row>
    <row r="546" spans="1:5" ht="12.75" customHeight="1">
      <c r="A546" s="140"/>
      <c r="B546" s="140"/>
      <c r="C546" s="140"/>
      <c r="D546" s="182"/>
      <c r="E546" s="140"/>
    </row>
    <row r="547" spans="1:5" ht="12.75" customHeight="1">
      <c r="A547" s="140"/>
      <c r="B547" s="140"/>
      <c r="C547" s="140"/>
      <c r="D547" s="182"/>
      <c r="E547" s="140"/>
    </row>
    <row r="548" spans="1:5" ht="12.75" customHeight="1">
      <c r="A548" s="140"/>
      <c r="B548" s="140"/>
      <c r="C548" s="140"/>
      <c r="D548" s="182"/>
      <c r="E548" s="140"/>
    </row>
    <row r="549" spans="1:5" ht="12.75" customHeight="1">
      <c r="A549" s="140"/>
      <c r="B549" s="140"/>
      <c r="C549" s="140"/>
      <c r="D549" s="182"/>
      <c r="E549" s="140"/>
    </row>
    <row r="550" spans="1:5" ht="12.75" customHeight="1">
      <c r="A550" s="140"/>
      <c r="B550" s="140"/>
      <c r="C550" s="140"/>
      <c r="D550" s="182"/>
      <c r="E550" s="140"/>
    </row>
    <row r="551" spans="1:5" ht="12.75" customHeight="1">
      <c r="A551" s="140"/>
      <c r="B551" s="140"/>
      <c r="C551" s="140"/>
      <c r="D551" s="182"/>
      <c r="E551" s="140"/>
    </row>
    <row r="552" spans="1:5" ht="12.75" customHeight="1">
      <c r="A552" s="140"/>
      <c r="B552" s="140"/>
      <c r="C552" s="140"/>
      <c r="D552" s="182"/>
      <c r="E552" s="140"/>
    </row>
    <row r="553" spans="1:5" ht="12.75" customHeight="1">
      <c r="A553" s="140"/>
      <c r="B553" s="140"/>
      <c r="C553" s="140"/>
      <c r="D553" s="182"/>
      <c r="E553" s="140"/>
    </row>
    <row r="554" spans="1:5" ht="12.75" customHeight="1">
      <c r="A554" s="140"/>
      <c r="B554" s="140"/>
      <c r="C554" s="140"/>
      <c r="D554" s="182"/>
      <c r="E554" s="140"/>
    </row>
    <row r="555" spans="1:5" ht="12.75" customHeight="1">
      <c r="A555" s="140"/>
      <c r="B555" s="140"/>
      <c r="C555" s="140"/>
      <c r="D555" s="182"/>
      <c r="E555" s="140"/>
    </row>
    <row r="556" spans="1:5" ht="12.75" customHeight="1">
      <c r="A556" s="140"/>
      <c r="B556" s="140"/>
      <c r="C556" s="140"/>
      <c r="D556" s="182"/>
      <c r="E556" s="140"/>
    </row>
    <row r="557" spans="1:5" ht="12.75" customHeight="1">
      <c r="A557" s="140"/>
      <c r="B557" s="140"/>
      <c r="C557" s="140"/>
      <c r="D557" s="182"/>
      <c r="E557" s="140"/>
    </row>
    <row r="558" spans="1:5" ht="12.75" customHeight="1">
      <c r="A558" s="140"/>
      <c r="B558" s="140"/>
      <c r="C558" s="140"/>
      <c r="D558" s="182"/>
      <c r="E558" s="140"/>
    </row>
    <row r="559" spans="1:5" ht="12.75" customHeight="1">
      <c r="A559" s="140"/>
      <c r="B559" s="140"/>
      <c r="C559" s="140"/>
      <c r="D559" s="182"/>
      <c r="E559" s="140"/>
    </row>
    <row r="560" spans="1:5" ht="12.75" customHeight="1">
      <c r="A560" s="140"/>
      <c r="B560" s="140"/>
      <c r="C560" s="140"/>
      <c r="D560" s="182"/>
      <c r="E560" s="140"/>
    </row>
    <row r="561" spans="1:5" ht="12.75" customHeight="1">
      <c r="A561" s="140"/>
      <c r="B561" s="140"/>
      <c r="C561" s="140"/>
      <c r="D561" s="182"/>
      <c r="E561" s="140"/>
    </row>
    <row r="562" spans="1:5" ht="12.75" customHeight="1">
      <c r="A562" s="140"/>
      <c r="B562" s="140"/>
      <c r="C562" s="140"/>
      <c r="D562" s="182"/>
      <c r="E562" s="140"/>
    </row>
    <row r="563" spans="1:5" ht="12.75" customHeight="1">
      <c r="A563" s="140"/>
      <c r="B563" s="140"/>
      <c r="C563" s="140"/>
      <c r="D563" s="182"/>
      <c r="E563" s="140"/>
    </row>
    <row r="564" spans="1:5" ht="12.75" customHeight="1">
      <c r="A564" s="140"/>
      <c r="B564" s="140"/>
      <c r="C564" s="140"/>
      <c r="D564" s="182"/>
      <c r="E564" s="140"/>
    </row>
    <row r="565" spans="1:5" ht="12.75" customHeight="1">
      <c r="A565" s="140"/>
      <c r="B565" s="140"/>
      <c r="C565" s="140"/>
      <c r="D565" s="182"/>
      <c r="E565" s="140"/>
    </row>
    <row r="566" spans="1:5" ht="12.75" customHeight="1">
      <c r="A566" s="140"/>
      <c r="B566" s="140"/>
      <c r="C566" s="140"/>
      <c r="D566" s="182"/>
      <c r="E566" s="140"/>
    </row>
    <row r="567" spans="1:5" ht="12.75" customHeight="1">
      <c r="A567" s="140"/>
      <c r="B567" s="140"/>
      <c r="C567" s="140"/>
      <c r="D567" s="182"/>
      <c r="E567" s="140"/>
    </row>
    <row r="568" spans="1:5" ht="12.75" customHeight="1">
      <c r="A568" s="140"/>
      <c r="B568" s="140"/>
      <c r="C568" s="140"/>
      <c r="D568" s="182"/>
      <c r="E568" s="140"/>
    </row>
    <row r="569" spans="1:5" ht="12.75" customHeight="1">
      <c r="A569" s="140"/>
      <c r="B569" s="140"/>
      <c r="C569" s="140"/>
      <c r="D569" s="182"/>
      <c r="E569" s="140"/>
    </row>
    <row r="570" spans="1:5" ht="12.75" customHeight="1">
      <c r="A570" s="140"/>
      <c r="B570" s="140"/>
      <c r="C570" s="140"/>
      <c r="D570" s="182"/>
      <c r="E570" s="140"/>
    </row>
    <row r="571" spans="1:5" ht="12.75" customHeight="1">
      <c r="A571" s="140"/>
      <c r="B571" s="140"/>
      <c r="C571" s="140"/>
      <c r="D571" s="182"/>
      <c r="E571" s="140"/>
    </row>
    <row r="572" spans="1:5" ht="12.75" customHeight="1">
      <c r="A572" s="140"/>
      <c r="B572" s="140"/>
      <c r="C572" s="140"/>
      <c r="D572" s="182"/>
      <c r="E572" s="140"/>
    </row>
    <row r="573" spans="1:5" ht="12.75" customHeight="1">
      <c r="A573" s="140"/>
      <c r="B573" s="140"/>
      <c r="C573" s="140"/>
      <c r="D573" s="182"/>
      <c r="E573" s="140"/>
    </row>
    <row r="574" spans="1:5" ht="12.75" customHeight="1">
      <c r="A574" s="140"/>
      <c r="B574" s="140"/>
      <c r="C574" s="140"/>
      <c r="D574" s="182"/>
      <c r="E574" s="140"/>
    </row>
    <row r="575" spans="1:5" ht="12.75" customHeight="1">
      <c r="A575" s="140"/>
      <c r="B575" s="140"/>
      <c r="C575" s="140"/>
      <c r="D575" s="182"/>
      <c r="E575" s="140"/>
    </row>
    <row r="576" spans="1:5" ht="12.75" customHeight="1">
      <c r="A576" s="140"/>
      <c r="B576" s="140"/>
      <c r="C576" s="140"/>
      <c r="D576" s="182"/>
      <c r="E576" s="140"/>
    </row>
    <row r="577" spans="1:5" ht="12.75" customHeight="1">
      <c r="A577" s="140"/>
      <c r="B577" s="140"/>
      <c r="C577" s="140"/>
      <c r="D577" s="182"/>
      <c r="E577" s="140"/>
    </row>
    <row r="578" spans="1:5" ht="12.75" customHeight="1">
      <c r="A578" s="140"/>
      <c r="B578" s="140"/>
      <c r="C578" s="140"/>
      <c r="D578" s="182"/>
      <c r="E578" s="140"/>
    </row>
    <row r="579" spans="1:5" ht="12.75" customHeight="1">
      <c r="A579" s="140"/>
      <c r="B579" s="140"/>
      <c r="C579" s="140"/>
      <c r="D579" s="182"/>
      <c r="E579" s="140"/>
    </row>
    <row r="580" spans="1:5" ht="12.75" customHeight="1">
      <c r="A580" s="140"/>
      <c r="B580" s="140"/>
      <c r="C580" s="140"/>
      <c r="D580" s="182"/>
      <c r="E580" s="140"/>
    </row>
    <row r="581" spans="1:5" ht="12.75" customHeight="1">
      <c r="A581" s="140"/>
      <c r="B581" s="140"/>
      <c r="C581" s="140"/>
      <c r="D581" s="182"/>
      <c r="E581" s="140"/>
    </row>
    <row r="582" spans="1:5" ht="12.75" customHeight="1">
      <c r="A582" s="140"/>
      <c r="B582" s="140"/>
      <c r="C582" s="140"/>
      <c r="D582" s="182"/>
      <c r="E582" s="140"/>
    </row>
    <row r="583" spans="1:5" ht="12.75" customHeight="1">
      <c r="A583" s="140"/>
      <c r="B583" s="140"/>
      <c r="C583" s="140"/>
      <c r="D583" s="182"/>
      <c r="E583" s="140"/>
    </row>
    <row r="584" spans="1:5" ht="12.75" customHeight="1">
      <c r="A584" s="140"/>
      <c r="B584" s="140"/>
      <c r="C584" s="140"/>
      <c r="D584" s="182"/>
      <c r="E584" s="140"/>
    </row>
    <row r="585" spans="1:5" ht="12.75" customHeight="1">
      <c r="A585" s="140"/>
      <c r="B585" s="140"/>
      <c r="C585" s="140"/>
      <c r="D585" s="182"/>
      <c r="E585" s="140"/>
    </row>
    <row r="586" spans="1:5" ht="12.75" customHeight="1">
      <c r="A586" s="140"/>
      <c r="B586" s="140"/>
      <c r="C586" s="140"/>
      <c r="D586" s="182"/>
      <c r="E586" s="140"/>
    </row>
    <row r="587" spans="1:5" ht="12.75" customHeight="1">
      <c r="A587" s="140"/>
      <c r="B587" s="140"/>
      <c r="C587" s="140"/>
      <c r="D587" s="182"/>
      <c r="E587" s="140"/>
    </row>
    <row r="588" spans="1:5" ht="12.75" customHeight="1">
      <c r="A588" s="140"/>
      <c r="B588" s="140"/>
      <c r="C588" s="140"/>
      <c r="D588" s="182"/>
      <c r="E588" s="140"/>
    </row>
    <row r="589" spans="1:5" ht="12.75" customHeight="1">
      <c r="A589" s="140"/>
      <c r="B589" s="140"/>
      <c r="C589" s="140"/>
      <c r="D589" s="182"/>
      <c r="E589" s="140"/>
    </row>
    <row r="590" spans="1:5" ht="12.75" customHeight="1">
      <c r="A590" s="140"/>
      <c r="B590" s="140"/>
      <c r="C590" s="140"/>
      <c r="D590" s="182"/>
      <c r="E590" s="140"/>
    </row>
    <row r="591" spans="1:5" ht="12.75" customHeight="1">
      <c r="A591" s="140"/>
      <c r="B591" s="140"/>
      <c r="C591" s="140"/>
      <c r="D591" s="182"/>
      <c r="E591" s="140"/>
    </row>
    <row r="592" spans="1:5" ht="12.75" customHeight="1">
      <c r="A592" s="140"/>
      <c r="B592" s="140"/>
      <c r="C592" s="140"/>
      <c r="D592" s="182"/>
      <c r="E592" s="140"/>
    </row>
    <row r="593" spans="1:5" ht="12.75" customHeight="1">
      <c r="A593" s="140"/>
      <c r="B593" s="140"/>
      <c r="C593" s="140"/>
      <c r="D593" s="182"/>
      <c r="E593" s="140"/>
    </row>
    <row r="594" spans="1:5" ht="12.75" customHeight="1">
      <c r="A594" s="140"/>
      <c r="B594" s="140"/>
      <c r="C594" s="140"/>
      <c r="D594" s="182"/>
      <c r="E594" s="140"/>
    </row>
    <row r="595" spans="1:5" ht="12.75" customHeight="1">
      <c r="A595" s="140"/>
      <c r="B595" s="140"/>
      <c r="C595" s="140"/>
      <c r="D595" s="182"/>
      <c r="E595" s="140"/>
    </row>
    <row r="596" spans="1:5" ht="12.75" customHeight="1">
      <c r="A596" s="140"/>
      <c r="B596" s="140"/>
      <c r="C596" s="140"/>
      <c r="D596" s="182"/>
      <c r="E596" s="140"/>
    </row>
    <row r="597" spans="1:5" ht="12.75" customHeight="1">
      <c r="A597" s="140"/>
      <c r="B597" s="140"/>
      <c r="C597" s="140"/>
      <c r="D597" s="182"/>
      <c r="E597" s="140"/>
    </row>
    <row r="598" spans="1:5" ht="12.75" customHeight="1">
      <c r="A598" s="140"/>
      <c r="B598" s="140"/>
      <c r="C598" s="140"/>
      <c r="D598" s="182"/>
      <c r="E598" s="140"/>
    </row>
    <row r="599" spans="1:5" ht="12.75" customHeight="1">
      <c r="A599" s="140"/>
      <c r="B599" s="140"/>
      <c r="C599" s="140"/>
      <c r="D599" s="182"/>
      <c r="E599" s="140"/>
    </row>
    <row r="600" spans="1:5" ht="12.75" customHeight="1">
      <c r="A600" s="140"/>
      <c r="B600" s="140"/>
      <c r="C600" s="140"/>
      <c r="D600" s="182"/>
      <c r="E600" s="140"/>
    </row>
    <row r="601" spans="1:5" ht="12.75" customHeight="1">
      <c r="A601" s="140"/>
      <c r="B601" s="140"/>
      <c r="C601" s="140"/>
      <c r="D601" s="182"/>
      <c r="E601" s="140"/>
    </row>
    <row r="602" spans="1:5" ht="12.75" customHeight="1">
      <c r="A602" s="140"/>
      <c r="B602" s="140"/>
      <c r="C602" s="140"/>
      <c r="D602" s="182"/>
      <c r="E602" s="140"/>
    </row>
    <row r="603" spans="1:5" ht="12.75" customHeight="1">
      <c r="A603" s="140"/>
      <c r="B603" s="140"/>
      <c r="C603" s="140"/>
      <c r="D603" s="182"/>
      <c r="E603" s="140"/>
    </row>
    <row r="604" spans="1:5" ht="12.75" customHeight="1">
      <c r="A604" s="140"/>
      <c r="B604" s="140"/>
      <c r="C604" s="140"/>
      <c r="D604" s="182"/>
      <c r="E604" s="140"/>
    </row>
    <row r="605" spans="1:5" ht="12.75" customHeight="1">
      <c r="A605" s="140"/>
      <c r="B605" s="140"/>
      <c r="C605" s="140"/>
      <c r="D605" s="182"/>
      <c r="E605" s="140"/>
    </row>
    <row r="606" spans="1:5" ht="12.75" customHeight="1">
      <c r="A606" s="140"/>
      <c r="B606" s="140"/>
      <c r="C606" s="140"/>
      <c r="D606" s="182"/>
      <c r="E606" s="140"/>
    </row>
    <row r="607" spans="1:5" ht="12.75" customHeight="1">
      <c r="A607" s="140"/>
      <c r="B607" s="140"/>
      <c r="C607" s="140"/>
      <c r="D607" s="182"/>
      <c r="E607" s="140"/>
    </row>
    <row r="608" spans="1:5" ht="12.75" customHeight="1">
      <c r="A608" s="140"/>
      <c r="B608" s="140"/>
      <c r="C608" s="140"/>
      <c r="D608" s="182"/>
      <c r="E608" s="140"/>
    </row>
    <row r="609" spans="1:5" ht="12.75" customHeight="1">
      <c r="A609" s="140"/>
      <c r="B609" s="140"/>
      <c r="C609" s="140"/>
      <c r="D609" s="182"/>
      <c r="E609" s="140"/>
    </row>
    <row r="610" spans="1:5" ht="12.75" customHeight="1">
      <c r="A610" s="140"/>
      <c r="B610" s="140"/>
      <c r="C610" s="140"/>
      <c r="D610" s="182"/>
      <c r="E610" s="140"/>
    </row>
    <row r="611" spans="1:5" ht="12.75" customHeight="1">
      <c r="A611" s="140"/>
      <c r="B611" s="140"/>
      <c r="C611" s="140"/>
      <c r="D611" s="182"/>
      <c r="E611" s="140"/>
    </row>
    <row r="612" spans="1:5" ht="12.75" customHeight="1">
      <c r="A612" s="140"/>
      <c r="B612" s="140"/>
      <c r="C612" s="140"/>
      <c r="D612" s="182"/>
      <c r="E612" s="140"/>
    </row>
    <row r="613" spans="1:5" ht="12.75" customHeight="1">
      <c r="A613" s="140"/>
      <c r="B613" s="140"/>
      <c r="C613" s="140"/>
      <c r="D613" s="182"/>
      <c r="E613" s="140"/>
    </row>
    <row r="614" spans="1:5" ht="12.75" customHeight="1">
      <c r="A614" s="140"/>
      <c r="B614" s="140"/>
      <c r="C614" s="140"/>
      <c r="D614" s="182"/>
      <c r="E614" s="140"/>
    </row>
    <row r="615" spans="1:5" ht="12.75" customHeight="1">
      <c r="A615" s="140"/>
      <c r="B615" s="140"/>
      <c r="C615" s="140"/>
      <c r="D615" s="182"/>
      <c r="E615" s="140"/>
    </row>
    <row r="616" spans="1:5" ht="12.75" customHeight="1">
      <c r="A616" s="140"/>
      <c r="B616" s="140"/>
      <c r="C616" s="140"/>
      <c r="D616" s="182"/>
      <c r="E616" s="140"/>
    </row>
    <row r="617" spans="1:5" ht="12.75" customHeight="1">
      <c r="A617" s="140"/>
      <c r="B617" s="140"/>
      <c r="C617" s="140"/>
      <c r="D617" s="182"/>
      <c r="E617" s="140"/>
    </row>
    <row r="618" spans="1:5" ht="12.75" customHeight="1">
      <c r="A618" s="140"/>
      <c r="B618" s="140"/>
      <c r="C618" s="140"/>
      <c r="D618" s="182"/>
      <c r="E618" s="140"/>
    </row>
    <row r="619" spans="1:5" ht="12.75" customHeight="1">
      <c r="A619" s="140"/>
      <c r="B619" s="140"/>
      <c r="C619" s="140"/>
      <c r="D619" s="182"/>
      <c r="E619" s="140"/>
    </row>
    <row r="620" spans="1:5" ht="12.75" customHeight="1">
      <c r="A620" s="140"/>
      <c r="B620" s="140"/>
      <c r="C620" s="140"/>
      <c r="D620" s="182"/>
      <c r="E620" s="140"/>
    </row>
    <row r="621" spans="1:5" ht="12.75" customHeight="1">
      <c r="A621" s="140"/>
      <c r="B621" s="140"/>
      <c r="C621" s="140"/>
      <c r="D621" s="182"/>
      <c r="E621" s="140"/>
    </row>
    <row r="622" spans="1:5" ht="12.75" customHeight="1">
      <c r="A622" s="140"/>
      <c r="B622" s="140"/>
      <c r="C622" s="140"/>
      <c r="D622" s="182"/>
      <c r="E622" s="140"/>
    </row>
    <row r="623" spans="1:5" ht="12.75" customHeight="1">
      <c r="A623" s="140"/>
      <c r="B623" s="140"/>
      <c r="C623" s="140"/>
      <c r="D623" s="182"/>
      <c r="E623" s="140"/>
    </row>
    <row r="624" spans="1:5" ht="12.75" customHeight="1">
      <c r="A624" s="140"/>
      <c r="B624" s="140"/>
      <c r="C624" s="140"/>
      <c r="D624" s="182"/>
      <c r="E624" s="140"/>
    </row>
    <row r="625" spans="1:5" ht="12.75" customHeight="1">
      <c r="A625" s="140"/>
      <c r="B625" s="140"/>
      <c r="C625" s="140"/>
      <c r="D625" s="182"/>
      <c r="E625" s="140"/>
    </row>
    <row r="626" spans="1:5" ht="12.75" customHeight="1">
      <c r="A626" s="140"/>
      <c r="B626" s="140"/>
      <c r="C626" s="140"/>
      <c r="D626" s="182"/>
      <c r="E626" s="140"/>
    </row>
    <row r="627" spans="1:5" ht="12.75" customHeight="1">
      <c r="A627" s="140"/>
      <c r="B627" s="140"/>
      <c r="C627" s="140"/>
      <c r="D627" s="182"/>
      <c r="E627" s="140"/>
    </row>
    <row r="628" spans="1:5" ht="12.75" customHeight="1">
      <c r="A628" s="140"/>
      <c r="B628" s="140"/>
      <c r="C628" s="140"/>
      <c r="D628" s="182"/>
      <c r="E628" s="140"/>
    </row>
    <row r="629" spans="1:5" ht="12.75" customHeight="1">
      <c r="A629" s="140"/>
      <c r="B629" s="140"/>
      <c r="C629" s="140"/>
      <c r="D629" s="182"/>
      <c r="E629" s="140"/>
    </row>
    <row r="630" spans="1:5" ht="12.75" customHeight="1">
      <c r="A630" s="140"/>
      <c r="B630" s="140"/>
      <c r="C630" s="140"/>
      <c r="D630" s="182"/>
      <c r="E630" s="140"/>
    </row>
    <row r="631" spans="1:5" ht="12.75" customHeight="1">
      <c r="A631" s="140"/>
      <c r="B631" s="140"/>
      <c r="C631" s="140"/>
      <c r="D631" s="182"/>
      <c r="E631" s="140"/>
    </row>
    <row r="632" spans="1:5" ht="12.75" customHeight="1">
      <c r="A632" s="140"/>
      <c r="B632" s="140"/>
      <c r="C632" s="140"/>
      <c r="D632" s="182"/>
      <c r="E632" s="140"/>
    </row>
    <row r="633" spans="1:5" ht="12.75" customHeight="1">
      <c r="A633" s="140"/>
      <c r="B633" s="140"/>
      <c r="C633" s="140"/>
      <c r="D633" s="182"/>
      <c r="E633" s="140"/>
    </row>
    <row r="634" spans="1:5" ht="12.75" customHeight="1">
      <c r="A634" s="140"/>
      <c r="B634" s="140"/>
      <c r="C634" s="140"/>
      <c r="D634" s="182"/>
      <c r="E634" s="140"/>
    </row>
    <row r="635" spans="1:5" ht="12.75" customHeight="1">
      <c r="A635" s="140"/>
      <c r="B635" s="140"/>
      <c r="C635" s="140"/>
      <c r="D635" s="182"/>
      <c r="E635" s="140"/>
    </row>
    <row r="636" spans="1:5" ht="12.75" customHeight="1">
      <c r="A636" s="140"/>
      <c r="B636" s="140"/>
      <c r="C636" s="140"/>
      <c r="D636" s="182"/>
      <c r="E636" s="140"/>
    </row>
    <row r="637" spans="1:5" ht="12.75" customHeight="1">
      <c r="A637" s="140"/>
      <c r="B637" s="140"/>
      <c r="C637" s="140"/>
      <c r="D637" s="182"/>
      <c r="E637" s="140"/>
    </row>
    <row r="638" spans="1:5" ht="12.75" customHeight="1">
      <c r="A638" s="140"/>
      <c r="B638" s="140"/>
      <c r="C638" s="140"/>
      <c r="D638" s="182"/>
      <c r="E638" s="140"/>
    </row>
    <row r="639" spans="1:5" ht="12.75" customHeight="1">
      <c r="A639" s="140"/>
      <c r="B639" s="140"/>
      <c r="C639" s="140"/>
      <c r="D639" s="182"/>
      <c r="E639" s="140"/>
    </row>
    <row r="640" spans="1:5" ht="12.75" customHeight="1">
      <c r="A640" s="140"/>
      <c r="B640" s="140"/>
      <c r="C640" s="140"/>
      <c r="D640" s="182"/>
      <c r="E640" s="140"/>
    </row>
    <row r="641" spans="1:5" ht="12.75" customHeight="1">
      <c r="A641" s="140"/>
      <c r="B641" s="140"/>
      <c r="C641" s="140"/>
      <c r="D641" s="182"/>
      <c r="E641" s="140"/>
    </row>
    <row r="642" spans="1:5" ht="12.75" customHeight="1">
      <c r="A642" s="140"/>
      <c r="B642" s="140"/>
      <c r="C642" s="140"/>
      <c r="D642" s="182"/>
      <c r="E642" s="140"/>
    </row>
    <row r="643" spans="1:5" ht="12.75" customHeight="1">
      <c r="A643" s="140"/>
      <c r="B643" s="140"/>
      <c r="C643" s="140"/>
      <c r="D643" s="182"/>
      <c r="E643" s="140"/>
    </row>
    <row r="644" spans="1:5" ht="12.75" customHeight="1">
      <c r="A644" s="140"/>
      <c r="B644" s="140"/>
      <c r="C644" s="140"/>
      <c r="D644" s="182"/>
      <c r="E644" s="140"/>
    </row>
    <row r="645" spans="1:5" ht="12.75" customHeight="1">
      <c r="A645" s="140"/>
      <c r="B645" s="140"/>
      <c r="C645" s="140"/>
      <c r="D645" s="182"/>
      <c r="E645" s="140"/>
    </row>
    <row r="646" spans="1:5" ht="12.75" customHeight="1">
      <c r="A646" s="140"/>
      <c r="B646" s="140"/>
      <c r="C646" s="140"/>
      <c r="D646" s="182"/>
      <c r="E646" s="140"/>
    </row>
    <row r="647" spans="1:5" ht="12.75" customHeight="1">
      <c r="A647" s="140"/>
      <c r="B647" s="140"/>
      <c r="C647" s="140"/>
      <c r="D647" s="182"/>
      <c r="E647" s="140"/>
    </row>
    <row r="648" spans="1:5" ht="12.75" customHeight="1">
      <c r="A648" s="140"/>
      <c r="B648" s="140"/>
      <c r="C648" s="140"/>
      <c r="D648" s="182"/>
      <c r="E648" s="140"/>
    </row>
    <row r="649" spans="1:5" ht="12.75" customHeight="1">
      <c r="A649" s="140"/>
      <c r="B649" s="140"/>
      <c r="C649" s="140"/>
      <c r="D649" s="182"/>
      <c r="E649" s="140"/>
    </row>
    <row r="650" spans="1:5" ht="12.75" customHeight="1">
      <c r="A650" s="140"/>
      <c r="B650" s="140"/>
      <c r="C650" s="140"/>
      <c r="D650" s="182"/>
      <c r="E650" s="140"/>
    </row>
    <row r="651" spans="1:5" ht="12.75" customHeight="1">
      <c r="A651" s="140"/>
      <c r="B651" s="140"/>
      <c r="C651" s="140"/>
      <c r="D651" s="182"/>
      <c r="E651" s="140"/>
    </row>
    <row r="652" spans="1:5" ht="12.75" customHeight="1">
      <c r="A652" s="140"/>
      <c r="B652" s="140"/>
      <c r="C652" s="140"/>
      <c r="D652" s="182"/>
      <c r="E652" s="140"/>
    </row>
    <row r="653" spans="1:5" ht="12.75" customHeight="1">
      <c r="A653" s="140"/>
      <c r="B653" s="140"/>
      <c r="C653" s="140"/>
      <c r="D653" s="182"/>
      <c r="E653" s="140"/>
    </row>
    <row r="654" spans="1:5" ht="12.75" customHeight="1">
      <c r="A654" s="140"/>
      <c r="B654" s="140"/>
      <c r="C654" s="140"/>
      <c r="D654" s="182"/>
      <c r="E654" s="140"/>
    </row>
    <row r="655" spans="1:5" ht="12.75" customHeight="1">
      <c r="A655" s="140"/>
      <c r="B655" s="140"/>
      <c r="C655" s="140"/>
      <c r="D655" s="182"/>
      <c r="E655" s="140"/>
    </row>
    <row r="656" spans="1:5" ht="12.75" customHeight="1">
      <c r="A656" s="140"/>
      <c r="B656" s="140"/>
      <c r="C656" s="140"/>
      <c r="D656" s="182"/>
      <c r="E656" s="140"/>
    </row>
    <row r="657" spans="1:5" ht="12.75" customHeight="1">
      <c r="A657" s="140"/>
      <c r="B657" s="140"/>
      <c r="C657" s="140"/>
      <c r="D657" s="182"/>
      <c r="E657" s="140"/>
    </row>
    <row r="658" spans="1:5" ht="12.75" customHeight="1">
      <c r="A658" s="140"/>
      <c r="B658" s="140"/>
      <c r="C658" s="140"/>
      <c r="D658" s="182"/>
      <c r="E658" s="140"/>
    </row>
    <row r="659" spans="1:5" ht="12.75" customHeight="1">
      <c r="A659" s="140"/>
      <c r="B659" s="140"/>
      <c r="C659" s="140"/>
      <c r="D659" s="182"/>
      <c r="E659" s="140"/>
    </row>
    <row r="660" spans="1:5" ht="12.75" customHeight="1">
      <c r="A660" s="140"/>
      <c r="B660" s="140"/>
      <c r="C660" s="140"/>
      <c r="D660" s="182"/>
      <c r="E660" s="140"/>
    </row>
    <row r="661" spans="1:5" ht="12.75" customHeight="1">
      <c r="A661" s="140"/>
      <c r="B661" s="140"/>
      <c r="C661" s="140"/>
      <c r="D661" s="182"/>
      <c r="E661" s="140"/>
    </row>
    <row r="662" spans="1:5" ht="12.75" customHeight="1">
      <c r="A662" s="140"/>
      <c r="B662" s="140"/>
      <c r="C662" s="140"/>
      <c r="D662" s="182"/>
      <c r="E662" s="140"/>
    </row>
    <row r="663" spans="1:5" ht="12.75" customHeight="1">
      <c r="A663" s="140"/>
      <c r="B663" s="140"/>
      <c r="C663" s="140"/>
      <c r="D663" s="182"/>
      <c r="E663" s="140"/>
    </row>
    <row r="664" spans="1:5" ht="12.75" customHeight="1">
      <c r="A664" s="140"/>
      <c r="B664" s="140"/>
      <c r="C664" s="140"/>
      <c r="D664" s="182"/>
      <c r="E664" s="140"/>
    </row>
    <row r="665" spans="1:5" ht="12.75" customHeight="1">
      <c r="A665" s="140"/>
      <c r="B665" s="140"/>
      <c r="C665" s="140"/>
      <c r="D665" s="182"/>
      <c r="E665" s="140"/>
    </row>
    <row r="666" spans="1:5" ht="12.75" customHeight="1">
      <c r="A666" s="140"/>
      <c r="B666" s="140"/>
      <c r="C666" s="140"/>
      <c r="D666" s="182"/>
      <c r="E666" s="140"/>
    </row>
    <row r="667" spans="1:5" ht="12.75" customHeight="1">
      <c r="A667" s="140"/>
      <c r="B667" s="140"/>
      <c r="C667" s="140"/>
      <c r="D667" s="182"/>
      <c r="E667" s="140"/>
    </row>
    <row r="668" spans="1:5" ht="12.75" customHeight="1">
      <c r="A668" s="140"/>
      <c r="B668" s="140"/>
      <c r="C668" s="140"/>
      <c r="D668" s="182"/>
      <c r="E668" s="140"/>
    </row>
    <row r="669" spans="1:5" ht="12.75" customHeight="1">
      <c r="A669" s="140"/>
      <c r="B669" s="140"/>
      <c r="C669" s="140"/>
      <c r="D669" s="182"/>
      <c r="E669" s="140"/>
    </row>
    <row r="670" spans="1:5" ht="12.75" customHeight="1">
      <c r="A670" s="140"/>
      <c r="B670" s="140"/>
      <c r="C670" s="140"/>
      <c r="D670" s="182"/>
      <c r="E670" s="140"/>
    </row>
    <row r="671" spans="1:5" ht="12.75" customHeight="1">
      <c r="A671" s="140"/>
      <c r="B671" s="140"/>
      <c r="C671" s="140"/>
      <c r="D671" s="182"/>
      <c r="E671" s="140"/>
    </row>
    <row r="672" spans="1:5" ht="12.75" customHeight="1">
      <c r="A672" s="140"/>
      <c r="B672" s="140"/>
      <c r="C672" s="140"/>
      <c r="D672" s="182"/>
      <c r="E672" s="140"/>
    </row>
    <row r="673" spans="1:5" ht="12.75" customHeight="1">
      <c r="A673" s="140"/>
      <c r="B673" s="140"/>
      <c r="C673" s="140"/>
      <c r="D673" s="182"/>
      <c r="E673" s="140"/>
    </row>
    <row r="674" spans="1:5" ht="12.75" customHeight="1">
      <c r="A674" s="140"/>
      <c r="B674" s="140"/>
      <c r="C674" s="140"/>
      <c r="D674" s="182"/>
      <c r="E674" s="140"/>
    </row>
    <row r="675" spans="1:5" ht="12.75" customHeight="1">
      <c r="A675" s="140"/>
      <c r="B675" s="140"/>
      <c r="C675" s="140"/>
      <c r="D675" s="182"/>
      <c r="E675" s="140"/>
    </row>
    <row r="676" spans="1:5" ht="12.75" customHeight="1">
      <c r="A676" s="140"/>
      <c r="B676" s="140"/>
      <c r="C676" s="140"/>
      <c r="D676" s="182"/>
      <c r="E676" s="140"/>
    </row>
    <row r="677" spans="1:5" ht="12.75" customHeight="1">
      <c r="A677" s="140"/>
      <c r="B677" s="140"/>
      <c r="C677" s="140"/>
      <c r="D677" s="182"/>
      <c r="E677" s="140"/>
    </row>
    <row r="678" spans="1:5" ht="12.75" customHeight="1">
      <c r="A678" s="140"/>
      <c r="B678" s="140"/>
      <c r="C678" s="140"/>
      <c r="D678" s="182"/>
      <c r="E678" s="140"/>
    </row>
    <row r="679" spans="1:5" ht="12.75" customHeight="1">
      <c r="A679" s="140"/>
      <c r="B679" s="140"/>
      <c r="C679" s="140"/>
      <c r="D679" s="182"/>
      <c r="E679" s="140"/>
    </row>
    <row r="680" spans="1:5" ht="12.75" customHeight="1">
      <c r="A680" s="140"/>
      <c r="B680" s="140"/>
      <c r="C680" s="140"/>
      <c r="D680" s="182"/>
      <c r="E680" s="140"/>
    </row>
    <row r="681" spans="1:5" ht="12.75" customHeight="1">
      <c r="A681" s="140"/>
      <c r="B681" s="140"/>
      <c r="C681" s="140"/>
      <c r="D681" s="182"/>
      <c r="E681" s="140"/>
    </row>
    <row r="682" spans="1:5" ht="12.75" customHeight="1">
      <c r="A682" s="140"/>
      <c r="B682" s="140"/>
      <c r="C682" s="140"/>
      <c r="D682" s="182"/>
      <c r="E682" s="140"/>
    </row>
    <row r="683" spans="1:5" ht="12.75" customHeight="1">
      <c r="A683" s="140"/>
      <c r="B683" s="140"/>
      <c r="C683" s="140"/>
      <c r="D683" s="182"/>
      <c r="E683" s="140"/>
    </row>
    <row r="684" spans="1:5" ht="12.75" customHeight="1">
      <c r="A684" s="140"/>
      <c r="B684" s="140"/>
      <c r="C684" s="140"/>
      <c r="D684" s="182"/>
      <c r="E684" s="140"/>
    </row>
    <row r="685" spans="1:5" ht="12.75" customHeight="1">
      <c r="A685" s="140"/>
      <c r="B685" s="140"/>
      <c r="C685" s="140"/>
      <c r="D685" s="182"/>
      <c r="E685" s="140"/>
    </row>
    <row r="686" spans="1:5" ht="12.75" customHeight="1">
      <c r="A686" s="140"/>
      <c r="B686" s="140"/>
      <c r="C686" s="140"/>
      <c r="D686" s="182"/>
      <c r="E686" s="140"/>
    </row>
    <row r="687" spans="1:5" ht="12.75" customHeight="1">
      <c r="A687" s="140"/>
      <c r="B687" s="140"/>
      <c r="C687" s="140"/>
      <c r="D687" s="182"/>
      <c r="E687" s="140"/>
    </row>
    <row r="688" spans="1:5" ht="12.75" customHeight="1">
      <c r="A688" s="140"/>
      <c r="B688" s="140"/>
      <c r="C688" s="140"/>
      <c r="D688" s="182"/>
      <c r="E688" s="140"/>
    </row>
    <row r="689" spans="1:5" ht="12.75" customHeight="1">
      <c r="A689" s="140"/>
      <c r="B689" s="140"/>
      <c r="C689" s="140"/>
      <c r="D689" s="182"/>
      <c r="E689" s="140"/>
    </row>
    <row r="690" spans="1:5" ht="12.75" customHeight="1">
      <c r="A690" s="140"/>
      <c r="B690" s="140"/>
      <c r="C690" s="140"/>
      <c r="D690" s="182"/>
      <c r="E690" s="140"/>
    </row>
    <row r="691" spans="1:5" ht="12.75" customHeight="1">
      <c r="A691" s="140"/>
      <c r="B691" s="140"/>
      <c r="C691" s="140"/>
      <c r="D691" s="182"/>
      <c r="E691" s="140"/>
    </row>
    <row r="692" spans="1:5" ht="12.75" customHeight="1">
      <c r="A692" s="140"/>
      <c r="B692" s="140"/>
      <c r="C692" s="140"/>
      <c r="D692" s="182"/>
      <c r="E692" s="140"/>
    </row>
    <row r="693" spans="1:5" ht="12.75" customHeight="1">
      <c r="A693" s="140"/>
      <c r="B693" s="140"/>
      <c r="C693" s="140"/>
      <c r="D693" s="182"/>
      <c r="E693" s="140"/>
    </row>
    <row r="694" spans="1:5" ht="12.75" customHeight="1">
      <c r="A694" s="140"/>
      <c r="B694" s="140"/>
      <c r="C694" s="140"/>
      <c r="D694" s="182"/>
      <c r="E694" s="140"/>
    </row>
    <row r="695" spans="1:5" ht="12.75" customHeight="1">
      <c r="A695" s="140"/>
      <c r="B695" s="140"/>
      <c r="C695" s="140"/>
      <c r="D695" s="182"/>
      <c r="E695" s="140"/>
    </row>
    <row r="696" spans="1:5" ht="12.75" customHeight="1">
      <c r="A696" s="140"/>
      <c r="B696" s="140"/>
      <c r="C696" s="140"/>
      <c r="D696" s="182"/>
      <c r="E696" s="140"/>
    </row>
    <row r="697" spans="1:5" ht="12.75" customHeight="1">
      <c r="A697" s="140"/>
      <c r="B697" s="140"/>
      <c r="C697" s="140"/>
      <c r="D697" s="182"/>
      <c r="E697" s="140"/>
    </row>
    <row r="698" spans="1:5" ht="12.75" customHeight="1">
      <c r="A698" s="140"/>
      <c r="B698" s="140"/>
      <c r="C698" s="140"/>
      <c r="D698" s="182"/>
      <c r="E698" s="140"/>
    </row>
    <row r="699" spans="1:5" ht="12.75" customHeight="1">
      <c r="A699" s="140"/>
      <c r="B699" s="140"/>
      <c r="C699" s="140"/>
      <c r="D699" s="182"/>
      <c r="E699" s="140"/>
    </row>
    <row r="700" spans="1:5" ht="12.75" customHeight="1">
      <c r="A700" s="140"/>
      <c r="B700" s="140"/>
      <c r="C700" s="140"/>
      <c r="D700" s="182"/>
      <c r="E700" s="140"/>
    </row>
    <row r="701" spans="1:5" ht="12.75" customHeight="1">
      <c r="A701" s="140"/>
      <c r="B701" s="140"/>
      <c r="C701" s="140"/>
      <c r="D701" s="182"/>
      <c r="E701" s="140"/>
    </row>
    <row r="702" spans="1:5" ht="12.75" customHeight="1">
      <c r="A702" s="140"/>
      <c r="B702" s="140"/>
      <c r="C702" s="140"/>
      <c r="D702" s="182"/>
      <c r="E702" s="140"/>
    </row>
    <row r="703" spans="1:5" ht="12.75" customHeight="1">
      <c r="A703" s="140"/>
      <c r="B703" s="140"/>
      <c r="C703" s="140"/>
      <c r="D703" s="182"/>
      <c r="E703" s="140"/>
    </row>
    <row r="704" spans="1:5" ht="12.75" customHeight="1">
      <c r="A704" s="140"/>
      <c r="B704" s="140"/>
      <c r="C704" s="140"/>
      <c r="D704" s="182"/>
      <c r="E704" s="140"/>
    </row>
    <row r="705" spans="1:5" ht="12.75" customHeight="1">
      <c r="A705" s="140"/>
      <c r="B705" s="140"/>
      <c r="C705" s="140"/>
      <c r="D705" s="182"/>
      <c r="E705" s="140"/>
    </row>
    <row r="706" spans="1:5" ht="12.75" customHeight="1">
      <c r="A706" s="140"/>
      <c r="B706" s="140"/>
      <c r="C706" s="140"/>
      <c r="D706" s="182"/>
      <c r="E706" s="140"/>
    </row>
    <row r="707" spans="1:5" ht="12.75" customHeight="1">
      <c r="A707" s="140"/>
      <c r="B707" s="140"/>
      <c r="C707" s="140"/>
      <c r="D707" s="182"/>
      <c r="E707" s="140"/>
    </row>
    <row r="708" spans="1:5" ht="12.75" customHeight="1">
      <c r="A708" s="140"/>
      <c r="B708" s="140"/>
      <c r="C708" s="140"/>
      <c r="D708" s="182"/>
      <c r="E708" s="140"/>
    </row>
    <row r="709" spans="1:5" ht="12.75" customHeight="1">
      <c r="A709" s="140"/>
      <c r="B709" s="140"/>
      <c r="C709" s="140"/>
      <c r="D709" s="182"/>
      <c r="E709" s="140"/>
    </row>
    <row r="710" spans="1:5" ht="12.75" customHeight="1">
      <c r="A710" s="140"/>
      <c r="B710" s="140"/>
      <c r="C710" s="140"/>
      <c r="D710" s="182"/>
      <c r="E710" s="140"/>
    </row>
    <row r="711" spans="1:5" ht="12.75" customHeight="1">
      <c r="A711" s="140"/>
      <c r="B711" s="140"/>
      <c r="C711" s="140"/>
      <c r="D711" s="182"/>
      <c r="E711" s="140"/>
    </row>
    <row r="712" spans="1:5" ht="12.75" customHeight="1">
      <c r="A712" s="140"/>
      <c r="B712" s="140"/>
      <c r="C712" s="140"/>
      <c r="D712" s="182"/>
      <c r="E712" s="140"/>
    </row>
    <row r="713" spans="1:5" ht="12.75" customHeight="1">
      <c r="A713" s="140"/>
      <c r="B713" s="140"/>
      <c r="C713" s="140"/>
      <c r="D713" s="182"/>
      <c r="E713" s="140"/>
    </row>
    <row r="714" spans="1:5" ht="12.75" customHeight="1">
      <c r="A714" s="140"/>
      <c r="B714" s="140"/>
      <c r="C714" s="140"/>
      <c r="D714" s="182"/>
      <c r="E714" s="140"/>
    </row>
    <row r="715" spans="1:5" ht="12.75" customHeight="1">
      <c r="A715" s="140"/>
      <c r="B715" s="140"/>
      <c r="C715" s="140"/>
      <c r="D715" s="182"/>
      <c r="E715" s="140"/>
    </row>
    <row r="716" spans="1:5" ht="12.75" customHeight="1">
      <c r="A716" s="140"/>
      <c r="B716" s="140"/>
      <c r="C716" s="140"/>
      <c r="D716" s="182"/>
      <c r="E716" s="140"/>
    </row>
    <row r="717" spans="1:5" ht="12.75" customHeight="1">
      <c r="A717" s="140"/>
      <c r="B717" s="140"/>
      <c r="C717" s="140"/>
      <c r="D717" s="182"/>
      <c r="E717" s="140"/>
    </row>
    <row r="718" spans="1:5" ht="12.75" customHeight="1">
      <c r="A718" s="140"/>
      <c r="B718" s="140"/>
      <c r="C718" s="140"/>
      <c r="D718" s="182"/>
      <c r="E718" s="140"/>
    </row>
    <row r="719" spans="1:5" ht="12.75" customHeight="1">
      <c r="A719" s="140"/>
      <c r="B719" s="140"/>
      <c r="C719" s="140"/>
      <c r="D719" s="182"/>
      <c r="E719" s="140"/>
    </row>
    <row r="720" spans="1:5" ht="12.75" customHeight="1">
      <c r="A720" s="140"/>
      <c r="B720" s="140"/>
      <c r="C720" s="140"/>
      <c r="D720" s="182"/>
      <c r="E720" s="140"/>
    </row>
    <row r="721" spans="1:5" ht="12.75" customHeight="1">
      <c r="A721" s="140"/>
      <c r="B721" s="140"/>
      <c r="C721" s="140"/>
      <c r="D721" s="182"/>
      <c r="E721" s="140"/>
    </row>
    <row r="722" spans="1:5" ht="12.75" customHeight="1">
      <c r="A722" s="140"/>
      <c r="B722" s="140"/>
      <c r="C722" s="140"/>
      <c r="D722" s="182"/>
      <c r="E722" s="140"/>
    </row>
    <row r="723" spans="1:5" ht="12.75" customHeight="1">
      <c r="A723" s="140"/>
      <c r="B723" s="140"/>
      <c r="C723" s="140"/>
      <c r="D723" s="182"/>
      <c r="E723" s="140"/>
    </row>
    <row r="724" spans="1:5" ht="12.75" customHeight="1">
      <c r="A724" s="140"/>
      <c r="B724" s="140"/>
      <c r="C724" s="140"/>
      <c r="D724" s="182"/>
      <c r="E724" s="140"/>
    </row>
    <row r="725" spans="1:5" ht="12.75" customHeight="1">
      <c r="A725" s="140"/>
      <c r="B725" s="140"/>
      <c r="C725" s="140"/>
      <c r="D725" s="182"/>
      <c r="E725" s="140"/>
    </row>
    <row r="726" spans="1:5" ht="12.75" customHeight="1">
      <c r="A726" s="140"/>
      <c r="B726" s="140"/>
      <c r="C726" s="140"/>
      <c r="D726" s="182"/>
      <c r="E726" s="140"/>
    </row>
    <row r="727" spans="1:5" ht="12.75" customHeight="1">
      <c r="A727" s="140"/>
      <c r="B727" s="140"/>
      <c r="C727" s="140"/>
      <c r="D727" s="182"/>
      <c r="E727" s="140"/>
    </row>
    <row r="728" spans="1:5" ht="12.75" customHeight="1">
      <c r="A728" s="140"/>
      <c r="B728" s="140"/>
      <c r="C728" s="140"/>
      <c r="D728" s="182"/>
      <c r="E728" s="140"/>
    </row>
    <row r="729" spans="1:5" ht="12.75" customHeight="1">
      <c r="A729" s="140"/>
      <c r="B729" s="140"/>
      <c r="C729" s="140"/>
      <c r="D729" s="182"/>
      <c r="E729" s="140"/>
    </row>
    <row r="730" spans="1:5" ht="12.75" customHeight="1">
      <c r="A730" s="140"/>
      <c r="B730" s="140"/>
      <c r="C730" s="140"/>
      <c r="D730" s="182"/>
      <c r="E730" s="140"/>
    </row>
    <row r="731" spans="1:5" ht="12.75" customHeight="1">
      <c r="A731" s="140"/>
      <c r="B731" s="140"/>
      <c r="C731" s="140"/>
      <c r="D731" s="182"/>
      <c r="E731" s="140"/>
    </row>
    <row r="732" spans="1:5" ht="12.75" customHeight="1">
      <c r="A732" s="140"/>
      <c r="B732" s="140"/>
      <c r="C732" s="140"/>
      <c r="D732" s="182"/>
      <c r="E732" s="140"/>
    </row>
    <row r="733" spans="1:5" ht="12.75" customHeight="1">
      <c r="A733" s="140"/>
      <c r="B733" s="140"/>
      <c r="C733" s="140"/>
      <c r="D733" s="182"/>
      <c r="E733" s="140"/>
    </row>
    <row r="734" spans="1:5" ht="12.75" customHeight="1">
      <c r="A734" s="140"/>
      <c r="B734" s="140"/>
      <c r="C734" s="140"/>
      <c r="D734" s="182"/>
      <c r="E734" s="140"/>
    </row>
    <row r="735" spans="1:5" ht="12.75" customHeight="1">
      <c r="A735" s="140"/>
      <c r="B735" s="140"/>
      <c r="C735" s="140"/>
      <c r="D735" s="182"/>
      <c r="E735" s="140"/>
    </row>
    <row r="736" spans="1:5" ht="12.75" customHeight="1">
      <c r="A736" s="140"/>
      <c r="B736" s="140"/>
      <c r="C736" s="140"/>
      <c r="D736" s="182"/>
      <c r="E736" s="140"/>
    </row>
    <row r="737" spans="1:5" ht="12.75" customHeight="1">
      <c r="A737" s="140"/>
      <c r="B737" s="140"/>
      <c r="C737" s="140"/>
      <c r="D737" s="182"/>
      <c r="E737" s="140"/>
    </row>
    <row r="738" spans="1:5" ht="12.75" customHeight="1">
      <c r="A738" s="140"/>
      <c r="B738" s="140"/>
      <c r="C738" s="140"/>
      <c r="D738" s="182"/>
      <c r="E738" s="140"/>
    </row>
    <row r="739" spans="1:5" ht="12.75" customHeight="1">
      <c r="A739" s="140"/>
      <c r="B739" s="140"/>
      <c r="C739" s="140"/>
      <c r="D739" s="182"/>
      <c r="E739" s="140"/>
    </row>
    <row r="740" spans="1:5" ht="12.75" customHeight="1">
      <c r="A740" s="140"/>
      <c r="B740" s="140"/>
      <c r="C740" s="140"/>
      <c r="D740" s="182"/>
      <c r="E740" s="140"/>
    </row>
    <row r="741" spans="1:5" ht="12.75" customHeight="1">
      <c r="A741" s="140"/>
      <c r="B741" s="140"/>
      <c r="C741" s="140"/>
      <c r="D741" s="182"/>
      <c r="E741" s="140"/>
    </row>
    <row r="742" spans="1:5" ht="12.75" customHeight="1">
      <c r="A742" s="140"/>
      <c r="B742" s="140"/>
      <c r="C742" s="140"/>
      <c r="D742" s="182"/>
      <c r="E742" s="140"/>
    </row>
    <row r="743" spans="1:5" ht="12.75" customHeight="1">
      <c r="A743" s="140"/>
      <c r="B743" s="140"/>
      <c r="C743" s="140"/>
      <c r="D743" s="182"/>
      <c r="E743" s="140"/>
    </row>
    <row r="744" spans="1:5" ht="12.75" customHeight="1">
      <c r="A744" s="140"/>
      <c r="B744" s="140"/>
      <c r="C744" s="140"/>
      <c r="D744" s="182"/>
      <c r="E744" s="140"/>
    </row>
    <row r="745" spans="1:5" ht="12.75" customHeight="1">
      <c r="A745" s="140"/>
      <c r="B745" s="140"/>
      <c r="C745" s="140"/>
      <c r="D745" s="182"/>
      <c r="E745" s="140"/>
    </row>
    <row r="746" spans="1:5" ht="12.75" customHeight="1">
      <c r="A746" s="140"/>
      <c r="B746" s="140"/>
      <c r="C746" s="140"/>
      <c r="D746" s="182"/>
      <c r="E746" s="140"/>
    </row>
    <row r="747" spans="1:5" ht="12.75" customHeight="1">
      <c r="A747" s="140"/>
      <c r="B747" s="140"/>
      <c r="C747" s="140"/>
      <c r="D747" s="182"/>
      <c r="E747" s="140"/>
    </row>
    <row r="748" spans="1:5" ht="12.75" customHeight="1">
      <c r="A748" s="140"/>
      <c r="B748" s="140"/>
      <c r="C748" s="140"/>
      <c r="D748" s="182"/>
      <c r="E748" s="140"/>
    </row>
    <row r="749" spans="1:5" ht="12.75" customHeight="1">
      <c r="A749" s="140"/>
      <c r="B749" s="140"/>
      <c r="C749" s="140"/>
      <c r="D749" s="182"/>
      <c r="E749" s="140"/>
    </row>
    <row r="750" spans="1:5" ht="12.75" customHeight="1">
      <c r="A750" s="140"/>
      <c r="B750" s="140"/>
      <c r="C750" s="140"/>
      <c r="D750" s="182"/>
      <c r="E750" s="140"/>
    </row>
    <row r="751" spans="1:5" ht="12.75" customHeight="1">
      <c r="A751" s="140"/>
      <c r="B751" s="140"/>
      <c r="C751" s="140"/>
      <c r="D751" s="182"/>
      <c r="E751" s="140"/>
    </row>
    <row r="752" spans="1:5" ht="12.75" customHeight="1">
      <c r="A752" s="140"/>
      <c r="B752" s="140"/>
      <c r="C752" s="140"/>
      <c r="D752" s="182"/>
      <c r="E752" s="140"/>
    </row>
    <row r="753" spans="1:5" ht="12.75" customHeight="1">
      <c r="A753" s="140"/>
      <c r="B753" s="140"/>
      <c r="C753" s="140"/>
      <c r="D753" s="182"/>
      <c r="E753" s="140"/>
    </row>
    <row r="754" spans="1:5" ht="12.75" customHeight="1">
      <c r="A754" s="140"/>
      <c r="B754" s="140"/>
      <c r="C754" s="140"/>
      <c r="D754" s="182"/>
      <c r="E754" s="140"/>
    </row>
    <row r="755" spans="1:5" ht="12.75" customHeight="1">
      <c r="A755" s="140"/>
      <c r="B755" s="140"/>
      <c r="C755" s="140"/>
      <c r="D755" s="182"/>
      <c r="E755" s="140"/>
    </row>
    <row r="756" spans="1:5" ht="12.75" customHeight="1">
      <c r="A756" s="140"/>
      <c r="B756" s="140"/>
      <c r="C756" s="140"/>
      <c r="D756" s="182"/>
      <c r="E756" s="140"/>
    </row>
    <row r="757" spans="1:5" ht="12.75" customHeight="1">
      <c r="A757" s="140"/>
      <c r="B757" s="140"/>
      <c r="C757" s="140"/>
      <c r="D757" s="182"/>
      <c r="E757" s="140"/>
    </row>
    <row r="758" spans="1:5" ht="12.75" customHeight="1">
      <c r="A758" s="140"/>
      <c r="B758" s="140"/>
      <c r="C758" s="140"/>
      <c r="D758" s="182"/>
      <c r="E758" s="140"/>
    </row>
    <row r="759" spans="1:5" ht="12.75" customHeight="1">
      <c r="A759" s="140"/>
      <c r="B759" s="140"/>
      <c r="C759" s="140"/>
      <c r="D759" s="182"/>
      <c r="E759" s="140"/>
    </row>
    <row r="760" spans="1:5" ht="12.75" customHeight="1">
      <c r="A760" s="140"/>
      <c r="B760" s="140"/>
      <c r="C760" s="140"/>
      <c r="D760" s="182"/>
      <c r="E760" s="140"/>
    </row>
    <row r="761" spans="1:5" ht="12.75" customHeight="1">
      <c r="A761" s="140"/>
      <c r="B761" s="140"/>
      <c r="C761" s="140"/>
      <c r="D761" s="182"/>
      <c r="E761" s="140"/>
    </row>
    <row r="762" spans="1:5" ht="12.75" customHeight="1">
      <c r="A762" s="140"/>
      <c r="B762" s="140"/>
      <c r="C762" s="140"/>
      <c r="D762" s="182"/>
      <c r="E762" s="140"/>
    </row>
    <row r="763" spans="1:5" ht="12.75" customHeight="1">
      <c r="A763" s="140"/>
      <c r="B763" s="140"/>
      <c r="C763" s="140"/>
      <c r="D763" s="182"/>
      <c r="E763" s="140"/>
    </row>
    <row r="764" spans="1:5" ht="12.75" customHeight="1">
      <c r="A764" s="140"/>
      <c r="B764" s="140"/>
      <c r="C764" s="140"/>
      <c r="D764" s="182"/>
      <c r="E764" s="140"/>
    </row>
    <row r="765" spans="1:5" ht="12.75" customHeight="1">
      <c r="A765" s="140"/>
      <c r="B765" s="140"/>
      <c r="C765" s="140"/>
      <c r="D765" s="182"/>
      <c r="E765" s="140"/>
    </row>
    <row r="766" spans="1:5" ht="12.75" customHeight="1">
      <c r="A766" s="140"/>
      <c r="B766" s="140"/>
      <c r="C766" s="140"/>
      <c r="D766" s="182"/>
      <c r="E766" s="140"/>
    </row>
    <row r="767" spans="1:5" ht="12.75" customHeight="1">
      <c r="A767" s="140"/>
      <c r="B767" s="140"/>
      <c r="C767" s="140"/>
      <c r="D767" s="182"/>
      <c r="E767" s="140"/>
    </row>
    <row r="768" spans="1:5" ht="12.75" customHeight="1">
      <c r="A768" s="140"/>
      <c r="B768" s="140"/>
      <c r="C768" s="140"/>
      <c r="D768" s="182"/>
      <c r="E768" s="140"/>
    </row>
    <row r="769" spans="1:5" ht="12.75" customHeight="1">
      <c r="A769" s="140"/>
      <c r="B769" s="140"/>
      <c r="C769" s="140"/>
      <c r="D769" s="182"/>
      <c r="E769" s="140"/>
    </row>
    <row r="770" spans="1:5" ht="12.75" customHeight="1">
      <c r="A770" s="140"/>
      <c r="B770" s="140"/>
      <c r="C770" s="140"/>
      <c r="D770" s="182"/>
      <c r="E770" s="140"/>
    </row>
    <row r="771" spans="1:5" ht="12.75" customHeight="1">
      <c r="A771" s="140"/>
      <c r="B771" s="140"/>
      <c r="C771" s="140"/>
      <c r="D771" s="182"/>
      <c r="E771" s="140"/>
    </row>
    <row r="772" spans="1:5" ht="12.75" customHeight="1">
      <c r="A772" s="140"/>
      <c r="B772" s="140"/>
      <c r="C772" s="140"/>
      <c r="D772" s="182"/>
      <c r="E772" s="140"/>
    </row>
    <row r="773" spans="1:5" ht="12.75" customHeight="1">
      <c r="A773" s="140"/>
      <c r="B773" s="140"/>
      <c r="C773" s="140"/>
      <c r="D773" s="182"/>
      <c r="E773" s="140"/>
    </row>
    <row r="774" spans="1:5" ht="12.75" customHeight="1">
      <c r="A774" s="140"/>
      <c r="B774" s="140"/>
      <c r="C774" s="140"/>
      <c r="D774" s="182"/>
      <c r="E774" s="140"/>
    </row>
    <row r="775" spans="1:5" ht="12.75" customHeight="1">
      <c r="A775" s="140"/>
      <c r="B775" s="140"/>
      <c r="C775" s="140"/>
      <c r="D775" s="182"/>
      <c r="E775" s="140"/>
    </row>
    <row r="776" spans="1:5" ht="12.75" customHeight="1">
      <c r="A776" s="140"/>
      <c r="B776" s="140"/>
      <c r="C776" s="140"/>
      <c r="D776" s="182"/>
      <c r="E776" s="140"/>
    </row>
    <row r="777" spans="1:5" ht="12.75" customHeight="1">
      <c r="A777" s="140"/>
      <c r="B777" s="140"/>
      <c r="C777" s="140"/>
      <c r="D777" s="182"/>
      <c r="E777" s="140"/>
    </row>
    <row r="778" spans="1:5" ht="12.75" customHeight="1">
      <c r="A778" s="140"/>
      <c r="B778" s="140"/>
      <c r="C778" s="140"/>
      <c r="D778" s="182"/>
      <c r="E778" s="140"/>
    </row>
    <row r="779" spans="1:5" ht="12.75" customHeight="1">
      <c r="A779" s="140"/>
      <c r="B779" s="140"/>
      <c r="C779" s="140"/>
      <c r="D779" s="182"/>
      <c r="E779" s="140"/>
    </row>
    <row r="780" spans="1:5" ht="12.75" customHeight="1">
      <c r="A780" s="140"/>
      <c r="B780" s="140"/>
      <c r="C780" s="140"/>
      <c r="D780" s="182"/>
      <c r="E780" s="140"/>
    </row>
    <row r="781" spans="1:5" ht="12.75" customHeight="1">
      <c r="A781" s="140"/>
      <c r="B781" s="140"/>
      <c r="C781" s="140"/>
      <c r="D781" s="182"/>
      <c r="E781" s="140"/>
    </row>
    <row r="782" spans="1:5" ht="12.75" customHeight="1">
      <c r="A782" s="140"/>
      <c r="B782" s="140"/>
      <c r="C782" s="140"/>
      <c r="D782" s="182"/>
      <c r="E782" s="140"/>
    </row>
    <row r="783" spans="1:5" ht="12.75" customHeight="1">
      <c r="A783" s="140"/>
      <c r="B783" s="140"/>
      <c r="C783" s="140"/>
      <c r="D783" s="182"/>
      <c r="E783" s="140"/>
    </row>
    <row r="784" spans="1:5" ht="12.75" customHeight="1">
      <c r="A784" s="140"/>
      <c r="B784" s="140"/>
      <c r="C784" s="140"/>
      <c r="D784" s="182"/>
      <c r="E784" s="140"/>
    </row>
    <row r="785" spans="1:5" ht="12.75" customHeight="1">
      <c r="A785" s="140"/>
      <c r="B785" s="140"/>
      <c r="C785" s="140"/>
      <c r="D785" s="182"/>
      <c r="E785" s="140"/>
    </row>
    <row r="786" spans="1:5" ht="12.75" customHeight="1">
      <c r="A786" s="140"/>
      <c r="B786" s="140"/>
      <c r="C786" s="140"/>
      <c r="D786" s="182"/>
      <c r="E786" s="140"/>
    </row>
    <row r="787" spans="1:5" ht="12.75" customHeight="1">
      <c r="A787" s="140"/>
      <c r="B787" s="140"/>
      <c r="C787" s="140"/>
      <c r="D787" s="182"/>
      <c r="E787" s="140"/>
    </row>
    <row r="788" spans="1:5" ht="12.75" customHeight="1">
      <c r="A788" s="140"/>
      <c r="B788" s="140"/>
      <c r="C788" s="140"/>
      <c r="D788" s="182"/>
      <c r="E788" s="140"/>
    </row>
    <row r="789" spans="1:5" ht="12.75" customHeight="1">
      <c r="A789" s="140"/>
      <c r="B789" s="140"/>
      <c r="C789" s="140"/>
      <c r="D789" s="182"/>
      <c r="E789" s="140"/>
    </row>
    <row r="790" spans="1:5" ht="12.75" customHeight="1">
      <c r="A790" s="140"/>
      <c r="B790" s="140"/>
      <c r="C790" s="140"/>
      <c r="D790" s="182"/>
      <c r="E790" s="140"/>
    </row>
    <row r="791" spans="1:5" ht="12.75" customHeight="1">
      <c r="A791" s="140"/>
      <c r="B791" s="140"/>
      <c r="C791" s="140"/>
      <c r="D791" s="182"/>
      <c r="E791" s="140"/>
    </row>
    <row r="792" spans="1:5" ht="12.75" customHeight="1">
      <c r="A792" s="140"/>
      <c r="B792" s="140"/>
      <c r="C792" s="140"/>
      <c r="D792" s="182"/>
      <c r="E792" s="140"/>
    </row>
    <row r="793" spans="1:5" ht="12.75" customHeight="1">
      <c r="A793" s="140"/>
      <c r="B793" s="140"/>
      <c r="C793" s="140"/>
      <c r="D793" s="182"/>
      <c r="E793" s="140"/>
    </row>
    <row r="794" spans="1:5" ht="12.75" customHeight="1">
      <c r="A794" s="140"/>
      <c r="B794" s="140"/>
      <c r="C794" s="140"/>
      <c r="D794" s="182"/>
      <c r="E794" s="140"/>
    </row>
    <row r="795" spans="1:5" ht="12.75" customHeight="1">
      <c r="A795" s="140"/>
      <c r="B795" s="140"/>
      <c r="C795" s="140"/>
      <c r="D795" s="182"/>
      <c r="E795" s="140"/>
    </row>
    <row r="796" spans="1:5" ht="12.75" customHeight="1">
      <c r="A796" s="140"/>
      <c r="B796" s="140"/>
      <c r="C796" s="140"/>
      <c r="D796" s="182"/>
      <c r="E796" s="140"/>
    </row>
    <row r="797" spans="1:5" ht="12.75" customHeight="1">
      <c r="A797" s="140"/>
      <c r="B797" s="140"/>
      <c r="C797" s="140"/>
      <c r="D797" s="182"/>
      <c r="E797" s="140"/>
    </row>
    <row r="798" spans="1:5" ht="12.75" customHeight="1">
      <c r="A798" s="140"/>
      <c r="B798" s="140"/>
      <c r="C798" s="140"/>
      <c r="D798" s="182"/>
      <c r="E798" s="140"/>
    </row>
    <row r="799" spans="1:5" ht="12.75" customHeight="1">
      <c r="A799" s="140"/>
      <c r="B799" s="140"/>
      <c r="C799" s="140"/>
      <c r="D799" s="182"/>
      <c r="E799" s="140"/>
    </row>
    <row r="800" spans="1:5" ht="12.75" customHeight="1">
      <c r="A800" s="140"/>
      <c r="B800" s="140"/>
      <c r="C800" s="140"/>
      <c r="D800" s="182"/>
      <c r="E800" s="140"/>
    </row>
    <row r="801" spans="1:5" ht="12.75" customHeight="1">
      <c r="A801" s="140"/>
      <c r="B801" s="140"/>
      <c r="C801" s="140"/>
      <c r="D801" s="182"/>
      <c r="E801" s="140"/>
    </row>
    <row r="802" spans="1:5" ht="12.75" customHeight="1">
      <c r="A802" s="140"/>
      <c r="B802" s="140"/>
      <c r="C802" s="140"/>
      <c r="D802" s="182"/>
      <c r="E802" s="140"/>
    </row>
    <row r="803" spans="1:5" ht="12.75" customHeight="1">
      <c r="A803" s="140"/>
      <c r="B803" s="140"/>
      <c r="C803" s="140"/>
      <c r="D803" s="182"/>
      <c r="E803" s="140"/>
    </row>
    <row r="804" spans="1:5" ht="12.75" customHeight="1">
      <c r="A804" s="140"/>
      <c r="B804" s="140"/>
      <c r="C804" s="140"/>
      <c r="D804" s="182"/>
      <c r="E804" s="140"/>
    </row>
    <row r="805" spans="1:5" ht="12.75" customHeight="1">
      <c r="A805" s="140"/>
      <c r="B805" s="140"/>
      <c r="C805" s="140"/>
      <c r="D805" s="182"/>
      <c r="E805" s="140"/>
    </row>
    <row r="806" spans="1:5" ht="12.75" customHeight="1">
      <c r="A806" s="140"/>
      <c r="B806" s="140"/>
      <c r="C806" s="140"/>
      <c r="D806" s="182"/>
      <c r="E806" s="140"/>
    </row>
    <row r="807" spans="1:5" ht="12.75" customHeight="1">
      <c r="A807" s="140"/>
      <c r="B807" s="140"/>
      <c r="C807" s="140"/>
      <c r="D807" s="182"/>
      <c r="E807" s="140"/>
    </row>
    <row r="808" spans="1:5" ht="12.75" customHeight="1">
      <c r="A808" s="140"/>
      <c r="B808" s="140"/>
      <c r="C808" s="140"/>
      <c r="D808" s="182"/>
      <c r="E808" s="140"/>
    </row>
    <row r="809" spans="1:5" ht="12.75" customHeight="1">
      <c r="A809" s="140"/>
      <c r="B809" s="140"/>
      <c r="C809" s="140"/>
      <c r="D809" s="182"/>
      <c r="E809" s="140"/>
    </row>
    <row r="810" spans="1:5" ht="12.75" customHeight="1">
      <c r="A810" s="140"/>
      <c r="B810" s="140"/>
      <c r="C810" s="140"/>
      <c r="D810" s="182"/>
      <c r="E810" s="140"/>
    </row>
    <row r="811" spans="1:5" ht="12.75" customHeight="1">
      <c r="A811" s="140"/>
      <c r="B811" s="140"/>
      <c r="C811" s="140"/>
      <c r="D811" s="182"/>
      <c r="E811" s="140"/>
    </row>
    <row r="812" spans="1:5" ht="12.75" customHeight="1">
      <c r="A812" s="140"/>
      <c r="B812" s="140"/>
      <c r="C812" s="140"/>
      <c r="D812" s="182"/>
      <c r="E812" s="140"/>
    </row>
    <row r="813" spans="1:5" ht="12.75" customHeight="1">
      <c r="A813" s="140"/>
      <c r="B813" s="140"/>
      <c r="C813" s="140"/>
      <c r="D813" s="182"/>
      <c r="E813" s="140"/>
    </row>
    <row r="814" spans="1:5" ht="12.75" customHeight="1">
      <c r="A814" s="140"/>
      <c r="B814" s="140"/>
      <c r="C814" s="140"/>
      <c r="D814" s="182"/>
      <c r="E814" s="140"/>
    </row>
    <row r="815" spans="1:5" ht="12.75" customHeight="1">
      <c r="A815" s="140"/>
      <c r="B815" s="140"/>
      <c r="C815" s="140"/>
      <c r="D815" s="182"/>
      <c r="E815" s="140"/>
    </row>
    <row r="816" spans="1:5" ht="12.75" customHeight="1">
      <c r="A816" s="140"/>
      <c r="B816" s="140"/>
      <c r="C816" s="140"/>
      <c r="D816" s="182"/>
      <c r="E816" s="140"/>
    </row>
    <row r="817" spans="1:5" ht="12.75" customHeight="1">
      <c r="A817" s="140"/>
      <c r="B817" s="140"/>
      <c r="C817" s="140"/>
      <c r="D817" s="182"/>
      <c r="E817" s="140"/>
    </row>
    <row r="818" spans="1:5" ht="12.75" customHeight="1">
      <c r="A818" s="140"/>
      <c r="B818" s="140"/>
      <c r="C818" s="140"/>
      <c r="D818" s="182"/>
      <c r="E818" s="140"/>
    </row>
    <row r="819" spans="1:5" ht="12.75" customHeight="1">
      <c r="A819" s="140"/>
      <c r="B819" s="140"/>
      <c r="C819" s="140"/>
      <c r="D819" s="182"/>
      <c r="E819" s="140"/>
    </row>
    <row r="820" spans="1:5" ht="12.75" customHeight="1">
      <c r="A820" s="140"/>
      <c r="B820" s="140"/>
      <c r="C820" s="140"/>
      <c r="D820" s="182"/>
      <c r="E820" s="140"/>
    </row>
    <row r="821" spans="1:5" ht="12.75" customHeight="1">
      <c r="A821" s="140"/>
      <c r="B821" s="140"/>
      <c r="C821" s="140"/>
      <c r="D821" s="182"/>
      <c r="E821" s="140"/>
    </row>
    <row r="822" spans="1:5" ht="12.75" customHeight="1">
      <c r="A822" s="140"/>
      <c r="B822" s="140"/>
      <c r="C822" s="140"/>
      <c r="D822" s="182"/>
      <c r="E822" s="140"/>
    </row>
    <row r="823" spans="1:5" ht="12.75" customHeight="1">
      <c r="A823" s="140"/>
      <c r="B823" s="140"/>
      <c r="C823" s="140"/>
      <c r="D823" s="182"/>
      <c r="E823" s="140"/>
    </row>
    <row r="824" spans="1:5" ht="12.75" customHeight="1">
      <c r="A824" s="140"/>
      <c r="B824" s="140"/>
      <c r="C824" s="140"/>
      <c r="D824" s="182"/>
      <c r="E824" s="140"/>
    </row>
    <row r="825" spans="1:5" ht="12.75" customHeight="1">
      <c r="A825" s="140"/>
      <c r="B825" s="140"/>
      <c r="C825" s="140"/>
      <c r="D825" s="182"/>
      <c r="E825" s="140"/>
    </row>
    <row r="826" spans="1:5" ht="12.75" customHeight="1">
      <c r="A826" s="140"/>
      <c r="B826" s="140"/>
      <c r="C826" s="140"/>
      <c r="D826" s="182"/>
      <c r="E826" s="140"/>
    </row>
    <row r="827" spans="1:5" ht="12.75" customHeight="1">
      <c r="A827" s="140"/>
      <c r="B827" s="140"/>
      <c r="C827" s="140"/>
      <c r="D827" s="182"/>
      <c r="E827" s="140"/>
    </row>
    <row r="828" spans="1:5" ht="12.75" customHeight="1">
      <c r="A828" s="140"/>
      <c r="B828" s="140"/>
      <c r="C828" s="140"/>
      <c r="D828" s="182"/>
      <c r="E828" s="140"/>
    </row>
    <row r="829" spans="1:5" ht="12.75" customHeight="1">
      <c r="A829" s="140"/>
      <c r="B829" s="140"/>
      <c r="C829" s="140"/>
      <c r="D829" s="182"/>
      <c r="E829" s="140"/>
    </row>
    <row r="830" spans="1:5" ht="12.75" customHeight="1">
      <c r="A830" s="140"/>
      <c r="B830" s="140"/>
      <c r="C830" s="140"/>
      <c r="D830" s="182"/>
      <c r="E830" s="140"/>
    </row>
    <row r="831" spans="1:5" ht="12.75" customHeight="1">
      <c r="A831" s="140"/>
      <c r="B831" s="140"/>
      <c r="C831" s="140"/>
      <c r="D831" s="182"/>
      <c r="E831" s="140"/>
    </row>
    <row r="832" spans="1:5" ht="12.75" customHeight="1">
      <c r="A832" s="140"/>
      <c r="B832" s="140"/>
      <c r="C832" s="140"/>
      <c r="D832" s="182"/>
      <c r="E832" s="140"/>
    </row>
    <row r="833" spans="1:5" ht="12.75" customHeight="1">
      <c r="A833" s="140"/>
      <c r="B833" s="140"/>
      <c r="C833" s="140"/>
      <c r="D833" s="182"/>
      <c r="E833" s="140"/>
    </row>
    <row r="834" spans="1:5" ht="12.75" customHeight="1">
      <c r="A834" s="140"/>
      <c r="B834" s="140"/>
      <c r="C834" s="140"/>
      <c r="D834" s="182"/>
      <c r="E834" s="140"/>
    </row>
    <row r="835" spans="1:5" ht="12.75" customHeight="1">
      <c r="A835" s="140"/>
      <c r="B835" s="140"/>
      <c r="C835" s="140"/>
      <c r="D835" s="182"/>
      <c r="E835" s="140"/>
    </row>
    <row r="836" spans="1:5" ht="12.75" customHeight="1">
      <c r="A836" s="140"/>
      <c r="B836" s="140"/>
      <c r="C836" s="140"/>
      <c r="D836" s="182"/>
      <c r="E836" s="140"/>
    </row>
    <row r="837" spans="1:5" ht="12.75" customHeight="1">
      <c r="A837" s="140"/>
      <c r="B837" s="140"/>
      <c r="C837" s="140"/>
      <c r="D837" s="182"/>
      <c r="E837" s="140"/>
    </row>
    <row r="838" spans="1:5" ht="12.75" customHeight="1">
      <c r="A838" s="140"/>
      <c r="B838" s="140"/>
      <c r="C838" s="140"/>
      <c r="D838" s="182"/>
      <c r="E838" s="140"/>
    </row>
    <row r="839" spans="1:5" ht="12.75" customHeight="1">
      <c r="A839" s="140"/>
      <c r="B839" s="140"/>
      <c r="C839" s="140"/>
      <c r="D839" s="182"/>
      <c r="E839" s="140"/>
    </row>
    <row r="840" spans="1:5" ht="12.75" customHeight="1">
      <c r="A840" s="140"/>
      <c r="B840" s="140"/>
      <c r="C840" s="140"/>
      <c r="D840" s="182"/>
      <c r="E840" s="140"/>
    </row>
    <row r="841" spans="1:5" ht="12.75" customHeight="1">
      <c r="A841" s="140"/>
      <c r="B841" s="140"/>
      <c r="C841" s="140"/>
      <c r="D841" s="182"/>
      <c r="E841" s="140"/>
    </row>
    <row r="842" spans="1:5" ht="12.75" customHeight="1">
      <c r="A842" s="140"/>
      <c r="B842" s="140"/>
      <c r="C842" s="140"/>
      <c r="D842" s="182"/>
      <c r="E842" s="140"/>
    </row>
    <row r="843" spans="1:5" ht="12.75" customHeight="1">
      <c r="A843" s="140"/>
      <c r="B843" s="140"/>
      <c r="C843" s="140"/>
      <c r="D843" s="182"/>
      <c r="E843" s="140"/>
    </row>
    <row r="844" spans="1:5" ht="12.75" customHeight="1">
      <c r="A844" s="140"/>
      <c r="B844" s="140"/>
      <c r="C844" s="140"/>
      <c r="D844" s="182"/>
      <c r="E844" s="140"/>
    </row>
    <row r="845" spans="1:5" ht="12.75" customHeight="1">
      <c r="A845" s="140"/>
      <c r="B845" s="140"/>
      <c r="C845" s="140"/>
      <c r="D845" s="182"/>
      <c r="E845" s="140"/>
    </row>
    <row r="846" spans="1:5" ht="12.75" customHeight="1">
      <c r="A846" s="140"/>
      <c r="B846" s="140"/>
      <c r="C846" s="140"/>
      <c r="D846" s="182"/>
      <c r="E846" s="140"/>
    </row>
    <row r="847" spans="1:5" ht="12.75" customHeight="1">
      <c r="A847" s="140"/>
      <c r="B847" s="140"/>
      <c r="C847" s="140"/>
      <c r="D847" s="182"/>
      <c r="E847" s="140"/>
    </row>
    <row r="848" spans="1:5" ht="12.75" customHeight="1">
      <c r="A848" s="140"/>
      <c r="B848" s="140"/>
      <c r="C848" s="140"/>
      <c r="D848" s="182"/>
      <c r="E848" s="140"/>
    </row>
    <row r="849" spans="1:5" ht="12.75" customHeight="1">
      <c r="A849" s="140"/>
      <c r="B849" s="140"/>
      <c r="C849" s="140"/>
      <c r="D849" s="182"/>
      <c r="E849" s="140"/>
    </row>
    <row r="850" spans="1:5" ht="12.75" customHeight="1">
      <c r="A850" s="140"/>
      <c r="B850" s="140"/>
      <c r="C850" s="140"/>
      <c r="D850" s="182"/>
      <c r="E850" s="140"/>
    </row>
    <row r="851" spans="1:5" ht="12.75" customHeight="1">
      <c r="A851" s="140"/>
      <c r="B851" s="140"/>
      <c r="C851" s="140"/>
      <c r="D851" s="182"/>
      <c r="E851" s="140"/>
    </row>
    <row r="852" spans="1:5" ht="12.75" customHeight="1">
      <c r="A852" s="140"/>
      <c r="B852" s="140"/>
      <c r="C852" s="140"/>
      <c r="D852" s="182"/>
      <c r="E852" s="140"/>
    </row>
    <row r="853" spans="1:5" ht="12.75" customHeight="1">
      <c r="A853" s="140"/>
      <c r="B853" s="140"/>
      <c r="C853" s="140"/>
      <c r="D853" s="182"/>
      <c r="E853" s="140"/>
    </row>
    <row r="854" spans="1:5" ht="12.75" customHeight="1">
      <c r="A854" s="140"/>
      <c r="B854" s="140"/>
      <c r="C854" s="140"/>
      <c r="D854" s="182"/>
      <c r="E854" s="140"/>
    </row>
    <row r="855" spans="1:5" ht="12.75" customHeight="1">
      <c r="A855" s="140"/>
      <c r="B855" s="140"/>
      <c r="C855" s="140"/>
      <c r="D855" s="182"/>
      <c r="E855" s="140"/>
    </row>
    <row r="856" spans="1:5" ht="12.75" customHeight="1">
      <c r="A856" s="140"/>
      <c r="B856" s="140"/>
      <c r="C856" s="140"/>
      <c r="D856" s="182"/>
      <c r="E856" s="140"/>
    </row>
    <row r="857" spans="1:5" ht="12.75" customHeight="1">
      <c r="A857" s="140"/>
      <c r="B857" s="140"/>
      <c r="C857" s="140"/>
      <c r="D857" s="182"/>
      <c r="E857" s="140"/>
    </row>
    <row r="858" spans="1:5" ht="12.75" customHeight="1">
      <c r="A858" s="140"/>
      <c r="B858" s="140"/>
      <c r="C858" s="140"/>
      <c r="D858" s="182"/>
      <c r="E858" s="140"/>
    </row>
    <row r="859" spans="1:5" ht="12.75" customHeight="1">
      <c r="A859" s="140"/>
      <c r="B859" s="140"/>
      <c r="C859" s="140"/>
      <c r="D859" s="182"/>
      <c r="E859" s="140"/>
    </row>
    <row r="860" spans="1:5" ht="12.75" customHeight="1">
      <c r="A860" s="140"/>
      <c r="B860" s="140"/>
      <c r="C860" s="140"/>
      <c r="D860" s="182"/>
      <c r="E860" s="140"/>
    </row>
    <row r="861" spans="1:5" ht="12.75" customHeight="1">
      <c r="A861" s="140"/>
      <c r="B861" s="140"/>
      <c r="C861" s="140"/>
      <c r="D861" s="182"/>
      <c r="E861" s="140"/>
    </row>
    <row r="862" spans="1:5" ht="12.75" customHeight="1">
      <c r="A862" s="140"/>
      <c r="B862" s="140"/>
      <c r="C862" s="140"/>
      <c r="D862" s="182"/>
      <c r="E862" s="140"/>
    </row>
    <row r="863" spans="1:5" ht="12.75" customHeight="1">
      <c r="A863" s="140"/>
      <c r="B863" s="140"/>
      <c r="C863" s="140"/>
      <c r="D863" s="182"/>
      <c r="E863" s="140"/>
    </row>
    <row r="864" spans="1:5" ht="12.75" customHeight="1">
      <c r="A864" s="140"/>
      <c r="B864" s="140"/>
      <c r="C864" s="140"/>
      <c r="D864" s="182"/>
      <c r="E864" s="140"/>
    </row>
    <row r="865" spans="1:5" ht="12.75" customHeight="1">
      <c r="A865" s="140"/>
      <c r="B865" s="140"/>
      <c r="C865" s="140"/>
      <c r="D865" s="182"/>
      <c r="E865" s="140"/>
    </row>
    <row r="866" spans="1:5" ht="12.75" customHeight="1">
      <c r="A866" s="140"/>
      <c r="B866" s="140"/>
      <c r="C866" s="140"/>
      <c r="D866" s="182"/>
      <c r="E866" s="140"/>
    </row>
    <row r="867" spans="1:5" ht="12.75" customHeight="1">
      <c r="A867" s="140"/>
      <c r="B867" s="140"/>
      <c r="C867" s="140"/>
      <c r="D867" s="182"/>
      <c r="E867" s="140"/>
    </row>
    <row r="868" spans="1:5" ht="12.75" customHeight="1">
      <c r="A868" s="140"/>
      <c r="B868" s="140"/>
      <c r="C868" s="140"/>
      <c r="D868" s="182"/>
      <c r="E868" s="140"/>
    </row>
    <row r="869" spans="1:5" ht="12.75" customHeight="1">
      <c r="A869" s="140"/>
      <c r="B869" s="140"/>
      <c r="C869" s="140"/>
      <c r="D869" s="182"/>
      <c r="E869" s="140"/>
    </row>
    <row r="870" spans="1:5" ht="12.75" customHeight="1">
      <c r="A870" s="140"/>
      <c r="B870" s="140"/>
      <c r="C870" s="140"/>
      <c r="D870" s="182"/>
      <c r="E870" s="140"/>
    </row>
    <row r="871" spans="1:5" ht="12.75" customHeight="1">
      <c r="A871" s="140"/>
      <c r="B871" s="140"/>
      <c r="C871" s="140"/>
      <c r="D871" s="182"/>
      <c r="E871" s="140"/>
    </row>
    <row r="872" spans="1:5" ht="12.75" customHeight="1">
      <c r="A872" s="140"/>
      <c r="B872" s="140"/>
      <c r="C872" s="140"/>
      <c r="D872" s="182"/>
      <c r="E872" s="140"/>
    </row>
    <row r="873" spans="1:5" ht="12.75" customHeight="1">
      <c r="A873" s="140"/>
      <c r="B873" s="140"/>
      <c r="C873" s="140"/>
      <c r="D873" s="182"/>
      <c r="E873" s="140"/>
    </row>
    <row r="874" spans="1:5" ht="12.75" customHeight="1">
      <c r="A874" s="140"/>
      <c r="B874" s="140"/>
      <c r="C874" s="140"/>
      <c r="D874" s="182"/>
      <c r="E874" s="140"/>
    </row>
    <row r="875" spans="1:5" ht="12.75" customHeight="1">
      <c r="A875" s="140"/>
      <c r="B875" s="140"/>
      <c r="C875" s="140"/>
      <c r="D875" s="182"/>
      <c r="E875" s="140"/>
    </row>
    <row r="876" spans="1:5" ht="12.75" customHeight="1">
      <c r="A876" s="140"/>
      <c r="B876" s="140"/>
      <c r="C876" s="140"/>
      <c r="D876" s="182"/>
      <c r="E876" s="140"/>
    </row>
    <row r="877" spans="1:5" ht="12.75" customHeight="1">
      <c r="A877" s="140"/>
      <c r="B877" s="140"/>
      <c r="C877" s="140"/>
      <c r="D877" s="182"/>
      <c r="E877" s="140"/>
    </row>
    <row r="878" spans="1:5" ht="12.75" customHeight="1">
      <c r="A878" s="140"/>
      <c r="B878" s="140"/>
      <c r="C878" s="140"/>
      <c r="D878" s="182"/>
      <c r="E878" s="140"/>
    </row>
    <row r="879" spans="1:5" ht="12.75" customHeight="1">
      <c r="A879" s="140"/>
      <c r="B879" s="140"/>
      <c r="C879" s="140"/>
      <c r="D879" s="182"/>
      <c r="E879" s="140"/>
    </row>
    <row r="880" spans="1:5" ht="12.75" customHeight="1">
      <c r="A880" s="140"/>
      <c r="B880" s="140"/>
      <c r="C880" s="140"/>
      <c r="D880" s="182"/>
      <c r="E880" s="140"/>
    </row>
    <row r="881" spans="1:5" ht="12.75" customHeight="1">
      <c r="A881" s="140"/>
      <c r="B881" s="140"/>
      <c r="C881" s="140"/>
      <c r="D881" s="182"/>
      <c r="E881" s="140"/>
    </row>
    <row r="882" spans="1:5" ht="12.75" customHeight="1">
      <c r="A882" s="140"/>
      <c r="B882" s="140"/>
      <c r="C882" s="140"/>
      <c r="D882" s="182"/>
      <c r="E882" s="140"/>
    </row>
    <row r="883" spans="1:5" ht="12.75" customHeight="1">
      <c r="A883" s="140"/>
      <c r="B883" s="140"/>
      <c r="C883" s="140"/>
      <c r="D883" s="182"/>
      <c r="E883" s="140"/>
    </row>
    <row r="884" spans="1:5" ht="12.75" customHeight="1">
      <c r="A884" s="140"/>
      <c r="B884" s="140"/>
      <c r="C884" s="140"/>
      <c r="D884" s="182"/>
      <c r="E884" s="140"/>
    </row>
    <row r="885" spans="1:5" ht="12.75" customHeight="1">
      <c r="A885" s="140"/>
      <c r="B885" s="140"/>
      <c r="C885" s="140"/>
      <c r="D885" s="182"/>
      <c r="E885" s="140"/>
    </row>
    <row r="886" spans="1:5" ht="12.75" customHeight="1">
      <c r="A886" s="140"/>
      <c r="B886" s="140"/>
      <c r="C886" s="140"/>
      <c r="D886" s="182"/>
      <c r="E886" s="140"/>
    </row>
    <row r="887" spans="1:5" ht="12.75" customHeight="1">
      <c r="A887" s="140"/>
      <c r="B887" s="140"/>
      <c r="C887" s="140"/>
      <c r="D887" s="182"/>
      <c r="E887" s="140"/>
    </row>
    <row r="888" spans="1:5" ht="12.75" customHeight="1">
      <c r="A888" s="140"/>
      <c r="B888" s="140"/>
      <c r="C888" s="140"/>
      <c r="D888" s="182"/>
      <c r="E888" s="140"/>
    </row>
    <row r="889" spans="1:5" ht="12.75" customHeight="1">
      <c r="A889" s="140"/>
      <c r="B889" s="140"/>
      <c r="C889" s="140"/>
      <c r="D889" s="182"/>
      <c r="E889" s="140"/>
    </row>
    <row r="890" spans="1:5" ht="12.75" customHeight="1">
      <c r="A890" s="140"/>
      <c r="B890" s="140"/>
      <c r="C890" s="140"/>
      <c r="D890" s="182"/>
      <c r="E890" s="140"/>
    </row>
    <row r="891" spans="1:5" ht="12.75" customHeight="1">
      <c r="A891" s="140"/>
      <c r="B891" s="140"/>
      <c r="C891" s="140"/>
      <c r="D891" s="182"/>
      <c r="E891" s="140"/>
    </row>
    <row r="892" spans="1:5" ht="12.75" customHeight="1">
      <c r="A892" s="140"/>
      <c r="B892" s="140"/>
      <c r="C892" s="140"/>
      <c r="D892" s="182"/>
      <c r="E892" s="140"/>
    </row>
    <row r="893" spans="1:5" ht="12.75" customHeight="1">
      <c r="A893" s="140"/>
      <c r="B893" s="140"/>
      <c r="C893" s="140"/>
      <c r="D893" s="182"/>
      <c r="E893" s="140"/>
    </row>
    <row r="894" spans="1:5" ht="12.75" customHeight="1">
      <c r="A894" s="140"/>
      <c r="B894" s="140"/>
      <c r="C894" s="140"/>
      <c r="D894" s="182"/>
      <c r="E894" s="140"/>
    </row>
    <row r="895" spans="1:5" ht="12.75" customHeight="1">
      <c r="A895" s="140"/>
      <c r="B895" s="140"/>
      <c r="C895" s="140"/>
      <c r="D895" s="182"/>
      <c r="E895" s="140"/>
    </row>
    <row r="896" spans="1:5" ht="12.75" customHeight="1">
      <c r="A896" s="140"/>
      <c r="B896" s="140"/>
      <c r="C896" s="140"/>
      <c r="D896" s="182"/>
      <c r="E896" s="140"/>
    </row>
    <row r="897" spans="1:5" ht="12.75" customHeight="1">
      <c r="A897" s="140"/>
      <c r="B897" s="140"/>
      <c r="C897" s="140"/>
      <c r="D897" s="182"/>
      <c r="E897" s="140"/>
    </row>
    <row r="898" spans="1:5" ht="12.75" customHeight="1">
      <c r="A898" s="140"/>
      <c r="B898" s="140"/>
      <c r="C898" s="140"/>
      <c r="D898" s="182"/>
      <c r="E898" s="140"/>
    </row>
    <row r="899" spans="1:5" ht="12.75" customHeight="1">
      <c r="A899" s="140"/>
      <c r="B899" s="140"/>
      <c r="C899" s="140"/>
      <c r="D899" s="182"/>
      <c r="E899" s="140"/>
    </row>
    <row r="900" spans="1:5" ht="12.75" customHeight="1">
      <c r="A900" s="140"/>
      <c r="B900" s="140"/>
      <c r="C900" s="140"/>
      <c r="D900" s="182"/>
      <c r="E900" s="140"/>
    </row>
    <row r="901" spans="1:5" ht="12.75" customHeight="1">
      <c r="A901" s="140"/>
      <c r="B901" s="140"/>
      <c r="C901" s="140"/>
      <c r="D901" s="182"/>
      <c r="E901" s="140"/>
    </row>
    <row r="902" spans="1:5" ht="12.75" customHeight="1">
      <c r="A902" s="140"/>
      <c r="B902" s="140"/>
      <c r="C902" s="140"/>
      <c r="D902" s="182"/>
      <c r="E902" s="140"/>
    </row>
    <row r="903" spans="1:5" ht="12.75" customHeight="1">
      <c r="A903" s="140"/>
      <c r="B903" s="140"/>
      <c r="C903" s="140"/>
      <c r="D903" s="182"/>
      <c r="E903" s="140"/>
    </row>
    <row r="904" spans="1:5" ht="12.75" customHeight="1">
      <c r="A904" s="140"/>
      <c r="B904" s="140"/>
      <c r="C904" s="140"/>
      <c r="D904" s="182"/>
      <c r="E904" s="140"/>
    </row>
    <row r="905" spans="1:5" ht="12.75" customHeight="1">
      <c r="A905" s="140"/>
      <c r="B905" s="140"/>
      <c r="C905" s="140"/>
      <c r="D905" s="182"/>
      <c r="E905" s="140"/>
    </row>
    <row r="906" spans="1:5" ht="12.75" customHeight="1">
      <c r="A906" s="140"/>
      <c r="B906" s="140"/>
      <c r="C906" s="140"/>
      <c r="D906" s="182"/>
      <c r="E906" s="140"/>
    </row>
    <row r="907" spans="1:5" ht="12.75" customHeight="1">
      <c r="A907" s="140"/>
      <c r="B907" s="140"/>
      <c r="C907" s="140"/>
      <c r="D907" s="182"/>
      <c r="E907" s="140"/>
    </row>
    <row r="908" spans="1:5" ht="12.75" customHeight="1">
      <c r="A908" s="140"/>
      <c r="B908" s="140"/>
      <c r="C908" s="140"/>
      <c r="D908" s="182"/>
      <c r="E908" s="140"/>
    </row>
    <row r="909" spans="1:5" ht="12.75" customHeight="1">
      <c r="A909" s="140"/>
      <c r="B909" s="140"/>
      <c r="C909" s="140"/>
      <c r="D909" s="182"/>
      <c r="E909" s="140"/>
    </row>
    <row r="910" spans="1:5" ht="12.75" customHeight="1">
      <c r="A910" s="140"/>
      <c r="B910" s="140"/>
      <c r="C910" s="140"/>
      <c r="D910" s="182"/>
      <c r="E910" s="140"/>
    </row>
    <row r="911" spans="1:5" ht="12.75" customHeight="1">
      <c r="A911" s="140"/>
      <c r="B911" s="140"/>
      <c r="C911" s="140"/>
      <c r="D911" s="182"/>
      <c r="E911" s="140"/>
    </row>
    <row r="912" spans="1:5" ht="12.75" customHeight="1">
      <c r="A912" s="140"/>
      <c r="B912" s="140"/>
      <c r="C912" s="140"/>
      <c r="D912" s="182"/>
      <c r="E912" s="140"/>
    </row>
    <row r="913" spans="1:5" ht="12.75" customHeight="1">
      <c r="A913" s="140"/>
      <c r="B913" s="140"/>
      <c r="C913" s="140"/>
      <c r="D913" s="182"/>
      <c r="E913" s="140"/>
    </row>
    <row r="914" spans="1:5" ht="12.75" customHeight="1">
      <c r="A914" s="140"/>
      <c r="B914" s="140"/>
      <c r="C914" s="140"/>
      <c r="D914" s="182"/>
      <c r="E914" s="140"/>
    </row>
    <row r="915" spans="1:5" ht="12.75" customHeight="1">
      <c r="A915" s="140"/>
      <c r="B915" s="140"/>
      <c r="C915" s="140"/>
      <c r="D915" s="182"/>
      <c r="E915" s="140"/>
    </row>
    <row r="916" spans="1:5" ht="12.75" customHeight="1">
      <c r="A916" s="140"/>
      <c r="B916" s="140"/>
      <c r="C916" s="140"/>
      <c r="D916" s="182"/>
      <c r="E916" s="140"/>
    </row>
    <row r="917" spans="1:5" ht="12.75" customHeight="1">
      <c r="A917" s="140"/>
      <c r="B917" s="140"/>
      <c r="C917" s="140"/>
      <c r="D917" s="182"/>
      <c r="E917" s="140"/>
    </row>
    <row r="918" spans="1:5" ht="12.75" customHeight="1">
      <c r="A918" s="140"/>
      <c r="B918" s="140"/>
      <c r="C918" s="140"/>
      <c r="D918" s="182"/>
      <c r="E918" s="140"/>
    </row>
    <row r="919" spans="1:5" ht="12.75" customHeight="1">
      <c r="A919" s="140"/>
      <c r="B919" s="140"/>
      <c r="C919" s="140"/>
      <c r="D919" s="182"/>
      <c r="E919" s="140"/>
    </row>
    <row r="920" spans="1:5" ht="12.75" customHeight="1">
      <c r="A920" s="140"/>
      <c r="B920" s="140"/>
      <c r="C920" s="140"/>
      <c r="D920" s="182"/>
      <c r="E920" s="140"/>
    </row>
    <row r="921" spans="1:5" ht="12.75" customHeight="1">
      <c r="A921" s="140"/>
      <c r="B921" s="140"/>
      <c r="C921" s="140"/>
      <c r="D921" s="182"/>
      <c r="E921" s="140"/>
    </row>
    <row r="922" spans="1:5" ht="12.75" customHeight="1">
      <c r="A922" s="140"/>
      <c r="B922" s="140"/>
      <c r="C922" s="140"/>
      <c r="D922" s="182"/>
      <c r="E922" s="140"/>
    </row>
    <row r="923" spans="1:5" ht="12.75" customHeight="1">
      <c r="A923" s="140"/>
      <c r="B923" s="140"/>
      <c r="C923" s="140"/>
      <c r="D923" s="182"/>
      <c r="E923" s="140"/>
    </row>
    <row r="924" spans="1:5" ht="12.75" customHeight="1">
      <c r="A924" s="140"/>
      <c r="B924" s="140"/>
      <c r="C924" s="140"/>
      <c r="D924" s="182"/>
      <c r="E924" s="140"/>
    </row>
    <row r="925" spans="1:5" ht="12.75" customHeight="1">
      <c r="A925" s="140"/>
      <c r="B925" s="140"/>
      <c r="C925" s="140"/>
      <c r="D925" s="182"/>
      <c r="E925" s="140"/>
    </row>
    <row r="926" spans="1:5" ht="12.75" customHeight="1">
      <c r="A926" s="140"/>
      <c r="B926" s="140"/>
      <c r="C926" s="140"/>
      <c r="D926" s="182"/>
      <c r="E926" s="140"/>
    </row>
    <row r="927" spans="1:5" ht="12.75" customHeight="1">
      <c r="A927" s="140"/>
      <c r="B927" s="140"/>
      <c r="C927" s="140"/>
      <c r="D927" s="182"/>
      <c r="E927" s="140"/>
    </row>
    <row r="928" spans="1:5" ht="12.75" customHeight="1">
      <c r="A928" s="140"/>
      <c r="B928" s="140"/>
      <c r="C928" s="140"/>
      <c r="D928" s="182"/>
      <c r="E928" s="140"/>
    </row>
    <row r="929" spans="1:5" ht="12.75" customHeight="1">
      <c r="A929" s="140"/>
      <c r="B929" s="140"/>
      <c r="C929" s="140"/>
      <c r="D929" s="182"/>
      <c r="E929" s="140"/>
    </row>
    <row r="930" spans="1:5" ht="12.75" customHeight="1">
      <c r="A930" s="140"/>
      <c r="B930" s="140"/>
      <c r="C930" s="140"/>
      <c r="D930" s="182"/>
      <c r="E930" s="140"/>
    </row>
    <row r="931" spans="1:5" ht="12.75" customHeight="1">
      <c r="A931" s="140"/>
      <c r="B931" s="140"/>
      <c r="C931" s="140"/>
      <c r="D931" s="182"/>
      <c r="E931" s="140"/>
    </row>
    <row r="932" spans="1:5" ht="12.75" customHeight="1">
      <c r="A932" s="140"/>
      <c r="B932" s="140"/>
      <c r="C932" s="140"/>
      <c r="D932" s="182"/>
      <c r="E932" s="140"/>
    </row>
    <row r="933" spans="1:5" ht="12.75" customHeight="1">
      <c r="A933" s="140"/>
      <c r="B933" s="140"/>
      <c r="C933" s="140"/>
      <c r="D933" s="182"/>
      <c r="E933" s="140"/>
    </row>
    <row r="934" spans="1:5" ht="12.75" customHeight="1">
      <c r="A934" s="140"/>
      <c r="B934" s="140"/>
      <c r="C934" s="140"/>
      <c r="D934" s="182"/>
      <c r="E934" s="140"/>
    </row>
    <row r="935" spans="1:5" ht="12.75" customHeight="1">
      <c r="A935" s="140"/>
      <c r="B935" s="140"/>
      <c r="C935" s="140"/>
      <c r="D935" s="182"/>
      <c r="E935" s="140"/>
    </row>
    <row r="936" spans="1:5" ht="12.75" customHeight="1">
      <c r="A936" s="140"/>
      <c r="B936" s="140"/>
      <c r="C936" s="140"/>
      <c r="D936" s="182"/>
      <c r="E936" s="140"/>
    </row>
    <row r="937" spans="1:5" ht="12.75" customHeight="1">
      <c r="A937" s="140"/>
      <c r="B937" s="140"/>
      <c r="C937" s="140"/>
      <c r="D937" s="182"/>
      <c r="E937" s="140"/>
    </row>
    <row r="938" spans="1:5" ht="12.75" customHeight="1">
      <c r="A938" s="140"/>
      <c r="B938" s="140"/>
      <c r="C938" s="140"/>
      <c r="D938" s="182"/>
      <c r="E938" s="140"/>
    </row>
    <row r="939" spans="1:5" ht="12.75" customHeight="1">
      <c r="A939" s="140"/>
      <c r="B939" s="140"/>
      <c r="C939" s="140"/>
      <c r="D939" s="182"/>
      <c r="E939" s="140"/>
    </row>
    <row r="940" spans="1:5" ht="12.75" customHeight="1">
      <c r="A940" s="140"/>
      <c r="B940" s="140"/>
      <c r="C940" s="140"/>
      <c r="D940" s="182"/>
      <c r="E940" s="140"/>
    </row>
    <row r="941" spans="1:5" ht="12.75" customHeight="1">
      <c r="A941" s="140"/>
      <c r="B941" s="140"/>
      <c r="C941" s="140"/>
      <c r="D941" s="182"/>
      <c r="E941" s="140"/>
    </row>
    <row r="942" spans="1:5" ht="12.75" customHeight="1">
      <c r="A942" s="140"/>
      <c r="B942" s="140"/>
      <c r="C942" s="140"/>
      <c r="D942" s="182"/>
      <c r="E942" s="140"/>
    </row>
    <row r="943" spans="1:5" ht="12.75" customHeight="1">
      <c r="A943" s="140"/>
      <c r="B943" s="140"/>
      <c r="C943" s="140"/>
      <c r="D943" s="182"/>
      <c r="E943" s="140"/>
    </row>
    <row r="944" spans="1:5" ht="12.75" customHeight="1">
      <c r="A944" s="140"/>
      <c r="B944" s="140"/>
      <c r="C944" s="140"/>
      <c r="D944" s="182"/>
      <c r="E944" s="140"/>
    </row>
    <row r="945" spans="1:5" ht="12.75" customHeight="1">
      <c r="A945" s="140"/>
      <c r="B945" s="140"/>
      <c r="C945" s="140"/>
      <c r="D945" s="182"/>
      <c r="E945" s="140"/>
    </row>
    <row r="946" spans="1:5" ht="12.75" customHeight="1">
      <c r="A946" s="140"/>
      <c r="B946" s="140"/>
      <c r="C946" s="140"/>
      <c r="D946" s="182"/>
      <c r="E946" s="140"/>
    </row>
    <row r="947" spans="1:5" ht="12.75" customHeight="1">
      <c r="A947" s="140"/>
      <c r="B947" s="140"/>
      <c r="C947" s="140"/>
      <c r="D947" s="182"/>
      <c r="E947" s="140"/>
    </row>
    <row r="948" spans="1:5" ht="12.75" customHeight="1">
      <c r="A948" s="140"/>
      <c r="B948" s="140"/>
      <c r="C948" s="140"/>
      <c r="D948" s="182"/>
      <c r="E948" s="140"/>
    </row>
    <row r="949" spans="1:5" ht="12.75" customHeight="1">
      <c r="A949" s="140"/>
      <c r="B949" s="140"/>
      <c r="C949" s="140"/>
      <c r="D949" s="182"/>
      <c r="E949" s="140"/>
    </row>
    <row r="950" spans="1:5" ht="12.75" customHeight="1">
      <c r="A950" s="140"/>
      <c r="B950" s="140"/>
      <c r="C950" s="140"/>
      <c r="D950" s="182"/>
      <c r="E950" s="140"/>
    </row>
    <row r="951" spans="1:5" ht="12.75" customHeight="1">
      <c r="A951" s="140"/>
      <c r="B951" s="140"/>
      <c r="C951" s="140"/>
      <c r="D951" s="182"/>
      <c r="E951" s="140"/>
    </row>
    <row r="952" spans="1:5" ht="12.75" customHeight="1">
      <c r="A952" s="140"/>
      <c r="B952" s="140"/>
      <c r="C952" s="140"/>
      <c r="D952" s="182"/>
      <c r="E952" s="140"/>
    </row>
    <row r="953" spans="1:5" ht="12.75" customHeight="1">
      <c r="A953" s="140"/>
      <c r="B953" s="140"/>
      <c r="C953" s="140"/>
      <c r="D953" s="182"/>
      <c r="E953" s="140"/>
    </row>
    <row r="954" spans="1:5" ht="12.75" customHeight="1">
      <c r="A954" s="140"/>
      <c r="B954" s="140"/>
      <c r="C954" s="140"/>
      <c r="D954" s="182"/>
      <c r="E954" s="140"/>
    </row>
    <row r="955" spans="1:5" ht="12.75" customHeight="1">
      <c r="A955" s="140"/>
      <c r="B955" s="140"/>
      <c r="C955" s="140"/>
      <c r="D955" s="182"/>
      <c r="E955" s="140"/>
    </row>
    <row r="956" spans="1:5" ht="12.75" customHeight="1">
      <c r="A956" s="140"/>
      <c r="B956" s="140"/>
      <c r="C956" s="140"/>
      <c r="D956" s="182"/>
      <c r="E956" s="140"/>
    </row>
    <row r="957" spans="1:5" ht="12.75" customHeight="1">
      <c r="A957" s="140"/>
      <c r="B957" s="140"/>
      <c r="C957" s="140"/>
      <c r="D957" s="182"/>
      <c r="E957" s="140"/>
    </row>
    <row r="958" spans="1:5" ht="12.75" customHeight="1">
      <c r="A958" s="140"/>
      <c r="B958" s="140"/>
      <c r="C958" s="140"/>
      <c r="D958" s="182"/>
      <c r="E958" s="140"/>
    </row>
    <row r="959" spans="1:5" ht="12.75" customHeight="1">
      <c r="A959" s="140"/>
      <c r="B959" s="140"/>
      <c r="C959" s="140"/>
      <c r="D959" s="182"/>
      <c r="E959" s="140"/>
    </row>
    <row r="960" spans="1:5" ht="12.75" customHeight="1">
      <c r="A960" s="140"/>
      <c r="B960" s="140"/>
      <c r="C960" s="140"/>
      <c r="D960" s="182"/>
      <c r="E960" s="140"/>
    </row>
    <row r="961" spans="1:5" ht="12.75" customHeight="1">
      <c r="A961" s="140"/>
      <c r="B961" s="140"/>
      <c r="C961" s="140"/>
      <c r="D961" s="182"/>
      <c r="E961" s="140"/>
    </row>
    <row r="962" spans="1:5" ht="12.75" customHeight="1">
      <c r="A962" s="140"/>
      <c r="B962" s="140"/>
      <c r="C962" s="140"/>
      <c r="D962" s="182"/>
      <c r="E962" s="140"/>
    </row>
    <row r="963" spans="1:5" ht="12.75" customHeight="1">
      <c r="A963" s="140"/>
      <c r="B963" s="140"/>
      <c r="C963" s="140"/>
      <c r="D963" s="182"/>
      <c r="E963" s="140"/>
    </row>
    <row r="964" spans="1:5" ht="12.75" customHeight="1">
      <c r="A964" s="140"/>
      <c r="B964" s="140"/>
      <c r="C964" s="140"/>
      <c r="D964" s="182"/>
      <c r="E964" s="140"/>
    </row>
    <row r="965" spans="1:5" ht="12.75" customHeight="1">
      <c r="A965" s="140"/>
      <c r="B965" s="140"/>
      <c r="C965" s="140"/>
      <c r="D965" s="182"/>
      <c r="E965" s="140"/>
    </row>
    <row r="966" spans="1:5" ht="12.75" customHeight="1">
      <c r="A966" s="140"/>
      <c r="B966" s="140"/>
      <c r="C966" s="140"/>
      <c r="D966" s="182"/>
      <c r="E966" s="140"/>
    </row>
    <row r="967" spans="1:5" ht="12.75" customHeight="1">
      <c r="A967" s="140"/>
      <c r="B967" s="140"/>
      <c r="C967" s="140"/>
      <c r="D967" s="182"/>
      <c r="E967" s="140"/>
    </row>
    <row r="968" spans="1:5" ht="12.75" customHeight="1">
      <c r="A968" s="140"/>
      <c r="B968" s="140"/>
      <c r="C968" s="140"/>
      <c r="D968" s="182"/>
      <c r="E968" s="140"/>
    </row>
    <row r="969" spans="1:5" ht="12.75" customHeight="1">
      <c r="A969" s="140"/>
      <c r="B969" s="140"/>
      <c r="C969" s="140"/>
      <c r="D969" s="182"/>
      <c r="E969" s="140"/>
    </row>
    <row r="970" spans="1:5" ht="12.75" customHeight="1">
      <c r="A970" s="140"/>
      <c r="B970" s="140"/>
      <c r="C970" s="140"/>
      <c r="D970" s="182"/>
      <c r="E970" s="140"/>
    </row>
    <row r="971" spans="1:5" ht="12.75" customHeight="1">
      <c r="A971" s="140"/>
      <c r="B971" s="140"/>
      <c r="C971" s="140"/>
      <c r="D971" s="182"/>
      <c r="E971" s="140"/>
    </row>
    <row r="972" spans="1:5" ht="12.75" customHeight="1">
      <c r="A972" s="140"/>
      <c r="B972" s="140"/>
      <c r="C972" s="140"/>
      <c r="D972" s="182"/>
      <c r="E972" s="140"/>
    </row>
    <row r="973" spans="1:5" ht="12.75" customHeight="1">
      <c r="A973" s="140"/>
      <c r="B973" s="140"/>
      <c r="C973" s="140"/>
      <c r="D973" s="182"/>
      <c r="E973" s="140"/>
    </row>
    <row r="974" spans="1:5" ht="12.75" customHeight="1">
      <c r="A974" s="140"/>
      <c r="B974" s="140"/>
      <c r="C974" s="140"/>
      <c r="D974" s="182"/>
      <c r="E974" s="140"/>
    </row>
    <row r="975" spans="1:5" ht="12.75" customHeight="1">
      <c r="A975" s="140"/>
      <c r="B975" s="140"/>
      <c r="C975" s="140"/>
      <c r="D975" s="182"/>
      <c r="E975" s="140"/>
    </row>
    <row r="976" spans="1:5" ht="12.75" customHeight="1">
      <c r="A976" s="140"/>
      <c r="B976" s="140"/>
      <c r="C976" s="140"/>
      <c r="D976" s="182"/>
      <c r="E976" s="140"/>
    </row>
    <row r="977" spans="1:5" ht="12.75" customHeight="1">
      <c r="A977" s="140"/>
      <c r="B977" s="140"/>
      <c r="C977" s="140"/>
      <c r="D977" s="182"/>
      <c r="E977" s="140"/>
    </row>
    <row r="978" spans="1:5" ht="12.75" customHeight="1">
      <c r="A978" s="140"/>
      <c r="B978" s="140"/>
      <c r="C978" s="140"/>
      <c r="D978" s="182"/>
      <c r="E978" s="140"/>
    </row>
    <row r="979" spans="1:5" ht="12.75" customHeight="1">
      <c r="A979" s="140"/>
      <c r="B979" s="140"/>
      <c r="C979" s="140"/>
      <c r="D979" s="182"/>
      <c r="E979" s="140"/>
    </row>
    <row r="980" spans="1:5" ht="12.75" customHeight="1">
      <c r="A980" s="140"/>
      <c r="B980" s="140"/>
      <c r="C980" s="140"/>
      <c r="D980" s="182"/>
      <c r="E980" s="140"/>
    </row>
    <row r="981" spans="1:5" ht="12.75" customHeight="1">
      <c r="A981" s="140"/>
      <c r="B981" s="140"/>
      <c r="C981" s="140"/>
      <c r="D981" s="182"/>
      <c r="E981" s="140"/>
    </row>
    <row r="982" spans="1:5" ht="12.75" customHeight="1">
      <c r="A982" s="140"/>
      <c r="B982" s="140"/>
      <c r="C982" s="140"/>
      <c r="D982" s="182"/>
      <c r="E982" s="140"/>
    </row>
    <row r="983" spans="1:5" ht="12.75" customHeight="1">
      <c r="A983" s="140"/>
      <c r="B983" s="140"/>
      <c r="C983" s="140"/>
      <c r="D983" s="182"/>
      <c r="E983" s="140"/>
    </row>
    <row r="984" spans="1:5" ht="12.75" customHeight="1">
      <c r="A984" s="140"/>
      <c r="B984" s="140"/>
      <c r="C984" s="140"/>
      <c r="D984" s="182"/>
      <c r="E984" s="140"/>
    </row>
    <row r="985" spans="1:5" ht="12.75" customHeight="1">
      <c r="A985" s="140"/>
      <c r="B985" s="140"/>
      <c r="C985" s="140"/>
      <c r="D985" s="182"/>
      <c r="E985" s="140"/>
    </row>
    <row r="986" spans="1:5" ht="12.75" customHeight="1">
      <c r="A986" s="140"/>
      <c r="B986" s="140"/>
      <c r="C986" s="140"/>
      <c r="D986" s="182"/>
      <c r="E986" s="140"/>
    </row>
    <row r="987" spans="1:5" ht="12.75" customHeight="1">
      <c r="A987" s="140"/>
      <c r="B987" s="140"/>
      <c r="C987" s="140"/>
      <c r="D987" s="182"/>
      <c r="E987" s="140"/>
    </row>
    <row r="988" spans="1:5" ht="12.75" customHeight="1">
      <c r="A988" s="140"/>
      <c r="B988" s="140"/>
      <c r="C988" s="140"/>
      <c r="D988" s="182"/>
      <c r="E988" s="140"/>
    </row>
    <row r="989" spans="1:5" ht="12.75" customHeight="1">
      <c r="A989" s="140"/>
      <c r="B989" s="140"/>
      <c r="C989" s="140"/>
      <c r="D989" s="182"/>
      <c r="E989" s="140"/>
    </row>
    <row r="990" spans="1:5" ht="12.75" customHeight="1">
      <c r="A990" s="140"/>
      <c r="B990" s="140"/>
      <c r="C990" s="140"/>
      <c r="D990" s="182"/>
      <c r="E990" s="140"/>
    </row>
    <row r="991" spans="1:5" ht="12.75" customHeight="1">
      <c r="A991" s="140"/>
      <c r="B991" s="140"/>
      <c r="C991" s="140"/>
      <c r="D991" s="182"/>
      <c r="E991" s="140"/>
    </row>
    <row r="992" spans="1:5" ht="12.75" customHeight="1">
      <c r="A992" s="140"/>
      <c r="B992" s="140"/>
      <c r="C992" s="140"/>
      <c r="D992" s="182"/>
      <c r="E992" s="140"/>
    </row>
    <row r="993" spans="1:5" ht="12.75" customHeight="1">
      <c r="A993" s="140"/>
      <c r="B993" s="140"/>
      <c r="C993" s="140"/>
      <c r="D993" s="182"/>
      <c r="E993" s="140"/>
    </row>
    <row r="994" spans="1:5" ht="12.75" customHeight="1">
      <c r="A994" s="140"/>
      <c r="B994" s="140"/>
      <c r="C994" s="140"/>
      <c r="D994" s="182"/>
      <c r="E994" s="140"/>
    </row>
    <row r="995" spans="1:5" ht="12.75" customHeight="1">
      <c r="A995" s="140"/>
      <c r="B995" s="140"/>
      <c r="C995" s="140"/>
      <c r="D995" s="182"/>
      <c r="E995" s="140"/>
    </row>
    <row r="996" spans="1:5" ht="12.75" customHeight="1">
      <c r="A996" s="140"/>
      <c r="B996" s="140"/>
      <c r="C996" s="140"/>
      <c r="D996" s="182"/>
      <c r="E996" s="140"/>
    </row>
    <row r="997" spans="1:5" ht="12.75" customHeight="1">
      <c r="A997" s="140"/>
      <c r="B997" s="140"/>
      <c r="C997" s="140"/>
      <c r="D997" s="182"/>
      <c r="E997" s="140"/>
    </row>
    <row r="998" spans="1:5" ht="12.75" customHeight="1">
      <c r="A998" s="140"/>
      <c r="B998" s="140"/>
      <c r="C998" s="140"/>
      <c r="D998" s="182"/>
      <c r="E998" s="140"/>
    </row>
    <row r="999" spans="1:5" ht="12.75" customHeight="1">
      <c r="A999" s="140"/>
      <c r="B999" s="140"/>
      <c r="C999" s="140"/>
      <c r="D999" s="182"/>
      <c r="E999" s="140"/>
    </row>
    <row r="1000" spans="1:5" ht="12.75" customHeight="1">
      <c r="A1000" s="140"/>
      <c r="B1000" s="140"/>
      <c r="C1000" s="140"/>
      <c r="D1000" s="182"/>
      <c r="E1000" s="140"/>
    </row>
    <row r="1001" spans="1:5" ht="12.75" customHeight="1">
      <c r="A1001" s="140"/>
      <c r="B1001" s="140"/>
      <c r="C1001" s="140"/>
      <c r="D1001" s="182"/>
      <c r="E1001" s="140"/>
    </row>
    <row r="1002" spans="1:5" ht="12.75" customHeight="1">
      <c r="A1002" s="140"/>
      <c r="B1002" s="140"/>
      <c r="C1002" s="140"/>
      <c r="D1002" s="182"/>
      <c r="E1002" s="140"/>
    </row>
    <row r="1003" spans="1:5" ht="12.75" customHeight="1">
      <c r="A1003" s="140"/>
      <c r="B1003" s="140"/>
      <c r="C1003" s="140"/>
      <c r="D1003" s="182"/>
      <c r="E1003" s="140"/>
    </row>
    <row r="1004" spans="1:5" ht="12.75" customHeight="1">
      <c r="A1004" s="140"/>
      <c r="B1004" s="140"/>
      <c r="C1004" s="140"/>
      <c r="D1004" s="182"/>
      <c r="E1004" s="140"/>
    </row>
    <row r="1005" spans="1:5" ht="12.75" customHeight="1">
      <c r="A1005" s="140"/>
      <c r="B1005" s="140"/>
      <c r="C1005" s="140"/>
      <c r="D1005" s="182"/>
      <c r="E1005" s="140"/>
    </row>
    <row r="1006" spans="1:5" ht="12.75" customHeight="1">
      <c r="A1006" s="140"/>
      <c r="B1006" s="140"/>
      <c r="C1006" s="140"/>
      <c r="D1006" s="182"/>
      <c r="E1006" s="140"/>
    </row>
    <row r="1007" spans="1:5" ht="12.75" customHeight="1">
      <c r="A1007" s="140"/>
      <c r="B1007" s="140"/>
      <c r="C1007" s="140"/>
      <c r="D1007" s="182"/>
      <c r="E1007" s="140"/>
    </row>
    <row r="1008" spans="1:5" ht="12.75" customHeight="1">
      <c r="A1008" s="140"/>
      <c r="B1008" s="140"/>
      <c r="C1008" s="140"/>
      <c r="D1008" s="182"/>
      <c r="E1008" s="140"/>
    </row>
    <row r="1009" spans="1:5" ht="12.75" customHeight="1">
      <c r="A1009" s="140"/>
      <c r="B1009" s="140"/>
      <c r="C1009" s="140"/>
      <c r="D1009" s="182"/>
      <c r="E1009" s="140"/>
    </row>
    <row r="1010" spans="1:5" ht="12.75" customHeight="1">
      <c r="A1010" s="140"/>
      <c r="B1010" s="140"/>
      <c r="C1010" s="140"/>
      <c r="D1010" s="182"/>
      <c r="E1010" s="140"/>
    </row>
    <row r="1011" spans="1:5" ht="12.75" customHeight="1">
      <c r="A1011" s="140"/>
      <c r="B1011" s="140"/>
      <c r="C1011" s="140"/>
      <c r="D1011" s="182"/>
      <c r="E1011" s="140"/>
    </row>
    <row r="1012" spans="1:5" ht="12.75" customHeight="1">
      <c r="A1012" s="140"/>
      <c r="B1012" s="140"/>
      <c r="C1012" s="140"/>
      <c r="D1012" s="182"/>
      <c r="E1012" s="140"/>
    </row>
  </sheetData>
  <mergeCells count="19">
    <mergeCell ref="D1:E3"/>
    <mergeCell ref="B30:B31"/>
    <mergeCell ref="B33:B35"/>
    <mergeCell ref="B38:B39"/>
    <mergeCell ref="B48:B50"/>
    <mergeCell ref="B7:B9"/>
    <mergeCell ref="B10:B12"/>
    <mergeCell ref="B16:B18"/>
    <mergeCell ref="B23:B24"/>
    <mergeCell ref="B25:B26"/>
    <mergeCell ref="B27:B29"/>
    <mergeCell ref="B1:B4"/>
    <mergeCell ref="C1:C4"/>
    <mergeCell ref="B5:B6"/>
    <mergeCell ref="B65:B66"/>
    <mergeCell ref="B73:B74"/>
    <mergeCell ref="B58:B60"/>
    <mergeCell ref="A62:C62"/>
    <mergeCell ref="A1:A4"/>
  </mergeCells>
  <conditionalFormatting sqref="F4">
    <cfRule type="expression" dxfId="2" priority="1">
      <formula>$J$53</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V1005"/>
  <sheetViews>
    <sheetView topLeftCell="D1" zoomScale="70" zoomScaleNormal="70" workbookViewId="0">
      <selection activeCell="P2" sqref="P2:T3"/>
    </sheetView>
  </sheetViews>
  <sheetFormatPr defaultRowHeight="24.75" customHeight="1"/>
  <cols>
    <col min="1" max="1" width="6.85546875" style="16" customWidth="1"/>
    <col min="2" max="2" width="18.85546875" style="16" hidden="1" customWidth="1"/>
    <col min="3" max="3" width="80.7109375" style="16" customWidth="1"/>
    <col min="4" max="4" width="18.7109375" style="16" customWidth="1"/>
    <col min="5" max="5" width="14.7109375" style="199" customWidth="1"/>
    <col min="6" max="6" width="16.42578125" style="16" customWidth="1"/>
    <col min="7" max="7" width="17.85546875" style="16" bestFit="1" customWidth="1"/>
    <col min="8" max="8" width="18.5703125" style="16" customWidth="1"/>
    <col min="9" max="9" width="10.7109375" style="175" bestFit="1" customWidth="1"/>
    <col min="10" max="10" width="17" style="175" customWidth="1"/>
    <col min="13" max="13" width="6.85546875" style="16" customWidth="1"/>
    <col min="14" max="14" width="18.85546875" style="16" hidden="1" customWidth="1"/>
    <col min="15" max="15" width="80.7109375" style="16" customWidth="1"/>
    <col min="16" max="16" width="18.7109375" style="16" customWidth="1"/>
    <col min="17" max="17" width="14.7109375" style="218" customWidth="1"/>
    <col min="18" max="18" width="16.42578125" style="16" customWidth="1"/>
    <col min="19" max="19" width="17.85546875" style="16" bestFit="1" customWidth="1"/>
    <col min="20" max="20" width="18.5703125" style="16" customWidth="1"/>
    <col min="21" max="21" width="10.7109375" style="175" bestFit="1" customWidth="1"/>
    <col min="22" max="22" width="17" style="175" customWidth="1"/>
  </cols>
  <sheetData>
    <row r="1" spans="1:22" ht="24.75" customHeight="1">
      <c r="A1" s="432" t="s">
        <v>0</v>
      </c>
      <c r="B1" s="432" t="s">
        <v>1</v>
      </c>
      <c r="C1" s="435" t="s">
        <v>2</v>
      </c>
      <c r="D1" s="445">
        <v>45901</v>
      </c>
      <c r="E1" s="446"/>
      <c r="F1" s="446"/>
      <c r="G1" s="446"/>
      <c r="H1" s="447"/>
      <c r="M1" s="432" t="s">
        <v>0</v>
      </c>
      <c r="N1" s="432" t="s">
        <v>1</v>
      </c>
      <c r="O1" s="435" t="s">
        <v>2</v>
      </c>
      <c r="P1" s="445">
        <v>45902</v>
      </c>
      <c r="Q1" s="446"/>
      <c r="R1" s="446"/>
      <c r="S1" s="446"/>
      <c r="T1" s="447"/>
    </row>
    <row r="2" spans="1:22" ht="24.75" customHeight="1">
      <c r="A2" s="433"/>
      <c r="B2" s="433"/>
      <c r="C2" s="494"/>
      <c r="D2" s="444" t="s">
        <v>362</v>
      </c>
      <c r="E2" s="444"/>
      <c r="F2" s="444"/>
      <c r="G2" s="444"/>
      <c r="H2" s="444"/>
      <c r="M2" s="433"/>
      <c r="N2" s="433"/>
      <c r="O2" s="494"/>
      <c r="P2" s="444" t="s">
        <v>362</v>
      </c>
      <c r="Q2" s="444"/>
      <c r="R2" s="444"/>
      <c r="S2" s="444"/>
      <c r="T2" s="444"/>
    </row>
    <row r="3" spans="1:22" ht="24.75" customHeight="1">
      <c r="A3" s="433"/>
      <c r="B3" s="433"/>
      <c r="C3" s="494"/>
      <c r="D3" s="444"/>
      <c r="E3" s="444"/>
      <c r="F3" s="444"/>
      <c r="G3" s="444"/>
      <c r="H3" s="444"/>
      <c r="M3" s="433"/>
      <c r="N3" s="433"/>
      <c r="O3" s="494"/>
      <c r="P3" s="444"/>
      <c r="Q3" s="444"/>
      <c r="R3" s="444"/>
      <c r="S3" s="444"/>
      <c r="T3" s="444"/>
    </row>
    <row r="4" spans="1:22" ht="24.75" customHeight="1">
      <c r="A4" s="434"/>
      <c r="B4" s="434"/>
      <c r="C4" s="460"/>
      <c r="D4" s="137" t="s">
        <v>363</v>
      </c>
      <c r="E4" s="196" t="s">
        <v>245</v>
      </c>
      <c r="F4" s="35" t="s">
        <v>243</v>
      </c>
      <c r="G4" s="35" t="s">
        <v>244</v>
      </c>
      <c r="H4" s="35" t="s">
        <v>254</v>
      </c>
      <c r="M4" s="434"/>
      <c r="N4" s="434"/>
      <c r="O4" s="460"/>
      <c r="P4" s="212" t="s">
        <v>363</v>
      </c>
      <c r="Q4" s="213" t="s">
        <v>245</v>
      </c>
      <c r="R4" s="35" t="s">
        <v>243</v>
      </c>
      <c r="S4" s="35" t="s">
        <v>244</v>
      </c>
      <c r="T4" s="35" t="s">
        <v>254</v>
      </c>
    </row>
    <row r="5" spans="1:22" ht="24.75" customHeight="1">
      <c r="A5" s="6">
        <v>1</v>
      </c>
      <c r="B5" s="453" t="s">
        <v>6</v>
      </c>
      <c r="C5" s="19" t="s">
        <v>100</v>
      </c>
      <c r="D5" s="193" t="s">
        <v>397</v>
      </c>
      <c r="E5" s="200">
        <f>10901000*1</f>
        <v>10901000</v>
      </c>
      <c r="F5" s="14" t="str">
        <f>IFERROR(VLOOKUP(C5,$N$4:$P$65,3,FALSE),"")</f>
        <v/>
      </c>
      <c r="G5" s="14">
        <f>IF($I$2=$I$4,E5,E5-F5)</f>
        <v>10901000</v>
      </c>
      <c r="H5" s="20"/>
      <c r="I5" s="194">
        <v>45902</v>
      </c>
      <c r="J5" s="153" t="s">
        <v>433</v>
      </c>
      <c r="M5" s="6">
        <v>1</v>
      </c>
      <c r="N5" s="453" t="s">
        <v>6</v>
      </c>
      <c r="O5" s="19" t="s">
        <v>100</v>
      </c>
      <c r="P5" s="206" t="s">
        <v>397</v>
      </c>
      <c r="Q5" s="124">
        <v>16112000</v>
      </c>
      <c r="R5" s="14" t="str">
        <f>IFERROR(VLOOKUP(O5,$N$4:$P$65,3,FALSE),"")</f>
        <v/>
      </c>
      <c r="S5" s="14" t="str">
        <f>IFERROR(VLOOKUP(O5,$N$4:$P$65,3,FALSE),"")</f>
        <v/>
      </c>
      <c r="T5" s="20"/>
      <c r="U5" s="194">
        <v>45903</v>
      </c>
      <c r="V5" s="153" t="s">
        <v>489</v>
      </c>
    </row>
    <row r="6" spans="1:22" ht="24.75" customHeight="1">
      <c r="A6" s="6">
        <f t="shared" ref="A6:A67" si="0">A5+1</f>
        <v>2</v>
      </c>
      <c r="B6" s="434"/>
      <c r="C6" s="21" t="s">
        <v>101</v>
      </c>
      <c r="D6" s="195"/>
      <c r="E6" s="200" t="str">
        <f>IFERROR(VLOOKUP(C6,$N$4:$O$66,2,FALSE),"")</f>
        <v/>
      </c>
      <c r="F6" s="14" t="str">
        <f t="shared" ref="F6:G67" si="1">IFERROR(VLOOKUP(C6,$N$4:$P$65,3,FALSE),"")</f>
        <v/>
      </c>
      <c r="G6" s="14" t="str">
        <f t="shared" ref="G6:G67" si="2">IF($I$2=$I$4,E6,E6-F6)</f>
        <v/>
      </c>
      <c r="H6" s="20"/>
      <c r="M6" s="6">
        <f t="shared" ref="M6:M67" si="3">M5+1</f>
        <v>2</v>
      </c>
      <c r="N6" s="434"/>
      <c r="O6" s="21" t="s">
        <v>101</v>
      </c>
      <c r="P6" s="22"/>
      <c r="Q6" s="200"/>
      <c r="R6" s="14" t="str">
        <f t="shared" ref="R6:R67" si="4">IFERROR(VLOOKUP(O6,$N$4:$P$65,3,FALSE),"")</f>
        <v/>
      </c>
      <c r="S6" s="14" t="str">
        <f t="shared" ref="S6:S67" si="5">IFERROR(VLOOKUP(O6,$N$4:$P$65,3,FALSE),"")</f>
        <v/>
      </c>
      <c r="T6" s="20"/>
    </row>
    <row r="7" spans="1:22" ht="24.75" customHeight="1">
      <c r="A7" s="6">
        <f t="shared" si="0"/>
        <v>3</v>
      </c>
      <c r="B7" s="453" t="s">
        <v>9</v>
      </c>
      <c r="C7" s="19" t="s">
        <v>102</v>
      </c>
      <c r="D7" s="169"/>
      <c r="E7" s="200">
        <f>7090000*1</f>
        <v>7090000</v>
      </c>
      <c r="F7" s="14" t="str">
        <f t="shared" si="1"/>
        <v/>
      </c>
      <c r="G7" s="14">
        <f t="shared" si="2"/>
        <v>7090000</v>
      </c>
      <c r="H7" s="20"/>
      <c r="I7" s="194">
        <v>45902</v>
      </c>
      <c r="J7" s="153" t="s">
        <v>471</v>
      </c>
      <c r="M7" s="6">
        <f t="shared" si="3"/>
        <v>3</v>
      </c>
      <c r="N7" s="453" t="s">
        <v>9</v>
      </c>
      <c r="O7" s="19" t="s">
        <v>102</v>
      </c>
      <c r="P7" s="26"/>
      <c r="Q7" s="214">
        <v>6846000</v>
      </c>
      <c r="R7" s="14" t="str">
        <f t="shared" si="4"/>
        <v/>
      </c>
      <c r="S7" s="14" t="str">
        <f t="shared" si="5"/>
        <v/>
      </c>
      <c r="T7" s="20"/>
      <c r="U7" s="194">
        <v>45904</v>
      </c>
      <c r="V7" s="153" t="s">
        <v>488</v>
      </c>
    </row>
    <row r="8" spans="1:22" ht="24.75" customHeight="1">
      <c r="A8" s="6">
        <f t="shared" si="0"/>
        <v>4</v>
      </c>
      <c r="B8" s="433"/>
      <c r="C8" s="21" t="s">
        <v>129</v>
      </c>
      <c r="D8" s="193" t="s">
        <v>387</v>
      </c>
      <c r="E8" s="200">
        <f>7141000*1</f>
        <v>7141000</v>
      </c>
      <c r="F8" s="14" t="str">
        <f t="shared" si="1"/>
        <v/>
      </c>
      <c r="G8" s="14">
        <f t="shared" si="2"/>
        <v>7141000</v>
      </c>
      <c r="H8" s="20"/>
      <c r="I8" s="194">
        <v>45902</v>
      </c>
      <c r="J8" s="153" t="s">
        <v>472</v>
      </c>
      <c r="M8" s="6">
        <f t="shared" si="3"/>
        <v>4</v>
      </c>
      <c r="N8" s="433"/>
      <c r="O8" s="211" t="s">
        <v>129</v>
      </c>
      <c r="P8" s="206" t="s">
        <v>387</v>
      </c>
      <c r="Q8" s="215">
        <v>8458000</v>
      </c>
      <c r="R8" s="14" t="str">
        <f t="shared" si="4"/>
        <v/>
      </c>
      <c r="S8" s="14" t="str">
        <f t="shared" si="5"/>
        <v/>
      </c>
      <c r="T8" s="20"/>
      <c r="U8" s="194">
        <v>45904</v>
      </c>
      <c r="V8" s="153" t="s">
        <v>525</v>
      </c>
    </row>
    <row r="9" spans="1:22" ht="24.75" customHeight="1">
      <c r="A9" s="6">
        <f t="shared" si="0"/>
        <v>5</v>
      </c>
      <c r="B9" s="434"/>
      <c r="C9" s="21" t="s">
        <v>104</v>
      </c>
      <c r="D9" s="193" t="s">
        <v>389</v>
      </c>
      <c r="E9" s="200">
        <f>1275000*1</f>
        <v>1275000</v>
      </c>
      <c r="F9" s="14" t="str">
        <f t="shared" si="1"/>
        <v/>
      </c>
      <c r="G9" s="14">
        <f t="shared" si="2"/>
        <v>1275000</v>
      </c>
      <c r="H9" s="20"/>
      <c r="I9" s="194">
        <v>45902</v>
      </c>
      <c r="J9" s="153" t="s">
        <v>473</v>
      </c>
      <c r="M9" s="6">
        <f t="shared" si="3"/>
        <v>5</v>
      </c>
      <c r="N9" s="434"/>
      <c r="O9" s="211" t="s">
        <v>104</v>
      </c>
      <c r="P9" s="206" t="s">
        <v>389</v>
      </c>
      <c r="Q9" s="215">
        <v>1257000</v>
      </c>
      <c r="R9" s="14" t="str">
        <f t="shared" si="4"/>
        <v/>
      </c>
      <c r="S9" s="14" t="str">
        <f t="shared" si="5"/>
        <v/>
      </c>
      <c r="T9" s="20"/>
      <c r="U9" s="194">
        <v>45903</v>
      </c>
      <c r="V9" s="153" t="s">
        <v>526</v>
      </c>
    </row>
    <row r="10" spans="1:22" ht="24.75" customHeight="1">
      <c r="A10" s="6">
        <f t="shared" si="0"/>
        <v>6</v>
      </c>
      <c r="B10" s="453" t="s">
        <v>13</v>
      </c>
      <c r="C10" s="21" t="s">
        <v>105</v>
      </c>
      <c r="D10" s="193" t="s">
        <v>388</v>
      </c>
      <c r="E10" s="200">
        <v>13211000</v>
      </c>
      <c r="F10" s="14" t="str">
        <f t="shared" si="1"/>
        <v/>
      </c>
      <c r="G10" s="14">
        <f t="shared" si="2"/>
        <v>13211000</v>
      </c>
      <c r="H10" s="20"/>
      <c r="I10" s="194">
        <v>45902</v>
      </c>
      <c r="J10" s="153" t="s">
        <v>434</v>
      </c>
      <c r="M10" s="6">
        <f t="shared" si="3"/>
        <v>6</v>
      </c>
      <c r="N10" s="453" t="s">
        <v>13</v>
      </c>
      <c r="O10" s="21" t="s">
        <v>105</v>
      </c>
      <c r="P10" s="206" t="s">
        <v>388</v>
      </c>
      <c r="Q10" s="214">
        <v>14416000</v>
      </c>
      <c r="R10" s="14" t="str">
        <f t="shared" si="4"/>
        <v/>
      </c>
      <c r="S10" s="14" t="str">
        <f t="shared" si="5"/>
        <v/>
      </c>
      <c r="T10" s="20"/>
      <c r="U10" s="194">
        <v>45903</v>
      </c>
      <c r="V10" s="153" t="s">
        <v>490</v>
      </c>
    </row>
    <row r="11" spans="1:22" ht="24.75" customHeight="1">
      <c r="A11" s="6">
        <f t="shared" si="0"/>
        <v>7</v>
      </c>
      <c r="B11" s="433"/>
      <c r="C11" s="19" t="s">
        <v>106</v>
      </c>
      <c r="D11" s="193" t="s">
        <v>396</v>
      </c>
      <c r="E11" s="200">
        <v>7706000</v>
      </c>
      <c r="F11" s="14" t="str">
        <f t="shared" si="1"/>
        <v/>
      </c>
      <c r="G11" s="14">
        <f t="shared" si="2"/>
        <v>7706000</v>
      </c>
      <c r="H11" s="20"/>
      <c r="I11" s="194">
        <v>45903</v>
      </c>
      <c r="J11" s="153" t="s">
        <v>474</v>
      </c>
      <c r="M11" s="6">
        <f t="shared" si="3"/>
        <v>7</v>
      </c>
      <c r="N11" s="433"/>
      <c r="O11" s="208" t="s">
        <v>106</v>
      </c>
      <c r="P11" s="206" t="s">
        <v>396</v>
      </c>
      <c r="Q11" s="214">
        <v>10769000</v>
      </c>
      <c r="R11" s="14" t="str">
        <f t="shared" si="4"/>
        <v/>
      </c>
      <c r="S11" s="14" t="str">
        <f t="shared" si="5"/>
        <v/>
      </c>
      <c r="T11" s="20"/>
      <c r="U11" s="194">
        <v>45903</v>
      </c>
      <c r="V11" s="153" t="s">
        <v>491</v>
      </c>
    </row>
    <row r="12" spans="1:22" ht="24.75" customHeight="1">
      <c r="A12" s="6">
        <f t="shared" si="0"/>
        <v>8</v>
      </c>
      <c r="B12" s="434"/>
      <c r="C12" s="21" t="s">
        <v>107</v>
      </c>
      <c r="D12" s="193" t="s">
        <v>404</v>
      </c>
      <c r="E12" s="200">
        <v>28774000</v>
      </c>
      <c r="F12" s="14" t="str">
        <f t="shared" si="1"/>
        <v/>
      </c>
      <c r="G12" s="14">
        <f t="shared" si="2"/>
        <v>28774000</v>
      </c>
      <c r="H12" s="20"/>
      <c r="I12" s="194">
        <v>45903</v>
      </c>
      <c r="J12" s="153" t="s">
        <v>450</v>
      </c>
      <c r="M12" s="6">
        <f t="shared" si="3"/>
        <v>8</v>
      </c>
      <c r="N12" s="434"/>
      <c r="O12" s="21" t="s">
        <v>107</v>
      </c>
      <c r="P12" s="206" t="s">
        <v>404</v>
      </c>
      <c r="Q12" s="214">
        <v>31682000</v>
      </c>
      <c r="R12" s="14" t="str">
        <f t="shared" si="4"/>
        <v/>
      </c>
      <c r="S12" s="14" t="str">
        <f t="shared" si="5"/>
        <v/>
      </c>
      <c r="T12" s="20"/>
      <c r="U12" s="194">
        <v>45904</v>
      </c>
      <c r="V12" s="153" t="s">
        <v>491</v>
      </c>
    </row>
    <row r="13" spans="1:22" ht="24.75" customHeight="1">
      <c r="A13" s="6">
        <f t="shared" si="0"/>
        <v>9</v>
      </c>
      <c r="B13" s="7" t="s">
        <v>17</v>
      </c>
      <c r="C13" s="21" t="s">
        <v>108</v>
      </c>
      <c r="D13" s="193" t="s">
        <v>403</v>
      </c>
      <c r="E13" s="200">
        <v>6465000</v>
      </c>
      <c r="F13" s="14" t="str">
        <f t="shared" si="1"/>
        <v/>
      </c>
      <c r="G13" s="14">
        <f t="shared" si="2"/>
        <v>6465000</v>
      </c>
      <c r="H13" s="20"/>
      <c r="I13" s="194">
        <v>45903</v>
      </c>
      <c r="J13" s="153" t="s">
        <v>449</v>
      </c>
      <c r="M13" s="6">
        <f t="shared" si="3"/>
        <v>9</v>
      </c>
      <c r="N13" s="7" t="s">
        <v>17</v>
      </c>
      <c r="O13" s="21" t="s">
        <v>108</v>
      </c>
      <c r="P13" s="206" t="s">
        <v>403</v>
      </c>
      <c r="Q13" s="214">
        <v>10610000</v>
      </c>
      <c r="R13" s="14" t="str">
        <f t="shared" si="4"/>
        <v/>
      </c>
      <c r="S13" s="14" t="str">
        <f t="shared" si="5"/>
        <v/>
      </c>
      <c r="T13" s="20"/>
      <c r="U13" s="194">
        <v>45904</v>
      </c>
      <c r="V13" s="153" t="s">
        <v>491</v>
      </c>
    </row>
    <row r="14" spans="1:22" ht="24.75" customHeight="1">
      <c r="A14" s="6">
        <f t="shared" si="0"/>
        <v>10</v>
      </c>
      <c r="B14" s="7" t="s">
        <v>19</v>
      </c>
      <c r="C14" s="21" t="s">
        <v>109</v>
      </c>
      <c r="D14" s="193" t="s">
        <v>405</v>
      </c>
      <c r="E14" s="200">
        <v>4924000</v>
      </c>
      <c r="F14" s="14" t="str">
        <f t="shared" si="1"/>
        <v/>
      </c>
      <c r="G14" s="14">
        <f t="shared" si="2"/>
        <v>4924000</v>
      </c>
      <c r="H14" s="20"/>
      <c r="I14" s="194">
        <v>45903</v>
      </c>
      <c r="J14" s="153" t="s">
        <v>435</v>
      </c>
      <c r="M14" s="6">
        <f t="shared" si="3"/>
        <v>10</v>
      </c>
      <c r="N14" s="7" t="s">
        <v>19</v>
      </c>
      <c r="O14" s="21" t="s">
        <v>109</v>
      </c>
      <c r="P14" s="206" t="s">
        <v>405</v>
      </c>
      <c r="Q14" s="214">
        <v>5539000</v>
      </c>
      <c r="R14" s="14" t="str">
        <f t="shared" si="4"/>
        <v/>
      </c>
      <c r="S14" s="14" t="str">
        <f t="shared" si="5"/>
        <v/>
      </c>
      <c r="T14" s="20"/>
      <c r="U14" s="194">
        <v>45903</v>
      </c>
      <c r="V14" s="153" t="s">
        <v>492</v>
      </c>
    </row>
    <row r="15" spans="1:22" ht="24.75" customHeight="1">
      <c r="A15" s="6">
        <f t="shared" si="0"/>
        <v>11</v>
      </c>
      <c r="B15" s="7" t="s">
        <v>21</v>
      </c>
      <c r="C15" s="19" t="s">
        <v>110</v>
      </c>
      <c r="D15" s="193" t="s">
        <v>385</v>
      </c>
      <c r="E15" s="200">
        <v>11318000</v>
      </c>
      <c r="F15" s="14" t="str">
        <f t="shared" si="1"/>
        <v/>
      </c>
      <c r="G15" s="14">
        <f t="shared" si="2"/>
        <v>11318000</v>
      </c>
      <c r="H15" s="20"/>
      <c r="I15" s="194">
        <v>45902</v>
      </c>
      <c r="J15" s="153" t="s">
        <v>475</v>
      </c>
      <c r="M15" s="6">
        <f t="shared" si="3"/>
        <v>11</v>
      </c>
      <c r="N15" s="7" t="s">
        <v>21</v>
      </c>
      <c r="O15" s="208" t="s">
        <v>110</v>
      </c>
      <c r="P15" s="206" t="s">
        <v>385</v>
      </c>
      <c r="Q15" s="214">
        <v>15207000</v>
      </c>
      <c r="R15" s="14" t="str">
        <f t="shared" si="4"/>
        <v/>
      </c>
      <c r="S15" s="14" t="str">
        <f t="shared" si="5"/>
        <v/>
      </c>
      <c r="T15" s="20"/>
      <c r="U15" s="194">
        <v>45903</v>
      </c>
      <c r="V15" s="153" t="s">
        <v>489</v>
      </c>
    </row>
    <row r="16" spans="1:22" ht="24.75" customHeight="1">
      <c r="A16" s="6">
        <f t="shared" si="0"/>
        <v>12</v>
      </c>
      <c r="B16" s="453" t="s">
        <v>23</v>
      </c>
      <c r="C16" s="21" t="s">
        <v>111</v>
      </c>
      <c r="D16" s="193" t="s">
        <v>386</v>
      </c>
      <c r="E16" s="200">
        <v>10652000</v>
      </c>
      <c r="F16" s="14" t="str">
        <f t="shared" si="1"/>
        <v/>
      </c>
      <c r="G16" s="14">
        <f t="shared" si="2"/>
        <v>10652000</v>
      </c>
      <c r="H16" s="20"/>
      <c r="I16" s="194">
        <v>45901</v>
      </c>
      <c r="J16" s="153" t="s">
        <v>436</v>
      </c>
      <c r="M16" s="6">
        <f t="shared" si="3"/>
        <v>12</v>
      </c>
      <c r="N16" s="453" t="s">
        <v>23</v>
      </c>
      <c r="O16" s="21" t="s">
        <v>111</v>
      </c>
      <c r="P16" s="206" t="s">
        <v>386</v>
      </c>
      <c r="Q16" s="214">
        <v>13750000</v>
      </c>
      <c r="R16" s="14" t="str">
        <f t="shared" si="4"/>
        <v/>
      </c>
      <c r="S16" s="14" t="str">
        <f t="shared" si="5"/>
        <v/>
      </c>
      <c r="T16" s="20"/>
      <c r="U16" s="194">
        <v>45903</v>
      </c>
      <c r="V16" s="153" t="s">
        <v>493</v>
      </c>
    </row>
    <row r="17" spans="1:22" ht="24.75" customHeight="1">
      <c r="A17" s="6">
        <f t="shared" si="0"/>
        <v>13</v>
      </c>
      <c r="B17" s="433"/>
      <c r="C17" s="21" t="s">
        <v>112</v>
      </c>
      <c r="D17" s="193" t="s">
        <v>392</v>
      </c>
      <c r="E17" s="200">
        <v>5207000</v>
      </c>
      <c r="F17" s="14" t="str">
        <f t="shared" si="1"/>
        <v/>
      </c>
      <c r="G17" s="14">
        <f t="shared" si="2"/>
        <v>5207000</v>
      </c>
      <c r="H17" s="20"/>
      <c r="I17" s="194">
        <v>45902</v>
      </c>
      <c r="J17" s="153" t="s">
        <v>437</v>
      </c>
      <c r="M17" s="6">
        <f t="shared" si="3"/>
        <v>13</v>
      </c>
      <c r="N17" s="433"/>
      <c r="O17" s="211" t="s">
        <v>112</v>
      </c>
      <c r="P17" s="206" t="s">
        <v>392</v>
      </c>
      <c r="Q17" s="214">
        <v>7122000</v>
      </c>
      <c r="R17" s="14" t="str">
        <f t="shared" si="4"/>
        <v/>
      </c>
      <c r="S17" s="14" t="str">
        <f t="shared" si="5"/>
        <v/>
      </c>
      <c r="T17" s="20"/>
      <c r="U17" s="194">
        <v>45903</v>
      </c>
      <c r="V17" s="153" t="s">
        <v>494</v>
      </c>
    </row>
    <row r="18" spans="1:22" ht="24.75" customHeight="1">
      <c r="A18" s="6">
        <f t="shared" si="0"/>
        <v>14</v>
      </c>
      <c r="B18" s="434"/>
      <c r="C18" s="21" t="s">
        <v>113</v>
      </c>
      <c r="D18" s="193" t="s">
        <v>391</v>
      </c>
      <c r="E18" s="200">
        <v>5098000</v>
      </c>
      <c r="F18" s="14" t="str">
        <f t="shared" si="1"/>
        <v/>
      </c>
      <c r="G18" s="14">
        <f t="shared" si="2"/>
        <v>5098000</v>
      </c>
      <c r="H18" s="20"/>
      <c r="I18" s="194">
        <v>45903</v>
      </c>
      <c r="J18" s="153" t="s">
        <v>443</v>
      </c>
      <c r="M18" s="6">
        <f t="shared" si="3"/>
        <v>14</v>
      </c>
      <c r="N18" s="434"/>
      <c r="O18" s="21" t="s">
        <v>113</v>
      </c>
      <c r="P18" s="206" t="s">
        <v>391</v>
      </c>
      <c r="Q18" s="214">
        <v>7122000</v>
      </c>
      <c r="R18" s="14" t="str">
        <f t="shared" si="4"/>
        <v/>
      </c>
      <c r="S18" s="14" t="str">
        <f t="shared" si="5"/>
        <v/>
      </c>
      <c r="T18" s="20"/>
      <c r="U18" s="194">
        <v>45903</v>
      </c>
      <c r="V18" s="153" t="s">
        <v>494</v>
      </c>
    </row>
    <row r="19" spans="1:22" ht="24.75" customHeight="1">
      <c r="A19" s="6">
        <f t="shared" si="0"/>
        <v>15</v>
      </c>
      <c r="B19" s="7" t="s">
        <v>27</v>
      </c>
      <c r="C19" s="21" t="s">
        <v>114</v>
      </c>
      <c r="D19" s="193" t="s">
        <v>390</v>
      </c>
      <c r="E19" s="200">
        <v>5404000</v>
      </c>
      <c r="F19" s="14" t="str">
        <f t="shared" si="1"/>
        <v/>
      </c>
      <c r="G19" s="14">
        <f t="shared" si="2"/>
        <v>5404000</v>
      </c>
      <c r="H19" s="20"/>
      <c r="I19" s="194">
        <v>45902</v>
      </c>
      <c r="J19" s="153" t="s">
        <v>438</v>
      </c>
      <c r="M19" s="6">
        <f t="shared" si="3"/>
        <v>15</v>
      </c>
      <c r="N19" s="7" t="s">
        <v>27</v>
      </c>
      <c r="O19" s="21" t="s">
        <v>114</v>
      </c>
      <c r="P19" s="206" t="s">
        <v>390</v>
      </c>
      <c r="Q19" s="214">
        <v>6630000</v>
      </c>
      <c r="R19" s="14" t="str">
        <f t="shared" si="4"/>
        <v/>
      </c>
      <c r="S19" s="14" t="str">
        <f t="shared" si="5"/>
        <v/>
      </c>
      <c r="T19" s="20"/>
      <c r="U19" s="194">
        <v>45903</v>
      </c>
      <c r="V19" s="153" t="s">
        <v>495</v>
      </c>
    </row>
    <row r="20" spans="1:22" ht="24.75" customHeight="1">
      <c r="A20" s="6">
        <f t="shared" si="0"/>
        <v>16</v>
      </c>
      <c r="B20" s="453" t="s">
        <v>29</v>
      </c>
      <c r="C20" s="21" t="s">
        <v>115</v>
      </c>
      <c r="D20" s="193" t="s">
        <v>398</v>
      </c>
      <c r="E20" s="201">
        <v>7541000</v>
      </c>
      <c r="F20" s="14" t="str">
        <f t="shared" si="1"/>
        <v/>
      </c>
      <c r="G20" s="14">
        <f t="shared" si="2"/>
        <v>7541000</v>
      </c>
      <c r="H20" s="22"/>
      <c r="I20" s="194">
        <v>45903</v>
      </c>
      <c r="J20" s="153" t="s">
        <v>477</v>
      </c>
      <c r="M20" s="6">
        <f t="shared" si="3"/>
        <v>16</v>
      </c>
      <c r="N20" s="453" t="s">
        <v>29</v>
      </c>
      <c r="O20" s="21" t="s">
        <v>115</v>
      </c>
      <c r="P20" s="206" t="s">
        <v>398</v>
      </c>
      <c r="Q20" s="214">
        <v>10468000</v>
      </c>
      <c r="R20" s="14" t="str">
        <f t="shared" si="4"/>
        <v/>
      </c>
      <c r="S20" s="14" t="str">
        <f t="shared" si="5"/>
        <v/>
      </c>
      <c r="T20" s="22"/>
      <c r="U20" s="194">
        <v>45903</v>
      </c>
      <c r="V20" s="153" t="s">
        <v>496</v>
      </c>
    </row>
    <row r="21" spans="1:22" ht="24.75" customHeight="1">
      <c r="A21" s="6">
        <f t="shared" si="0"/>
        <v>17</v>
      </c>
      <c r="B21" s="454"/>
      <c r="C21" s="21" t="s">
        <v>116</v>
      </c>
      <c r="D21" s="193" t="s">
        <v>394</v>
      </c>
      <c r="E21" s="201">
        <v>8582000</v>
      </c>
      <c r="F21" s="14" t="str">
        <f t="shared" si="1"/>
        <v/>
      </c>
      <c r="G21" s="14">
        <f t="shared" si="2"/>
        <v>8582000</v>
      </c>
      <c r="H21" s="20"/>
      <c r="I21" s="194">
        <v>45902</v>
      </c>
      <c r="J21" s="153" t="s">
        <v>478</v>
      </c>
      <c r="M21" s="6">
        <f t="shared" si="3"/>
        <v>17</v>
      </c>
      <c r="N21" s="454"/>
      <c r="O21" s="21" t="s">
        <v>116</v>
      </c>
      <c r="P21" s="206" t="s">
        <v>394</v>
      </c>
      <c r="Q21" s="214">
        <v>9867000</v>
      </c>
      <c r="R21" s="14" t="str">
        <f t="shared" si="4"/>
        <v/>
      </c>
      <c r="S21" s="14" t="str">
        <f t="shared" si="5"/>
        <v/>
      </c>
      <c r="T21" s="20"/>
      <c r="U21" s="194">
        <v>45903</v>
      </c>
      <c r="V21" s="153" t="s">
        <v>497</v>
      </c>
    </row>
    <row r="22" spans="1:22" ht="24.75" customHeight="1">
      <c r="A22" s="6">
        <f t="shared" si="0"/>
        <v>18</v>
      </c>
      <c r="B22" s="7" t="s">
        <v>31</v>
      </c>
      <c r="C22" s="21" t="s">
        <v>117</v>
      </c>
      <c r="D22" s="193" t="s">
        <v>393</v>
      </c>
      <c r="E22" s="200" t="str">
        <f>IFERROR(VLOOKUP(C22,$N$4:$O$66,2,FALSE),"")</f>
        <v/>
      </c>
      <c r="F22" s="14" t="str">
        <f t="shared" si="1"/>
        <v/>
      </c>
      <c r="G22" s="14" t="str">
        <f t="shared" si="2"/>
        <v/>
      </c>
      <c r="H22" s="20"/>
      <c r="M22" s="6">
        <f t="shared" si="3"/>
        <v>18</v>
      </c>
      <c r="N22" s="7" t="s">
        <v>31</v>
      </c>
      <c r="O22" s="21" t="s">
        <v>117</v>
      </c>
      <c r="P22" s="206" t="s">
        <v>393</v>
      </c>
      <c r="Q22" s="200"/>
      <c r="R22" s="14" t="str">
        <f t="shared" si="4"/>
        <v/>
      </c>
      <c r="S22" s="14" t="str">
        <f t="shared" si="5"/>
        <v/>
      </c>
      <c r="T22" s="20"/>
    </row>
    <row r="23" spans="1:22" ht="24.75" customHeight="1">
      <c r="A23" s="6">
        <f>A22+1</f>
        <v>19</v>
      </c>
      <c r="B23" s="453" t="s">
        <v>33</v>
      </c>
      <c r="C23" s="21" t="s">
        <v>118</v>
      </c>
      <c r="D23" s="193" t="s">
        <v>395</v>
      </c>
      <c r="E23" s="201">
        <v>6898000</v>
      </c>
      <c r="F23" s="14" t="str">
        <f t="shared" si="1"/>
        <v/>
      </c>
      <c r="G23" s="14">
        <f t="shared" si="2"/>
        <v>6898000</v>
      </c>
      <c r="H23" s="22"/>
      <c r="I23" s="194">
        <v>45902</v>
      </c>
      <c r="J23" s="153" t="s">
        <v>479</v>
      </c>
      <c r="M23" s="6">
        <f>M22+1</f>
        <v>19</v>
      </c>
      <c r="N23" s="453" t="s">
        <v>33</v>
      </c>
      <c r="O23" s="211" t="s">
        <v>118</v>
      </c>
      <c r="P23" s="206" t="s">
        <v>395</v>
      </c>
      <c r="Q23" s="215">
        <v>8078000</v>
      </c>
      <c r="R23" s="14" t="str">
        <f t="shared" si="4"/>
        <v/>
      </c>
      <c r="S23" s="14" t="str">
        <f t="shared" si="5"/>
        <v/>
      </c>
      <c r="T23" s="22"/>
      <c r="U23" s="194">
        <v>45904</v>
      </c>
      <c r="V23" s="153" t="s">
        <v>527</v>
      </c>
    </row>
    <row r="24" spans="1:22" ht="24.75" customHeight="1">
      <c r="A24" s="6">
        <f t="shared" si="0"/>
        <v>20</v>
      </c>
      <c r="B24" s="455"/>
      <c r="C24" s="19" t="s">
        <v>119</v>
      </c>
      <c r="D24" s="169"/>
      <c r="E24" s="200" t="str">
        <f>IFERROR(VLOOKUP(C24,$N$4:$O$66,2,FALSE),"")</f>
        <v/>
      </c>
      <c r="F24" s="14" t="str">
        <f t="shared" si="1"/>
        <v/>
      </c>
      <c r="G24" s="14" t="str">
        <f t="shared" si="2"/>
        <v/>
      </c>
      <c r="H24" s="20"/>
      <c r="M24" s="6">
        <f t="shared" si="3"/>
        <v>20</v>
      </c>
      <c r="N24" s="455"/>
      <c r="O24" s="19" t="s">
        <v>119</v>
      </c>
      <c r="P24" s="26"/>
      <c r="Q24" s="200"/>
      <c r="R24" s="14" t="str">
        <f t="shared" si="4"/>
        <v/>
      </c>
      <c r="S24" s="14" t="str">
        <f t="shared" si="5"/>
        <v/>
      </c>
      <c r="T24" s="20"/>
    </row>
    <row r="25" spans="1:22" ht="24.75" customHeight="1">
      <c r="A25" s="6">
        <f t="shared" si="0"/>
        <v>21</v>
      </c>
      <c r="B25" s="455"/>
      <c r="C25" s="19" t="s">
        <v>120</v>
      </c>
      <c r="D25" s="169"/>
      <c r="E25" s="200" t="str">
        <f>IFERROR(VLOOKUP(C25,$N$4:$O$66,2,FALSE),"")</f>
        <v/>
      </c>
      <c r="F25" s="14" t="str">
        <f t="shared" si="1"/>
        <v/>
      </c>
      <c r="G25" s="14" t="str">
        <f t="shared" si="2"/>
        <v/>
      </c>
      <c r="H25" s="20"/>
      <c r="M25" s="6">
        <f t="shared" si="3"/>
        <v>21</v>
      </c>
      <c r="N25" s="455"/>
      <c r="O25" s="19" t="s">
        <v>120</v>
      </c>
      <c r="P25" s="169"/>
      <c r="Q25" s="200"/>
      <c r="R25" s="14" t="str">
        <f t="shared" si="4"/>
        <v/>
      </c>
      <c r="S25" s="14" t="str">
        <f t="shared" si="5"/>
        <v/>
      </c>
      <c r="T25" s="20"/>
    </row>
    <row r="26" spans="1:22" ht="24.75" customHeight="1">
      <c r="A26" s="6">
        <f t="shared" si="0"/>
        <v>22</v>
      </c>
      <c r="B26" s="454"/>
      <c r="C26" s="21" t="s">
        <v>121</v>
      </c>
      <c r="D26" s="193" t="s">
        <v>402</v>
      </c>
      <c r="E26" s="201">
        <v>13071000</v>
      </c>
      <c r="F26" s="14" t="str">
        <f t="shared" si="1"/>
        <v/>
      </c>
      <c r="G26" s="14">
        <f t="shared" si="2"/>
        <v>13071000</v>
      </c>
      <c r="H26" s="20"/>
      <c r="I26" s="194">
        <v>45903</v>
      </c>
      <c r="J26" s="153" t="s">
        <v>445</v>
      </c>
      <c r="M26" s="6">
        <f t="shared" si="3"/>
        <v>22</v>
      </c>
      <c r="N26" s="454"/>
      <c r="O26" s="21" t="s">
        <v>121</v>
      </c>
      <c r="P26" s="206" t="s">
        <v>402</v>
      </c>
      <c r="Q26" s="214">
        <v>12969000</v>
      </c>
      <c r="R26" s="14" t="str">
        <f t="shared" si="4"/>
        <v/>
      </c>
      <c r="S26" s="14" t="str">
        <f t="shared" si="5"/>
        <v/>
      </c>
      <c r="T26" s="20"/>
      <c r="U26" s="194">
        <v>45903</v>
      </c>
      <c r="V26" s="153" t="s">
        <v>498</v>
      </c>
    </row>
    <row r="27" spans="1:22" ht="24.75" customHeight="1">
      <c r="A27" s="6">
        <f t="shared" si="0"/>
        <v>23</v>
      </c>
      <c r="B27" s="453" t="s">
        <v>37</v>
      </c>
      <c r="C27" s="21" t="s">
        <v>122</v>
      </c>
      <c r="D27" s="193" t="s">
        <v>401</v>
      </c>
      <c r="E27" s="200" t="str">
        <f>IFERROR(VLOOKUP(C27,$N$4:$O$66,2,FALSE),"")</f>
        <v/>
      </c>
      <c r="F27" s="14" t="str">
        <f t="shared" si="1"/>
        <v/>
      </c>
      <c r="G27" s="14" t="str">
        <f t="shared" si="2"/>
        <v/>
      </c>
      <c r="H27" s="20"/>
      <c r="M27" s="6">
        <f t="shared" si="3"/>
        <v>23</v>
      </c>
      <c r="N27" s="453" t="s">
        <v>37</v>
      </c>
      <c r="O27" s="21" t="s">
        <v>122</v>
      </c>
      <c r="P27" s="207" t="s">
        <v>401</v>
      </c>
      <c r="Q27" s="210"/>
      <c r="R27" s="14" t="str">
        <f t="shared" si="4"/>
        <v/>
      </c>
      <c r="S27" s="14" t="str">
        <f t="shared" si="5"/>
        <v/>
      </c>
      <c r="T27" s="20"/>
    </row>
    <row r="28" spans="1:22" ht="24.75" customHeight="1">
      <c r="A28" s="6">
        <f t="shared" si="0"/>
        <v>24</v>
      </c>
      <c r="B28" s="434"/>
      <c r="C28" s="21" t="s">
        <v>123</v>
      </c>
      <c r="D28" s="195"/>
      <c r="E28" s="200">
        <v>6427000</v>
      </c>
      <c r="F28" s="14" t="str">
        <f t="shared" si="1"/>
        <v/>
      </c>
      <c r="G28" s="14">
        <f t="shared" si="2"/>
        <v>6427000</v>
      </c>
      <c r="H28" s="23"/>
      <c r="I28" s="194">
        <v>45903</v>
      </c>
      <c r="J28" s="153" t="s">
        <v>439</v>
      </c>
      <c r="M28" s="6">
        <f t="shared" si="3"/>
        <v>24</v>
      </c>
      <c r="N28" s="434"/>
      <c r="O28" s="21" t="s">
        <v>123</v>
      </c>
      <c r="P28" s="22"/>
      <c r="Q28" s="214">
        <v>7847000</v>
      </c>
      <c r="R28" s="14" t="str">
        <f t="shared" si="4"/>
        <v/>
      </c>
      <c r="S28" s="14" t="str">
        <f t="shared" si="5"/>
        <v/>
      </c>
      <c r="T28" s="23"/>
      <c r="U28" s="194">
        <v>45903</v>
      </c>
      <c r="V28" s="153" t="s">
        <v>499</v>
      </c>
    </row>
    <row r="29" spans="1:22" ht="24.75" customHeight="1">
      <c r="A29" s="6">
        <f t="shared" si="0"/>
        <v>25</v>
      </c>
      <c r="B29" s="453" t="s">
        <v>40</v>
      </c>
      <c r="C29" s="21" t="s">
        <v>124</v>
      </c>
      <c r="D29" s="193" t="s">
        <v>384</v>
      </c>
      <c r="E29" s="200">
        <v>3161000</v>
      </c>
      <c r="F29" s="14" t="str">
        <f t="shared" si="1"/>
        <v/>
      </c>
      <c r="G29" s="14">
        <f t="shared" si="2"/>
        <v>3161000</v>
      </c>
      <c r="H29" s="20"/>
      <c r="I29" s="194">
        <v>45903</v>
      </c>
      <c r="J29" s="153" t="s">
        <v>440</v>
      </c>
      <c r="M29" s="6">
        <f t="shared" si="3"/>
        <v>25</v>
      </c>
      <c r="N29" s="453" t="s">
        <v>40</v>
      </c>
      <c r="O29" s="21" t="s">
        <v>124</v>
      </c>
      <c r="P29" s="205" t="s">
        <v>384</v>
      </c>
      <c r="Q29" s="214">
        <v>5172000</v>
      </c>
      <c r="R29" s="14" t="str">
        <f t="shared" si="4"/>
        <v/>
      </c>
      <c r="S29" s="14" t="str">
        <f t="shared" si="5"/>
        <v/>
      </c>
      <c r="T29" s="20"/>
      <c r="U29" s="194">
        <v>45903</v>
      </c>
      <c r="V29" s="153" t="s">
        <v>500</v>
      </c>
    </row>
    <row r="30" spans="1:22" ht="24.75" customHeight="1">
      <c r="A30" s="6">
        <f t="shared" si="0"/>
        <v>26</v>
      </c>
      <c r="B30" s="433"/>
      <c r="C30" s="21" t="s">
        <v>125</v>
      </c>
      <c r="D30" s="193" t="s">
        <v>432</v>
      </c>
      <c r="E30" s="200">
        <v>10768000</v>
      </c>
      <c r="F30" s="14" t="str">
        <f t="shared" si="1"/>
        <v/>
      </c>
      <c r="G30" s="14">
        <f t="shared" si="2"/>
        <v>10768000</v>
      </c>
      <c r="H30" s="20"/>
      <c r="I30" s="194">
        <v>45903</v>
      </c>
      <c r="J30" s="153" t="s">
        <v>441</v>
      </c>
      <c r="M30" s="6">
        <f t="shared" si="3"/>
        <v>26</v>
      </c>
      <c r="N30" s="433"/>
      <c r="O30" s="21" t="s">
        <v>125</v>
      </c>
      <c r="P30" s="204" t="s">
        <v>432</v>
      </c>
      <c r="Q30" s="216">
        <v>16020000</v>
      </c>
      <c r="R30" s="14" t="str">
        <f t="shared" si="4"/>
        <v/>
      </c>
      <c r="S30" s="14" t="str">
        <f t="shared" si="5"/>
        <v/>
      </c>
      <c r="T30" s="20"/>
      <c r="U30" s="194">
        <v>45903</v>
      </c>
      <c r="V30" s="153" t="s">
        <v>501</v>
      </c>
    </row>
    <row r="31" spans="1:22" ht="24.75" customHeight="1">
      <c r="A31" s="6">
        <f t="shared" si="0"/>
        <v>27</v>
      </c>
      <c r="B31" s="434"/>
      <c r="C31" s="21" t="s">
        <v>126</v>
      </c>
      <c r="D31" s="193" t="s">
        <v>424</v>
      </c>
      <c r="E31" s="200">
        <v>6446000</v>
      </c>
      <c r="F31" s="14" t="str">
        <f t="shared" si="1"/>
        <v/>
      </c>
      <c r="G31" s="14">
        <f t="shared" si="2"/>
        <v>6446000</v>
      </c>
      <c r="H31" s="20"/>
      <c r="I31" s="194">
        <v>45903</v>
      </c>
      <c r="J31" s="153" t="s">
        <v>442</v>
      </c>
      <c r="M31" s="6">
        <f t="shared" si="3"/>
        <v>27</v>
      </c>
      <c r="N31" s="434"/>
      <c r="O31" s="21" t="s">
        <v>126</v>
      </c>
      <c r="P31" s="206" t="s">
        <v>424</v>
      </c>
      <c r="Q31" s="214">
        <v>7661000</v>
      </c>
      <c r="R31" s="14" t="str">
        <f t="shared" si="4"/>
        <v/>
      </c>
      <c r="S31" s="14" t="str">
        <f t="shared" si="5"/>
        <v/>
      </c>
      <c r="T31" s="20"/>
      <c r="U31" s="194">
        <v>45903</v>
      </c>
      <c r="V31" s="153" t="s">
        <v>502</v>
      </c>
    </row>
    <row r="32" spans="1:22" ht="24.75" customHeight="1">
      <c r="A32" s="6">
        <f t="shared" si="0"/>
        <v>28</v>
      </c>
      <c r="B32" s="450" t="s">
        <v>44</v>
      </c>
      <c r="C32" s="21" t="s">
        <v>127</v>
      </c>
      <c r="D32" s="193" t="s">
        <v>400</v>
      </c>
      <c r="E32" s="201">
        <v>11421000</v>
      </c>
      <c r="F32" s="14" t="str">
        <f t="shared" si="1"/>
        <v/>
      </c>
      <c r="G32" s="14" t="str">
        <f t="shared" si="1"/>
        <v/>
      </c>
      <c r="H32" s="20"/>
      <c r="I32" s="194">
        <v>45902</v>
      </c>
      <c r="J32" s="153" t="s">
        <v>480</v>
      </c>
      <c r="M32" s="6">
        <f t="shared" si="3"/>
        <v>28</v>
      </c>
      <c r="N32" s="450" t="s">
        <v>44</v>
      </c>
      <c r="O32" s="21" t="s">
        <v>127</v>
      </c>
      <c r="P32" s="206" t="s">
        <v>400</v>
      </c>
      <c r="Q32" s="214">
        <v>15445000</v>
      </c>
      <c r="R32" s="14" t="str">
        <f t="shared" si="4"/>
        <v/>
      </c>
      <c r="S32" s="14" t="str">
        <f t="shared" si="5"/>
        <v/>
      </c>
      <c r="T32" s="20"/>
      <c r="U32" s="194">
        <v>45903</v>
      </c>
      <c r="V32" s="153" t="s">
        <v>503</v>
      </c>
    </row>
    <row r="33" spans="1:22" ht="24.75" customHeight="1">
      <c r="A33" s="6">
        <f t="shared" si="0"/>
        <v>29</v>
      </c>
      <c r="B33" s="452"/>
      <c r="C33" s="21" t="s">
        <v>128</v>
      </c>
      <c r="D33" s="193" t="s">
        <v>399</v>
      </c>
      <c r="E33" s="200">
        <v>8274000</v>
      </c>
      <c r="F33" s="14" t="str">
        <f t="shared" si="1"/>
        <v/>
      </c>
      <c r="G33" s="14">
        <f t="shared" si="2"/>
        <v>8274000</v>
      </c>
      <c r="H33" s="20"/>
      <c r="I33" s="194">
        <v>45902</v>
      </c>
      <c r="J33" s="153" t="s">
        <v>444</v>
      </c>
      <c r="M33" s="6">
        <f t="shared" si="3"/>
        <v>29</v>
      </c>
      <c r="N33" s="452"/>
      <c r="O33" s="21" t="s">
        <v>128</v>
      </c>
      <c r="P33" s="206" t="s">
        <v>399</v>
      </c>
      <c r="Q33" s="214">
        <v>11156000</v>
      </c>
      <c r="R33" s="14" t="str">
        <f t="shared" si="4"/>
        <v/>
      </c>
      <c r="S33" s="14" t="str">
        <f t="shared" si="5"/>
        <v/>
      </c>
      <c r="T33" s="20"/>
      <c r="U33" s="194">
        <v>45903</v>
      </c>
      <c r="V33" s="153" t="s">
        <v>496</v>
      </c>
    </row>
    <row r="34" spans="1:22" ht="24.75" customHeight="1">
      <c r="A34" s="6">
        <f t="shared" si="0"/>
        <v>30</v>
      </c>
      <c r="B34" s="8" t="s">
        <v>47</v>
      </c>
      <c r="C34" s="21" t="s">
        <v>103</v>
      </c>
      <c r="D34" s="193" t="s">
        <v>408</v>
      </c>
      <c r="E34" s="201">
        <v>5743000</v>
      </c>
      <c r="F34" s="14" t="str">
        <f t="shared" si="1"/>
        <v/>
      </c>
      <c r="G34" s="14">
        <f t="shared" si="2"/>
        <v>5743000</v>
      </c>
      <c r="H34" s="20"/>
      <c r="I34" s="194">
        <v>45902</v>
      </c>
      <c r="J34" s="153" t="s">
        <v>481</v>
      </c>
      <c r="M34" s="6">
        <f t="shared" si="3"/>
        <v>30</v>
      </c>
      <c r="N34" s="8" t="s">
        <v>47</v>
      </c>
      <c r="O34" s="21" t="s">
        <v>103</v>
      </c>
      <c r="P34" s="206" t="s">
        <v>408</v>
      </c>
      <c r="Q34" s="214">
        <v>8034000</v>
      </c>
      <c r="R34" s="14" t="str">
        <f t="shared" si="4"/>
        <v/>
      </c>
      <c r="S34" s="14" t="str">
        <f t="shared" si="5"/>
        <v/>
      </c>
      <c r="T34" s="20"/>
      <c r="U34" s="194">
        <v>45904</v>
      </c>
      <c r="V34" s="153" t="s">
        <v>504</v>
      </c>
    </row>
    <row r="35" spans="1:22" ht="24.75" customHeight="1">
      <c r="A35" s="6">
        <f t="shared" si="0"/>
        <v>31</v>
      </c>
      <c r="B35" s="453" t="s">
        <v>49</v>
      </c>
      <c r="C35" s="21" t="s">
        <v>130</v>
      </c>
      <c r="D35" s="193" t="s">
        <v>407</v>
      </c>
      <c r="E35" s="200">
        <v>4066000</v>
      </c>
      <c r="F35" s="14" t="str">
        <f t="shared" si="1"/>
        <v/>
      </c>
      <c r="G35" s="14">
        <f t="shared" si="2"/>
        <v>4066000</v>
      </c>
      <c r="H35" s="20"/>
      <c r="I35" s="194">
        <v>45902</v>
      </c>
      <c r="J35" s="153" t="s">
        <v>446</v>
      </c>
      <c r="M35" s="6">
        <f t="shared" si="3"/>
        <v>31</v>
      </c>
      <c r="N35" s="453" t="s">
        <v>49</v>
      </c>
      <c r="O35" s="21" t="s">
        <v>130</v>
      </c>
      <c r="P35" s="206" t="s">
        <v>407</v>
      </c>
      <c r="Q35" s="214">
        <v>6941000</v>
      </c>
      <c r="R35" s="14" t="str">
        <f t="shared" si="4"/>
        <v/>
      </c>
      <c r="S35" s="14" t="str">
        <f t="shared" si="5"/>
        <v/>
      </c>
      <c r="T35" s="20"/>
      <c r="U35" s="194">
        <v>45903</v>
      </c>
      <c r="V35" s="153" t="s">
        <v>503</v>
      </c>
    </row>
    <row r="36" spans="1:22" ht="24.75" customHeight="1">
      <c r="A36" s="6">
        <f t="shared" si="0"/>
        <v>32</v>
      </c>
      <c r="B36" s="433"/>
      <c r="C36" s="21" t="s">
        <v>131</v>
      </c>
      <c r="D36" s="193" t="s">
        <v>406</v>
      </c>
      <c r="E36" s="200">
        <v>9082000</v>
      </c>
      <c r="F36" s="14" t="str">
        <f t="shared" si="1"/>
        <v/>
      </c>
      <c r="G36" s="14">
        <f t="shared" si="2"/>
        <v>9082000</v>
      </c>
      <c r="H36" s="20"/>
      <c r="I36" s="194">
        <v>45902</v>
      </c>
      <c r="J36" s="153" t="s">
        <v>447</v>
      </c>
      <c r="M36" s="6">
        <f t="shared" si="3"/>
        <v>32</v>
      </c>
      <c r="N36" s="433"/>
      <c r="O36" s="211" t="s">
        <v>131</v>
      </c>
      <c r="P36" s="206" t="s">
        <v>406</v>
      </c>
      <c r="Q36" s="214">
        <v>11434000</v>
      </c>
      <c r="R36" s="14" t="str">
        <f t="shared" si="4"/>
        <v/>
      </c>
      <c r="S36" s="14" t="str">
        <f t="shared" si="5"/>
        <v/>
      </c>
      <c r="T36" s="20"/>
      <c r="U36" s="194">
        <v>45903</v>
      </c>
      <c r="V36" s="153" t="s">
        <v>503</v>
      </c>
    </row>
    <row r="37" spans="1:22" ht="24.75" customHeight="1">
      <c r="A37" s="6">
        <f t="shared" si="0"/>
        <v>33</v>
      </c>
      <c r="B37" s="434"/>
      <c r="C37" s="21" t="s">
        <v>132</v>
      </c>
      <c r="D37" s="195"/>
      <c r="E37" s="200">
        <v>5646000</v>
      </c>
      <c r="F37" s="14" t="str">
        <f t="shared" si="1"/>
        <v/>
      </c>
      <c r="G37" s="14">
        <f t="shared" si="2"/>
        <v>5646000</v>
      </c>
      <c r="H37" s="20"/>
      <c r="I37" s="194">
        <v>45902</v>
      </c>
      <c r="J37" s="153" t="s">
        <v>448</v>
      </c>
      <c r="M37" s="6">
        <f t="shared" si="3"/>
        <v>33</v>
      </c>
      <c r="N37" s="434"/>
      <c r="O37" s="21" t="s">
        <v>132</v>
      </c>
      <c r="P37" s="22"/>
      <c r="Q37" s="214">
        <v>6919000</v>
      </c>
      <c r="R37" s="14" t="str">
        <f t="shared" si="4"/>
        <v/>
      </c>
      <c r="S37" s="14" t="str">
        <f t="shared" si="5"/>
        <v/>
      </c>
      <c r="T37" s="20"/>
      <c r="U37" s="194"/>
      <c r="V37" s="153"/>
    </row>
    <row r="38" spans="1:22" ht="24.75" customHeight="1">
      <c r="A38" s="6">
        <f t="shared" si="0"/>
        <v>34</v>
      </c>
      <c r="B38" s="7" t="s">
        <v>53</v>
      </c>
      <c r="C38" s="21" t="s">
        <v>133</v>
      </c>
      <c r="D38" s="195"/>
      <c r="E38" s="200">
        <v>13728000</v>
      </c>
      <c r="F38" s="14" t="str">
        <f t="shared" si="1"/>
        <v/>
      </c>
      <c r="G38" s="14">
        <f t="shared" si="2"/>
        <v>13728000</v>
      </c>
      <c r="H38" s="20"/>
      <c r="I38" s="194">
        <v>45902</v>
      </c>
      <c r="J38" s="153" t="s">
        <v>453</v>
      </c>
      <c r="M38" s="6">
        <f t="shared" si="3"/>
        <v>34</v>
      </c>
      <c r="N38" s="7" t="s">
        <v>53</v>
      </c>
      <c r="O38" s="21" t="s">
        <v>133</v>
      </c>
      <c r="P38" s="22"/>
      <c r="Q38" s="214">
        <v>19605000</v>
      </c>
      <c r="R38" s="14" t="str">
        <f t="shared" si="4"/>
        <v/>
      </c>
      <c r="S38" s="14" t="str">
        <f t="shared" si="5"/>
        <v/>
      </c>
      <c r="T38" s="20"/>
      <c r="U38" s="194">
        <v>45903</v>
      </c>
      <c r="V38" s="153" t="s">
        <v>505</v>
      </c>
    </row>
    <row r="39" spans="1:22" ht="24.75" customHeight="1">
      <c r="A39" s="6">
        <f t="shared" si="0"/>
        <v>35</v>
      </c>
      <c r="B39" s="7" t="s">
        <v>55</v>
      </c>
      <c r="C39" s="21" t="s">
        <v>134</v>
      </c>
      <c r="D39" s="195"/>
      <c r="E39" s="200">
        <v>6689000</v>
      </c>
      <c r="F39" s="14" t="str">
        <f t="shared" si="1"/>
        <v/>
      </c>
      <c r="G39" s="14">
        <f t="shared" si="2"/>
        <v>6689000</v>
      </c>
      <c r="H39" s="20"/>
      <c r="I39" s="194">
        <v>45903</v>
      </c>
      <c r="J39" s="153" t="s">
        <v>451</v>
      </c>
      <c r="M39" s="6">
        <f t="shared" si="3"/>
        <v>35</v>
      </c>
      <c r="N39" s="7" t="s">
        <v>55</v>
      </c>
      <c r="O39" s="21" t="s">
        <v>134</v>
      </c>
      <c r="P39" s="22"/>
      <c r="Q39" s="214">
        <v>9476000</v>
      </c>
      <c r="R39" s="14" t="str">
        <f t="shared" si="4"/>
        <v/>
      </c>
      <c r="S39" s="14" t="str">
        <f t="shared" si="5"/>
        <v/>
      </c>
      <c r="T39" s="20"/>
      <c r="U39" s="194">
        <v>45903</v>
      </c>
      <c r="V39" s="153" t="s">
        <v>506</v>
      </c>
    </row>
    <row r="40" spans="1:22" ht="24.75" customHeight="1">
      <c r="A40" s="6">
        <f t="shared" si="0"/>
        <v>36</v>
      </c>
      <c r="B40" s="453" t="s">
        <v>57</v>
      </c>
      <c r="C40" s="21" t="s">
        <v>135</v>
      </c>
      <c r="D40" s="193" t="s">
        <v>428</v>
      </c>
      <c r="E40" s="201">
        <v>14445000</v>
      </c>
      <c r="F40" s="14" t="str">
        <f t="shared" si="1"/>
        <v/>
      </c>
      <c r="G40" s="14">
        <f t="shared" si="2"/>
        <v>14445000</v>
      </c>
      <c r="H40" s="20"/>
      <c r="I40" s="194">
        <v>45903</v>
      </c>
      <c r="J40" s="153" t="s">
        <v>485</v>
      </c>
      <c r="M40" s="6">
        <f t="shared" si="3"/>
        <v>36</v>
      </c>
      <c r="N40" s="453" t="s">
        <v>57</v>
      </c>
      <c r="O40" s="21" t="s">
        <v>135</v>
      </c>
      <c r="P40" s="206" t="s">
        <v>428</v>
      </c>
      <c r="Q40" s="214">
        <v>15300000</v>
      </c>
      <c r="R40" s="14" t="str">
        <f t="shared" si="4"/>
        <v/>
      </c>
      <c r="S40" s="14" t="str">
        <f t="shared" si="5"/>
        <v/>
      </c>
      <c r="T40" s="20"/>
      <c r="U40" s="194">
        <v>45904</v>
      </c>
      <c r="V40" s="153" t="s">
        <v>507</v>
      </c>
    </row>
    <row r="41" spans="1:22" ht="24.75" customHeight="1">
      <c r="A41" s="6">
        <f t="shared" si="0"/>
        <v>37</v>
      </c>
      <c r="B41" s="434"/>
      <c r="C41" s="21" t="s">
        <v>136</v>
      </c>
      <c r="D41" s="195"/>
      <c r="E41" s="200">
        <v>3586000</v>
      </c>
      <c r="F41" s="14" t="str">
        <f t="shared" si="1"/>
        <v/>
      </c>
      <c r="G41" s="14">
        <f t="shared" si="2"/>
        <v>3586000</v>
      </c>
      <c r="H41" s="20"/>
      <c r="I41" s="194">
        <v>45903</v>
      </c>
      <c r="J41" s="153" t="s">
        <v>452</v>
      </c>
      <c r="M41" s="6">
        <f t="shared" si="3"/>
        <v>37</v>
      </c>
      <c r="N41" s="434"/>
      <c r="O41" s="21" t="s">
        <v>136</v>
      </c>
      <c r="P41" s="195"/>
      <c r="Q41" s="214">
        <v>5166000</v>
      </c>
      <c r="R41" s="14" t="str">
        <f t="shared" si="4"/>
        <v/>
      </c>
      <c r="S41" s="14" t="str">
        <f t="shared" si="5"/>
        <v/>
      </c>
      <c r="T41" s="20"/>
      <c r="U41" s="194">
        <v>45903</v>
      </c>
      <c r="V41" s="153" t="s">
        <v>508</v>
      </c>
    </row>
    <row r="42" spans="1:22" ht="24.75" customHeight="1">
      <c r="A42" s="6">
        <f t="shared" si="0"/>
        <v>38</v>
      </c>
      <c r="B42" s="7" t="s">
        <v>60</v>
      </c>
      <c r="C42" s="21" t="s">
        <v>137</v>
      </c>
      <c r="D42" s="193" t="s">
        <v>431</v>
      </c>
      <c r="E42" s="201">
        <v>9279000</v>
      </c>
      <c r="F42" s="14" t="str">
        <f t="shared" si="1"/>
        <v/>
      </c>
      <c r="G42" s="14">
        <f t="shared" si="2"/>
        <v>9279000</v>
      </c>
      <c r="H42" s="20"/>
      <c r="I42" s="194">
        <v>45902</v>
      </c>
      <c r="J42" s="153" t="s">
        <v>482</v>
      </c>
      <c r="M42" s="6">
        <f t="shared" si="3"/>
        <v>38</v>
      </c>
      <c r="N42" s="7" t="s">
        <v>60</v>
      </c>
      <c r="O42" s="21" t="s">
        <v>137</v>
      </c>
      <c r="P42" s="204" t="s">
        <v>431</v>
      </c>
      <c r="Q42" s="216">
        <v>10374000</v>
      </c>
      <c r="R42" s="14" t="str">
        <f t="shared" si="4"/>
        <v/>
      </c>
      <c r="S42" s="14" t="str">
        <f t="shared" si="5"/>
        <v/>
      </c>
      <c r="T42" s="20"/>
      <c r="U42" s="194">
        <v>45904</v>
      </c>
      <c r="V42" s="153" t="s">
        <v>509</v>
      </c>
    </row>
    <row r="43" spans="1:22" ht="24.75" customHeight="1">
      <c r="A43" s="6">
        <f t="shared" si="0"/>
        <v>39</v>
      </c>
      <c r="B43" s="7" t="s">
        <v>62</v>
      </c>
      <c r="C43" s="19" t="s">
        <v>138</v>
      </c>
      <c r="D43" s="193" t="s">
        <v>422</v>
      </c>
      <c r="E43" s="200">
        <v>4880000</v>
      </c>
      <c r="F43" s="14" t="str">
        <f t="shared" si="1"/>
        <v/>
      </c>
      <c r="G43" s="14">
        <f t="shared" si="2"/>
        <v>4880000</v>
      </c>
      <c r="H43" s="20"/>
      <c r="I43" s="194">
        <v>45903</v>
      </c>
      <c r="J43" s="153" t="s">
        <v>454</v>
      </c>
      <c r="M43" s="6">
        <f t="shared" si="3"/>
        <v>39</v>
      </c>
      <c r="N43" s="7" t="s">
        <v>62</v>
      </c>
      <c r="O43" s="19" t="s">
        <v>138</v>
      </c>
      <c r="P43" s="206" t="s">
        <v>422</v>
      </c>
      <c r="Q43" s="214">
        <v>6326000</v>
      </c>
      <c r="R43" s="14" t="str">
        <f t="shared" si="4"/>
        <v/>
      </c>
      <c r="S43" s="14" t="str">
        <f t="shared" si="5"/>
        <v/>
      </c>
      <c r="T43" s="20"/>
      <c r="U43" s="194">
        <v>45903</v>
      </c>
      <c r="V43" s="153" t="s">
        <v>490</v>
      </c>
    </row>
    <row r="44" spans="1:22" ht="24.75" customHeight="1">
      <c r="A44" s="6">
        <f t="shared" si="0"/>
        <v>40</v>
      </c>
      <c r="B44" s="7" t="s">
        <v>64</v>
      </c>
      <c r="C44" s="21" t="s">
        <v>139</v>
      </c>
      <c r="D44" s="193" t="s">
        <v>421</v>
      </c>
      <c r="E44" s="201">
        <v>13671000</v>
      </c>
      <c r="F44" s="14" t="str">
        <f t="shared" si="1"/>
        <v/>
      </c>
      <c r="G44" s="14">
        <f t="shared" si="2"/>
        <v>13671000</v>
      </c>
      <c r="H44" s="20"/>
      <c r="I44" s="194">
        <v>45901</v>
      </c>
      <c r="J44" s="153" t="s">
        <v>483</v>
      </c>
      <c r="M44" s="6">
        <f t="shared" si="3"/>
        <v>40</v>
      </c>
      <c r="N44" s="7" t="s">
        <v>64</v>
      </c>
      <c r="O44" s="21" t="s">
        <v>139</v>
      </c>
      <c r="P44" s="206" t="s">
        <v>421</v>
      </c>
      <c r="Q44" s="214">
        <v>11605000</v>
      </c>
      <c r="R44" s="14" t="str">
        <f t="shared" si="4"/>
        <v/>
      </c>
      <c r="S44" s="14" t="str">
        <f t="shared" si="5"/>
        <v/>
      </c>
      <c r="T44" s="20"/>
      <c r="U44" s="194">
        <v>45903</v>
      </c>
      <c r="V44" s="153" t="s">
        <v>510</v>
      </c>
    </row>
    <row r="45" spans="1:22" ht="24.75" customHeight="1">
      <c r="A45" s="6">
        <f t="shared" si="0"/>
        <v>41</v>
      </c>
      <c r="B45" s="7" t="s">
        <v>66</v>
      </c>
      <c r="C45" s="21" t="s">
        <v>140</v>
      </c>
      <c r="D45" s="193" t="s">
        <v>413</v>
      </c>
      <c r="E45" s="200">
        <v>16357000</v>
      </c>
      <c r="F45" s="14" t="str">
        <f t="shared" si="1"/>
        <v/>
      </c>
      <c r="G45" s="14">
        <f t="shared" si="2"/>
        <v>16357000</v>
      </c>
      <c r="H45" s="20"/>
      <c r="I45" s="194">
        <v>45903</v>
      </c>
      <c r="J45" s="153" t="s">
        <v>455</v>
      </c>
      <c r="M45" s="6">
        <f t="shared" si="3"/>
        <v>41</v>
      </c>
      <c r="N45" s="7" t="s">
        <v>66</v>
      </c>
      <c r="O45" s="21" t="s">
        <v>140</v>
      </c>
      <c r="P45" s="206" t="s">
        <v>413</v>
      </c>
      <c r="Q45" s="214">
        <v>16323000</v>
      </c>
      <c r="R45" s="14" t="str">
        <f t="shared" si="4"/>
        <v/>
      </c>
      <c r="S45" s="14" t="str">
        <f t="shared" si="5"/>
        <v/>
      </c>
      <c r="T45" s="20"/>
      <c r="U45" s="194">
        <v>45903</v>
      </c>
      <c r="V45" s="153" t="s">
        <v>511</v>
      </c>
    </row>
    <row r="46" spans="1:22" ht="24.75" customHeight="1">
      <c r="A46" s="6">
        <f t="shared" si="0"/>
        <v>42</v>
      </c>
      <c r="B46" s="7" t="s">
        <v>68</v>
      </c>
      <c r="C46" s="21" t="s">
        <v>141</v>
      </c>
      <c r="D46" s="193" t="s">
        <v>412</v>
      </c>
      <c r="E46" s="200">
        <v>21028000</v>
      </c>
      <c r="F46" s="14" t="str">
        <f t="shared" si="1"/>
        <v/>
      </c>
      <c r="G46" s="14">
        <f t="shared" si="2"/>
        <v>21028000</v>
      </c>
      <c r="H46" s="20"/>
      <c r="I46" s="194">
        <v>45903</v>
      </c>
      <c r="J46" s="153" t="s">
        <v>456</v>
      </c>
      <c r="M46" s="6">
        <f t="shared" si="3"/>
        <v>42</v>
      </c>
      <c r="N46" s="7" t="s">
        <v>68</v>
      </c>
      <c r="O46" s="21" t="s">
        <v>141</v>
      </c>
      <c r="P46" s="206" t="s">
        <v>412</v>
      </c>
      <c r="Q46" s="214">
        <v>17423000</v>
      </c>
      <c r="R46" s="14" t="str">
        <f t="shared" si="4"/>
        <v/>
      </c>
      <c r="S46" s="14" t="str">
        <f t="shared" si="5"/>
        <v/>
      </c>
      <c r="T46" s="20"/>
      <c r="U46" s="194">
        <v>45903</v>
      </c>
      <c r="V46" s="153" t="s">
        <v>512</v>
      </c>
    </row>
    <row r="47" spans="1:22" ht="24.75" customHeight="1">
      <c r="A47" s="6">
        <f t="shared" si="0"/>
        <v>43</v>
      </c>
      <c r="B47" s="7" t="s">
        <v>70</v>
      </c>
      <c r="C47" s="21" t="s">
        <v>142</v>
      </c>
      <c r="D47" s="193" t="s">
        <v>411</v>
      </c>
      <c r="E47" s="200">
        <v>16664000</v>
      </c>
      <c r="F47" s="14" t="str">
        <f t="shared" si="1"/>
        <v/>
      </c>
      <c r="G47" s="14">
        <f t="shared" si="2"/>
        <v>16664000</v>
      </c>
      <c r="H47" s="20"/>
      <c r="I47" s="194">
        <v>45903</v>
      </c>
      <c r="J47" s="153" t="s">
        <v>457</v>
      </c>
      <c r="M47" s="6">
        <f t="shared" si="3"/>
        <v>43</v>
      </c>
      <c r="N47" s="7" t="s">
        <v>70</v>
      </c>
      <c r="O47" s="21" t="s">
        <v>142</v>
      </c>
      <c r="P47" s="205" t="s">
        <v>411</v>
      </c>
      <c r="Q47" s="214">
        <v>17069000</v>
      </c>
      <c r="R47" s="14" t="str">
        <f t="shared" si="4"/>
        <v/>
      </c>
      <c r="S47" s="14" t="str">
        <f t="shared" si="5"/>
        <v/>
      </c>
      <c r="T47" s="20"/>
      <c r="U47" s="194">
        <v>45903</v>
      </c>
      <c r="V47" s="153" t="s">
        <v>513</v>
      </c>
    </row>
    <row r="48" spans="1:22" ht="24.75" customHeight="1">
      <c r="A48" s="6">
        <f t="shared" si="0"/>
        <v>44</v>
      </c>
      <c r="B48" s="7" t="s">
        <v>72</v>
      </c>
      <c r="C48" s="21" t="s">
        <v>143</v>
      </c>
      <c r="D48" s="193" t="s">
        <v>410</v>
      </c>
      <c r="E48" s="200">
        <v>15253000</v>
      </c>
      <c r="F48" s="14" t="str">
        <f t="shared" si="1"/>
        <v/>
      </c>
      <c r="G48" s="14">
        <f t="shared" si="2"/>
        <v>15253000</v>
      </c>
      <c r="H48" s="20"/>
      <c r="I48" s="194">
        <v>45902</v>
      </c>
      <c r="J48" s="153" t="s">
        <v>458</v>
      </c>
      <c r="M48" s="6">
        <f t="shared" si="3"/>
        <v>44</v>
      </c>
      <c r="N48" s="7" t="s">
        <v>72</v>
      </c>
      <c r="O48" s="21" t="s">
        <v>143</v>
      </c>
      <c r="P48" s="204" t="s">
        <v>410</v>
      </c>
      <c r="Q48" s="216">
        <v>13376000</v>
      </c>
      <c r="R48" s="14" t="str">
        <f t="shared" si="4"/>
        <v/>
      </c>
      <c r="S48" s="14" t="str">
        <f t="shared" si="5"/>
        <v/>
      </c>
      <c r="T48" s="20"/>
      <c r="U48" s="194">
        <v>45904</v>
      </c>
      <c r="V48" s="153" t="s">
        <v>510</v>
      </c>
    </row>
    <row r="49" spans="1:22" ht="24.75" customHeight="1">
      <c r="A49" s="6">
        <f t="shared" si="0"/>
        <v>45</v>
      </c>
      <c r="B49" s="9" t="s">
        <v>74</v>
      </c>
      <c r="C49" s="19" t="s">
        <v>144</v>
      </c>
      <c r="D49" s="193" t="s">
        <v>409</v>
      </c>
      <c r="E49" s="200">
        <v>4783000</v>
      </c>
      <c r="F49" s="14" t="str">
        <f t="shared" si="1"/>
        <v/>
      </c>
      <c r="G49" s="14">
        <f t="shared" si="2"/>
        <v>4783000</v>
      </c>
      <c r="H49" s="20"/>
      <c r="I49" s="194">
        <v>45903</v>
      </c>
      <c r="J49" s="153" t="s">
        <v>459</v>
      </c>
      <c r="M49" s="6">
        <f t="shared" si="3"/>
        <v>45</v>
      </c>
      <c r="N49" s="9" t="s">
        <v>74</v>
      </c>
      <c r="O49" s="19" t="s">
        <v>144</v>
      </c>
      <c r="P49" s="206" t="s">
        <v>409</v>
      </c>
      <c r="Q49" s="214">
        <v>4752000</v>
      </c>
      <c r="R49" s="14" t="str">
        <f t="shared" si="4"/>
        <v/>
      </c>
      <c r="S49" s="14" t="str">
        <f t="shared" si="5"/>
        <v/>
      </c>
      <c r="T49" s="20"/>
      <c r="U49" s="194">
        <v>45903</v>
      </c>
      <c r="V49" s="153" t="s">
        <v>514</v>
      </c>
    </row>
    <row r="50" spans="1:22" ht="24.75" customHeight="1">
      <c r="A50" s="6">
        <f t="shared" si="0"/>
        <v>46</v>
      </c>
      <c r="B50" s="450" t="s">
        <v>76</v>
      </c>
      <c r="C50" s="21" t="s">
        <v>145</v>
      </c>
      <c r="D50" s="193" t="s">
        <v>418</v>
      </c>
      <c r="E50" s="200">
        <v>3605000</v>
      </c>
      <c r="F50" s="14" t="str">
        <f t="shared" si="1"/>
        <v/>
      </c>
      <c r="G50" s="14">
        <f t="shared" si="2"/>
        <v>3605000</v>
      </c>
      <c r="H50" s="20"/>
      <c r="I50" s="194">
        <v>45902</v>
      </c>
      <c r="J50" s="153" t="s">
        <v>460</v>
      </c>
      <c r="M50" s="6">
        <f t="shared" si="3"/>
        <v>46</v>
      </c>
      <c r="N50" s="450" t="s">
        <v>76</v>
      </c>
      <c r="O50" s="21" t="s">
        <v>145</v>
      </c>
      <c r="P50" s="205" t="s">
        <v>418</v>
      </c>
      <c r="Q50" s="214">
        <v>3696000</v>
      </c>
      <c r="R50" s="14" t="str">
        <f t="shared" si="4"/>
        <v/>
      </c>
      <c r="S50" s="14" t="str">
        <f t="shared" si="5"/>
        <v/>
      </c>
      <c r="T50" s="20"/>
      <c r="U50" s="194">
        <v>45903</v>
      </c>
      <c r="V50" s="153" t="s">
        <v>515</v>
      </c>
    </row>
    <row r="51" spans="1:22" ht="24.75" customHeight="1">
      <c r="A51" s="6">
        <f t="shared" si="0"/>
        <v>47</v>
      </c>
      <c r="B51" s="451"/>
      <c r="C51" s="21" t="s">
        <v>146</v>
      </c>
      <c r="D51" s="193" t="s">
        <v>417</v>
      </c>
      <c r="E51" s="200">
        <v>4081000</v>
      </c>
      <c r="F51" s="14" t="str">
        <f t="shared" si="1"/>
        <v/>
      </c>
      <c r="G51" s="14">
        <f t="shared" si="2"/>
        <v>4081000</v>
      </c>
      <c r="H51" s="20"/>
      <c r="I51" s="194">
        <v>45902</v>
      </c>
      <c r="J51" s="153" t="s">
        <v>461</v>
      </c>
      <c r="M51" s="6">
        <f t="shared" si="3"/>
        <v>47</v>
      </c>
      <c r="N51" s="451"/>
      <c r="O51" s="21" t="s">
        <v>146</v>
      </c>
      <c r="P51" s="204" t="s">
        <v>417</v>
      </c>
      <c r="Q51" s="216">
        <v>6124000</v>
      </c>
      <c r="R51" s="14" t="str">
        <f t="shared" si="4"/>
        <v/>
      </c>
      <c r="S51" s="14" t="str">
        <f t="shared" si="5"/>
        <v/>
      </c>
      <c r="T51" s="20"/>
      <c r="U51" s="194">
        <v>45903</v>
      </c>
      <c r="V51" s="153" t="s">
        <v>496</v>
      </c>
    </row>
    <row r="52" spans="1:22" ht="24.75" customHeight="1">
      <c r="A52" s="6">
        <f t="shared" si="0"/>
        <v>48</v>
      </c>
      <c r="B52" s="452"/>
      <c r="C52" s="21" t="s">
        <v>147</v>
      </c>
      <c r="D52" s="195"/>
      <c r="E52" s="200">
        <f>935000+8000000</f>
        <v>8935000</v>
      </c>
      <c r="F52" s="14" t="str">
        <f t="shared" si="1"/>
        <v/>
      </c>
      <c r="G52" s="14">
        <f t="shared" si="2"/>
        <v>8935000</v>
      </c>
      <c r="H52" s="20"/>
      <c r="I52" s="194">
        <v>45902</v>
      </c>
      <c r="J52" s="153" t="s">
        <v>487</v>
      </c>
      <c r="M52" s="6">
        <f t="shared" si="3"/>
        <v>48</v>
      </c>
      <c r="N52" s="452"/>
      <c r="O52" s="21" t="s">
        <v>147</v>
      </c>
      <c r="P52" s="22"/>
      <c r="Q52" s="214">
        <v>11787000</v>
      </c>
      <c r="R52" s="14" t="str">
        <f t="shared" si="4"/>
        <v/>
      </c>
      <c r="S52" s="14" t="str">
        <f t="shared" si="5"/>
        <v/>
      </c>
      <c r="T52" s="20"/>
      <c r="U52" s="194">
        <v>45903</v>
      </c>
      <c r="V52" s="153" t="s">
        <v>516</v>
      </c>
    </row>
    <row r="53" spans="1:22" ht="24.75" customHeight="1">
      <c r="A53" s="6">
        <f t="shared" si="0"/>
        <v>49</v>
      </c>
      <c r="B53" s="7" t="s">
        <v>80</v>
      </c>
      <c r="C53" s="197" t="s">
        <v>148</v>
      </c>
      <c r="D53" s="193" t="s">
        <v>426</v>
      </c>
      <c r="E53" s="200" t="str">
        <f>IFERROR(VLOOKUP(C53,$N$4:$O$66,2,FALSE),"")</f>
        <v/>
      </c>
      <c r="F53" s="14" t="str">
        <f t="shared" si="1"/>
        <v/>
      </c>
      <c r="G53" s="14" t="str">
        <f t="shared" si="2"/>
        <v/>
      </c>
      <c r="H53" s="20"/>
      <c r="M53" s="6">
        <f t="shared" si="3"/>
        <v>49</v>
      </c>
      <c r="N53" s="7" t="s">
        <v>80</v>
      </c>
      <c r="O53" s="208" t="s">
        <v>148</v>
      </c>
      <c r="P53" s="205" t="s">
        <v>426</v>
      </c>
      <c r="Q53" s="209"/>
      <c r="R53" s="14" t="str">
        <f t="shared" si="4"/>
        <v/>
      </c>
      <c r="S53" s="14" t="str">
        <f t="shared" si="5"/>
        <v/>
      </c>
      <c r="T53" s="20"/>
      <c r="U53" s="194">
        <v>45903</v>
      </c>
      <c r="V53" s="153" t="s">
        <v>517</v>
      </c>
    </row>
    <row r="54" spans="1:22" ht="24.75" customHeight="1">
      <c r="A54" s="6">
        <f t="shared" si="0"/>
        <v>50</v>
      </c>
      <c r="B54" s="9" t="s">
        <v>82</v>
      </c>
      <c r="C54" s="21" t="s">
        <v>149</v>
      </c>
      <c r="D54" s="193" t="s">
        <v>415</v>
      </c>
      <c r="E54" s="200">
        <v>1397000</v>
      </c>
      <c r="F54" s="14" t="str">
        <f t="shared" si="1"/>
        <v/>
      </c>
      <c r="G54" s="14">
        <f t="shared" si="2"/>
        <v>1397000</v>
      </c>
      <c r="H54" s="20"/>
      <c r="I54" s="194">
        <v>45903</v>
      </c>
      <c r="J54" s="153" t="s">
        <v>462</v>
      </c>
      <c r="M54" s="6">
        <f t="shared" si="3"/>
        <v>50</v>
      </c>
      <c r="N54" s="9" t="s">
        <v>82</v>
      </c>
      <c r="O54" s="21" t="s">
        <v>149</v>
      </c>
      <c r="P54" s="193" t="s">
        <v>415</v>
      </c>
      <c r="Q54" s="214">
        <v>2377000</v>
      </c>
      <c r="R54" s="14" t="str">
        <f t="shared" si="4"/>
        <v/>
      </c>
      <c r="S54" s="14" t="str">
        <f t="shared" si="5"/>
        <v/>
      </c>
      <c r="T54" s="20"/>
      <c r="U54" s="194">
        <v>45903</v>
      </c>
      <c r="V54" s="153" t="s">
        <v>517</v>
      </c>
    </row>
    <row r="55" spans="1:22" ht="24.75" customHeight="1">
      <c r="A55" s="6">
        <f t="shared" si="0"/>
        <v>51</v>
      </c>
      <c r="B55" s="9" t="s">
        <v>84</v>
      </c>
      <c r="C55" s="21" t="s">
        <v>150</v>
      </c>
      <c r="D55" s="193" t="s">
        <v>414</v>
      </c>
      <c r="E55" s="200">
        <v>3109000</v>
      </c>
      <c r="F55" s="14" t="str">
        <f t="shared" si="1"/>
        <v/>
      </c>
      <c r="G55" s="14">
        <f t="shared" si="2"/>
        <v>3109000</v>
      </c>
      <c r="H55" s="20"/>
      <c r="I55" s="194">
        <v>45903</v>
      </c>
      <c r="J55" s="153" t="s">
        <v>462</v>
      </c>
      <c r="M55" s="6">
        <f t="shared" si="3"/>
        <v>51</v>
      </c>
      <c r="N55" s="9" t="s">
        <v>84</v>
      </c>
      <c r="O55" s="21" t="s">
        <v>150</v>
      </c>
      <c r="P55" s="204" t="s">
        <v>414</v>
      </c>
      <c r="Q55" s="216">
        <v>4349000</v>
      </c>
      <c r="R55" s="14" t="str">
        <f t="shared" si="4"/>
        <v/>
      </c>
      <c r="S55" s="14" t="str">
        <f t="shared" si="5"/>
        <v/>
      </c>
      <c r="T55" s="20"/>
      <c r="U55" s="194">
        <v>45903</v>
      </c>
      <c r="V55" s="153" t="s">
        <v>517</v>
      </c>
    </row>
    <row r="56" spans="1:22" ht="24.75" customHeight="1">
      <c r="A56" s="6">
        <f t="shared" si="0"/>
        <v>52</v>
      </c>
      <c r="B56" s="7" t="s">
        <v>86</v>
      </c>
      <c r="C56" s="21" t="s">
        <v>151</v>
      </c>
      <c r="D56" s="193" t="s">
        <v>416</v>
      </c>
      <c r="E56" s="200">
        <v>6695000</v>
      </c>
      <c r="F56" s="14" t="str">
        <f t="shared" si="1"/>
        <v/>
      </c>
      <c r="G56" s="14">
        <f t="shared" si="2"/>
        <v>6695000</v>
      </c>
      <c r="H56" s="20"/>
      <c r="I56" s="194">
        <v>45903</v>
      </c>
      <c r="J56" s="153" t="s">
        <v>463</v>
      </c>
      <c r="M56" s="6">
        <f t="shared" si="3"/>
        <v>52</v>
      </c>
      <c r="N56" s="7" t="s">
        <v>86</v>
      </c>
      <c r="O56" s="21" t="s">
        <v>151</v>
      </c>
      <c r="P56" s="206" t="s">
        <v>416</v>
      </c>
      <c r="Q56" s="214">
        <v>10624000</v>
      </c>
      <c r="R56" s="14" t="str">
        <f t="shared" si="4"/>
        <v/>
      </c>
      <c r="S56" s="14" t="str">
        <f t="shared" si="5"/>
        <v/>
      </c>
      <c r="T56" s="20"/>
      <c r="U56" s="194">
        <v>45903</v>
      </c>
      <c r="V56" s="153" t="s">
        <v>509</v>
      </c>
    </row>
    <row r="57" spans="1:22" ht="24.75" customHeight="1">
      <c r="A57" s="6">
        <f t="shared" si="0"/>
        <v>53</v>
      </c>
      <c r="B57" s="7" t="s">
        <v>88</v>
      </c>
      <c r="C57" s="21" t="s">
        <v>152</v>
      </c>
      <c r="D57" s="195"/>
      <c r="E57" s="200">
        <v>6689000</v>
      </c>
      <c r="F57" s="14" t="str">
        <f t="shared" si="1"/>
        <v/>
      </c>
      <c r="G57" s="14">
        <f t="shared" si="2"/>
        <v>6689000</v>
      </c>
      <c r="H57" s="20"/>
      <c r="I57" s="194">
        <v>45903</v>
      </c>
      <c r="J57" s="153" t="s">
        <v>451</v>
      </c>
      <c r="M57" s="6">
        <f t="shared" si="3"/>
        <v>53</v>
      </c>
      <c r="N57" s="7" t="s">
        <v>88</v>
      </c>
      <c r="O57" s="21" t="s">
        <v>152</v>
      </c>
      <c r="P57" s="195"/>
      <c r="Q57" s="214">
        <v>11444000</v>
      </c>
      <c r="R57" s="14" t="str">
        <f t="shared" si="4"/>
        <v/>
      </c>
      <c r="S57" s="14" t="str">
        <f t="shared" si="5"/>
        <v/>
      </c>
      <c r="T57" s="20"/>
      <c r="U57" s="194">
        <v>45903</v>
      </c>
      <c r="V57" s="153" t="s">
        <v>518</v>
      </c>
    </row>
    <row r="58" spans="1:22" ht="24.75" customHeight="1">
      <c r="A58" s="6">
        <f t="shared" si="0"/>
        <v>54</v>
      </c>
      <c r="B58" s="7" t="s">
        <v>90</v>
      </c>
      <c r="C58" s="21" t="s">
        <v>153</v>
      </c>
      <c r="D58" s="195"/>
      <c r="E58" s="201">
        <v>4003000</v>
      </c>
      <c r="F58" s="14" t="str">
        <f t="shared" si="1"/>
        <v/>
      </c>
      <c r="G58" s="14">
        <f t="shared" si="2"/>
        <v>4003000</v>
      </c>
      <c r="H58" s="20"/>
      <c r="I58" s="194">
        <v>45903</v>
      </c>
      <c r="J58" s="153" t="s">
        <v>484</v>
      </c>
      <c r="M58" s="6">
        <f t="shared" si="3"/>
        <v>54</v>
      </c>
      <c r="N58" s="7" t="s">
        <v>90</v>
      </c>
      <c r="O58" s="21" t="s">
        <v>153</v>
      </c>
      <c r="P58" s="195"/>
      <c r="Q58" s="214">
        <v>4723000</v>
      </c>
      <c r="R58" s="14" t="str">
        <f t="shared" si="4"/>
        <v/>
      </c>
      <c r="S58" s="14" t="str">
        <f t="shared" si="5"/>
        <v/>
      </c>
      <c r="T58" s="20"/>
      <c r="U58" s="194">
        <v>45903</v>
      </c>
      <c r="V58" s="153" t="s">
        <v>508</v>
      </c>
    </row>
    <row r="59" spans="1:22" ht="24.75" customHeight="1">
      <c r="A59" s="6">
        <f t="shared" si="0"/>
        <v>55</v>
      </c>
      <c r="B59" s="9" t="s">
        <v>92</v>
      </c>
      <c r="C59" s="21" t="s">
        <v>154</v>
      </c>
      <c r="D59" s="195"/>
      <c r="E59" s="201">
        <v>8815000</v>
      </c>
      <c r="F59" s="14" t="str">
        <f t="shared" si="1"/>
        <v/>
      </c>
      <c r="G59" s="14">
        <f t="shared" si="2"/>
        <v>8815000</v>
      </c>
      <c r="H59" s="20"/>
      <c r="I59" s="194">
        <v>45903</v>
      </c>
      <c r="J59" s="153" t="s">
        <v>486</v>
      </c>
      <c r="M59" s="6">
        <f t="shared" si="3"/>
        <v>55</v>
      </c>
      <c r="N59" s="9" t="s">
        <v>92</v>
      </c>
      <c r="O59" s="21" t="s">
        <v>154</v>
      </c>
      <c r="P59" s="22"/>
      <c r="Q59" s="214">
        <v>8015000</v>
      </c>
      <c r="R59" s="14" t="str">
        <f t="shared" si="4"/>
        <v/>
      </c>
      <c r="S59" s="14" t="str">
        <f t="shared" si="5"/>
        <v/>
      </c>
      <c r="T59" s="20"/>
      <c r="U59" s="194">
        <v>45903</v>
      </c>
      <c r="V59" s="153" t="s">
        <v>518</v>
      </c>
    </row>
    <row r="60" spans="1:22" ht="24.75" customHeight="1">
      <c r="A60" s="6">
        <f t="shared" si="0"/>
        <v>56</v>
      </c>
      <c r="B60" s="450" t="s">
        <v>94</v>
      </c>
      <c r="C60" s="19" t="s">
        <v>155</v>
      </c>
      <c r="D60" s="193" t="s">
        <v>430</v>
      </c>
      <c r="E60" s="200">
        <v>3464000</v>
      </c>
      <c r="F60" s="14" t="str">
        <f t="shared" si="1"/>
        <v/>
      </c>
      <c r="G60" s="14">
        <f t="shared" si="2"/>
        <v>3464000</v>
      </c>
      <c r="H60" s="20"/>
      <c r="I60" s="194">
        <v>45902</v>
      </c>
      <c r="J60" s="153" t="s">
        <v>464</v>
      </c>
      <c r="M60" s="6">
        <f t="shared" si="3"/>
        <v>56</v>
      </c>
      <c r="N60" s="450" t="s">
        <v>94</v>
      </c>
      <c r="O60" s="19" t="s">
        <v>155</v>
      </c>
      <c r="P60" s="206" t="s">
        <v>430</v>
      </c>
      <c r="Q60" s="214">
        <v>3674000</v>
      </c>
      <c r="R60" s="14" t="str">
        <f t="shared" si="4"/>
        <v/>
      </c>
      <c r="S60" s="14" t="str">
        <f t="shared" si="5"/>
        <v/>
      </c>
      <c r="T60" s="20"/>
      <c r="U60" s="194">
        <v>45903</v>
      </c>
      <c r="V60" s="153" t="s">
        <v>519</v>
      </c>
    </row>
    <row r="61" spans="1:22" ht="24.75" customHeight="1">
      <c r="A61" s="6">
        <f t="shared" si="0"/>
        <v>57</v>
      </c>
      <c r="B61" s="451"/>
      <c r="C61" s="21" t="s">
        <v>156</v>
      </c>
      <c r="D61" s="195"/>
      <c r="E61" s="200">
        <v>8028000</v>
      </c>
      <c r="F61" s="14" t="str">
        <f t="shared" si="1"/>
        <v/>
      </c>
      <c r="G61" s="14">
        <f t="shared" si="2"/>
        <v>8028000</v>
      </c>
      <c r="H61" s="20"/>
      <c r="I61" s="194">
        <v>45903</v>
      </c>
      <c r="J61" s="153" t="s">
        <v>465</v>
      </c>
      <c r="M61" s="6">
        <f t="shared" si="3"/>
        <v>57</v>
      </c>
      <c r="N61" s="451"/>
      <c r="O61" s="21" t="s">
        <v>156</v>
      </c>
      <c r="P61" s="22"/>
      <c r="Q61" s="214">
        <v>7722000</v>
      </c>
      <c r="R61" s="14" t="str">
        <f t="shared" si="4"/>
        <v/>
      </c>
      <c r="S61" s="14" t="str">
        <f t="shared" si="5"/>
        <v/>
      </c>
      <c r="T61" s="20"/>
      <c r="U61" s="194">
        <v>45903</v>
      </c>
      <c r="V61" s="153" t="s">
        <v>520</v>
      </c>
    </row>
    <row r="62" spans="1:22" ht="24.75" customHeight="1">
      <c r="A62" s="6">
        <f t="shared" si="0"/>
        <v>58</v>
      </c>
      <c r="B62" s="452"/>
      <c r="C62" s="21" t="s">
        <v>157</v>
      </c>
      <c r="D62" s="193" t="s">
        <v>429</v>
      </c>
      <c r="E62" s="200">
        <v>6306000</v>
      </c>
      <c r="F62" s="14" t="str">
        <f t="shared" si="1"/>
        <v/>
      </c>
      <c r="G62" s="14">
        <f t="shared" si="2"/>
        <v>6306000</v>
      </c>
      <c r="H62" s="20"/>
      <c r="I62" s="194">
        <v>45903</v>
      </c>
      <c r="J62" s="153" t="s">
        <v>466</v>
      </c>
      <c r="M62" s="6">
        <f t="shared" si="3"/>
        <v>58</v>
      </c>
      <c r="N62" s="452"/>
      <c r="O62" s="21" t="s">
        <v>157</v>
      </c>
      <c r="P62" s="206" t="s">
        <v>429</v>
      </c>
      <c r="Q62" s="214">
        <v>7180000</v>
      </c>
      <c r="R62" s="14" t="str">
        <f t="shared" si="4"/>
        <v/>
      </c>
      <c r="S62" s="14" t="str">
        <f t="shared" si="5"/>
        <v/>
      </c>
      <c r="T62" s="20"/>
      <c r="U62" s="194">
        <v>45903</v>
      </c>
      <c r="V62" s="153" t="s">
        <v>518</v>
      </c>
    </row>
    <row r="63" spans="1:22" ht="24.75" customHeight="1">
      <c r="A63" s="6">
        <f t="shared" si="0"/>
        <v>59</v>
      </c>
      <c r="B63" s="9" t="s">
        <v>98</v>
      </c>
      <c r="C63" s="21" t="s">
        <v>158</v>
      </c>
      <c r="D63" s="193" t="s">
        <v>423</v>
      </c>
      <c r="E63" s="200">
        <v>9612000</v>
      </c>
      <c r="F63" s="14" t="str">
        <f t="shared" si="1"/>
        <v/>
      </c>
      <c r="G63" s="14">
        <f t="shared" si="2"/>
        <v>9612000</v>
      </c>
      <c r="H63" s="20"/>
      <c r="I63" s="194">
        <v>45903</v>
      </c>
      <c r="J63" s="153" t="s">
        <v>467</v>
      </c>
      <c r="M63" s="6">
        <f t="shared" si="3"/>
        <v>59</v>
      </c>
      <c r="N63" s="9" t="s">
        <v>98</v>
      </c>
      <c r="O63" s="21" t="s">
        <v>158</v>
      </c>
      <c r="P63" s="206" t="s">
        <v>423</v>
      </c>
      <c r="Q63" s="214">
        <v>9253000</v>
      </c>
      <c r="R63" s="14" t="str">
        <f t="shared" si="4"/>
        <v/>
      </c>
      <c r="S63" s="14" t="str">
        <f t="shared" si="5"/>
        <v/>
      </c>
      <c r="T63" s="20"/>
      <c r="U63" s="194">
        <v>45903</v>
      </c>
      <c r="V63" s="153" t="s">
        <v>521</v>
      </c>
    </row>
    <row r="64" spans="1:22" ht="24.75" customHeight="1">
      <c r="A64" s="6">
        <f t="shared" si="0"/>
        <v>60</v>
      </c>
      <c r="B64" s="136"/>
      <c r="C64" s="21" t="s">
        <v>159</v>
      </c>
      <c r="D64" s="193" t="s">
        <v>425</v>
      </c>
      <c r="E64" s="200">
        <v>5435000</v>
      </c>
      <c r="F64" s="14" t="str">
        <f t="shared" si="1"/>
        <v/>
      </c>
      <c r="G64" s="14">
        <f t="shared" si="2"/>
        <v>5435000</v>
      </c>
      <c r="H64" s="20"/>
      <c r="I64" s="194">
        <v>45902</v>
      </c>
      <c r="J64" s="153" t="s">
        <v>468</v>
      </c>
      <c r="M64" s="6">
        <f t="shared" si="3"/>
        <v>60</v>
      </c>
      <c r="N64" s="203"/>
      <c r="O64" s="21" t="s">
        <v>159</v>
      </c>
      <c r="P64" s="206" t="s">
        <v>425</v>
      </c>
      <c r="Q64" s="214">
        <v>5288000</v>
      </c>
      <c r="R64" s="14" t="str">
        <f t="shared" si="4"/>
        <v/>
      </c>
      <c r="S64" s="14" t="str">
        <f t="shared" si="5"/>
        <v/>
      </c>
      <c r="T64" s="20"/>
      <c r="U64" s="194">
        <v>45903</v>
      </c>
      <c r="V64" s="153" t="s">
        <v>522</v>
      </c>
    </row>
    <row r="65" spans="1:22" ht="24.75" customHeight="1">
      <c r="A65" s="6">
        <f t="shared" si="0"/>
        <v>61</v>
      </c>
      <c r="B65" s="11"/>
      <c r="C65" s="21" t="s">
        <v>160</v>
      </c>
      <c r="D65" s="193" t="s">
        <v>420</v>
      </c>
      <c r="E65" s="201">
        <v>4069000</v>
      </c>
      <c r="F65" s="14" t="str">
        <f t="shared" si="1"/>
        <v/>
      </c>
      <c r="G65" s="14">
        <f t="shared" si="2"/>
        <v>4069000</v>
      </c>
      <c r="H65" s="20"/>
      <c r="I65" s="194">
        <v>45903</v>
      </c>
      <c r="J65" s="153" t="s">
        <v>476</v>
      </c>
      <c r="M65" s="6">
        <f t="shared" si="3"/>
        <v>61</v>
      </c>
      <c r="N65" s="11"/>
      <c r="O65" s="21" t="s">
        <v>160</v>
      </c>
      <c r="P65" s="206" t="s">
        <v>420</v>
      </c>
      <c r="Q65" s="214">
        <v>3990000</v>
      </c>
      <c r="R65" s="14" t="str">
        <f t="shared" si="4"/>
        <v/>
      </c>
      <c r="S65" s="14" t="str">
        <f t="shared" si="5"/>
        <v/>
      </c>
      <c r="T65" s="20"/>
      <c r="U65" s="194">
        <v>45903</v>
      </c>
      <c r="V65" s="153" t="s">
        <v>523</v>
      </c>
    </row>
    <row r="66" spans="1:22" ht="24.75" customHeight="1">
      <c r="A66" s="12">
        <f t="shared" si="0"/>
        <v>62</v>
      </c>
      <c r="B66" s="11"/>
      <c r="C66" s="24" t="s">
        <v>161</v>
      </c>
      <c r="D66" s="193" t="s">
        <v>419</v>
      </c>
      <c r="E66" s="200">
        <v>5946000</v>
      </c>
      <c r="F66" s="14" t="str">
        <f t="shared" si="1"/>
        <v/>
      </c>
      <c r="G66" s="14">
        <f t="shared" si="2"/>
        <v>5946000</v>
      </c>
      <c r="H66" s="25"/>
      <c r="I66" s="194">
        <v>45902</v>
      </c>
      <c r="J66" s="153" t="s">
        <v>469</v>
      </c>
      <c r="M66" s="12">
        <f t="shared" si="3"/>
        <v>62</v>
      </c>
      <c r="N66" s="11"/>
      <c r="O66" s="24" t="s">
        <v>161</v>
      </c>
      <c r="P66" s="205" t="s">
        <v>419</v>
      </c>
      <c r="Q66" s="215">
        <v>6045000</v>
      </c>
      <c r="R66" s="14" t="str">
        <f t="shared" si="4"/>
        <v/>
      </c>
      <c r="S66" s="14" t="str">
        <f t="shared" si="5"/>
        <v/>
      </c>
      <c r="T66" s="25"/>
      <c r="U66" s="194">
        <v>45903</v>
      </c>
      <c r="V66" s="153" t="s">
        <v>524</v>
      </c>
    </row>
    <row r="67" spans="1:22" ht="24.75" customHeight="1">
      <c r="A67" s="13">
        <f t="shared" si="0"/>
        <v>63</v>
      </c>
      <c r="B67" s="14"/>
      <c r="C67" s="169" t="s">
        <v>162</v>
      </c>
      <c r="D67" s="193" t="s">
        <v>427</v>
      </c>
      <c r="E67" s="200">
        <v>4038000</v>
      </c>
      <c r="F67" s="14" t="str">
        <f t="shared" si="1"/>
        <v/>
      </c>
      <c r="G67" s="14">
        <f t="shared" si="2"/>
        <v>4038000</v>
      </c>
      <c r="H67" s="14"/>
      <c r="I67" s="194">
        <v>45903</v>
      </c>
      <c r="J67" s="153" t="s">
        <v>470</v>
      </c>
      <c r="M67" s="13">
        <f t="shared" si="3"/>
        <v>63</v>
      </c>
      <c r="N67" s="14"/>
      <c r="O67" s="169" t="s">
        <v>162</v>
      </c>
      <c r="P67" s="193" t="s">
        <v>427</v>
      </c>
      <c r="Q67" s="215">
        <v>4482000</v>
      </c>
      <c r="R67" s="14" t="str">
        <f t="shared" si="4"/>
        <v/>
      </c>
      <c r="S67" s="14" t="str">
        <f t="shared" si="5"/>
        <v/>
      </c>
      <c r="T67" s="14"/>
      <c r="U67" s="194">
        <v>45902</v>
      </c>
      <c r="V67" s="153" t="s">
        <v>528</v>
      </c>
    </row>
    <row r="68" spans="1:22" ht="24.75" customHeight="1">
      <c r="A68" s="11"/>
      <c r="B68" s="11"/>
      <c r="C68" s="11"/>
      <c r="D68" s="11"/>
      <c r="E68" s="198"/>
      <c r="F68" s="11"/>
      <c r="G68" s="11"/>
      <c r="H68" s="11"/>
      <c r="M68" s="11"/>
      <c r="N68" s="11"/>
      <c r="O68" s="11"/>
      <c r="P68" s="11"/>
      <c r="Q68" s="217"/>
      <c r="R68" s="11"/>
      <c r="S68" s="11"/>
      <c r="T68" s="11"/>
    </row>
    <row r="69" spans="1:22" ht="24.75" customHeight="1">
      <c r="A69" s="11"/>
      <c r="B69" s="11"/>
      <c r="C69" s="11"/>
      <c r="D69" s="11"/>
      <c r="E69" s="198"/>
      <c r="F69" s="11"/>
      <c r="G69" s="11"/>
      <c r="H69" s="11"/>
      <c r="M69" s="11"/>
      <c r="N69" s="11"/>
      <c r="O69" s="11"/>
      <c r="P69" s="11"/>
      <c r="Q69" s="217"/>
      <c r="R69" s="11"/>
      <c r="S69" s="11"/>
      <c r="T69" s="11"/>
    </row>
    <row r="70" spans="1:22" ht="24.75" customHeight="1">
      <c r="A70" s="11"/>
      <c r="B70" s="11"/>
      <c r="C70" s="11"/>
      <c r="D70" s="11"/>
      <c r="E70" s="198"/>
      <c r="F70" s="11"/>
      <c r="G70" s="11"/>
      <c r="H70" s="11"/>
      <c r="M70" s="11"/>
      <c r="N70" s="11"/>
      <c r="O70" s="11"/>
      <c r="P70" s="11"/>
      <c r="Q70" s="217"/>
      <c r="R70" s="11"/>
      <c r="S70" s="11"/>
      <c r="T70" s="11"/>
    </row>
    <row r="71" spans="1:22" ht="24.75" customHeight="1">
      <c r="A71" s="11"/>
      <c r="B71" s="11"/>
      <c r="C71" s="11"/>
      <c r="D71" s="11"/>
      <c r="E71" s="198"/>
      <c r="F71" s="11"/>
      <c r="G71" s="11"/>
      <c r="H71" s="11"/>
      <c r="M71" s="11"/>
      <c r="N71" s="11"/>
      <c r="O71" s="11"/>
      <c r="P71" s="11"/>
      <c r="Q71" s="217"/>
      <c r="R71" s="11"/>
      <c r="S71" s="11"/>
      <c r="T71" s="11"/>
    </row>
    <row r="72" spans="1:22" ht="24.75" customHeight="1">
      <c r="A72" s="11"/>
      <c r="B72" s="11"/>
      <c r="C72" s="11"/>
      <c r="D72" s="11"/>
      <c r="E72" s="198"/>
      <c r="F72" s="11"/>
      <c r="G72" s="11"/>
      <c r="H72" s="11"/>
      <c r="M72" s="11"/>
      <c r="N72" s="11"/>
      <c r="O72" s="11"/>
      <c r="P72" s="11"/>
      <c r="Q72" s="217"/>
      <c r="R72" s="11"/>
      <c r="S72" s="11"/>
      <c r="T72" s="11"/>
    </row>
    <row r="73" spans="1:22" ht="24.75" customHeight="1">
      <c r="A73" s="11"/>
      <c r="B73" s="11"/>
      <c r="C73" s="11"/>
      <c r="D73" s="11"/>
      <c r="E73" s="198"/>
      <c r="F73" s="11"/>
      <c r="G73" s="11"/>
      <c r="H73" s="11"/>
      <c r="M73" s="11"/>
      <c r="N73" s="11"/>
      <c r="O73" s="11"/>
      <c r="P73" s="11"/>
      <c r="Q73" s="217"/>
      <c r="R73" s="11"/>
      <c r="S73" s="11"/>
      <c r="T73" s="11"/>
    </row>
    <row r="74" spans="1:22" ht="24.75" customHeight="1">
      <c r="A74" s="11"/>
      <c r="B74" s="11"/>
      <c r="C74" s="11"/>
      <c r="D74" s="11"/>
      <c r="E74" s="198"/>
      <c r="F74" s="11"/>
      <c r="G74" s="11"/>
      <c r="H74" s="11"/>
      <c r="M74" s="11"/>
      <c r="N74" s="11"/>
      <c r="O74" s="11"/>
      <c r="P74" s="11"/>
      <c r="Q74" s="217"/>
      <c r="R74" s="11"/>
      <c r="S74" s="11"/>
      <c r="T74" s="11"/>
    </row>
    <row r="75" spans="1:22" ht="24.75" customHeight="1">
      <c r="A75" s="11"/>
      <c r="B75" s="11"/>
      <c r="C75" s="11"/>
      <c r="D75" s="11"/>
      <c r="E75" s="198"/>
      <c r="F75" s="11"/>
      <c r="G75" s="11"/>
      <c r="H75" s="11"/>
      <c r="M75" s="11"/>
      <c r="N75" s="11"/>
      <c r="O75" s="11"/>
      <c r="P75" s="11"/>
      <c r="Q75" s="217"/>
      <c r="R75" s="11"/>
      <c r="S75" s="11"/>
      <c r="T75" s="11"/>
    </row>
    <row r="76" spans="1:22" ht="24.75" customHeight="1">
      <c r="A76" s="11"/>
      <c r="B76" s="11"/>
      <c r="C76" s="11"/>
      <c r="D76" s="11"/>
      <c r="E76" s="198"/>
      <c r="F76" s="11"/>
      <c r="G76" s="11"/>
      <c r="H76" s="11"/>
      <c r="M76" s="11"/>
      <c r="N76" s="11"/>
      <c r="O76" s="11"/>
      <c r="P76" s="11"/>
      <c r="Q76" s="217"/>
      <c r="R76" s="11"/>
      <c r="S76" s="11"/>
      <c r="T76" s="11"/>
    </row>
    <row r="77" spans="1:22" ht="24.75" customHeight="1">
      <c r="A77" s="11"/>
      <c r="B77" s="11"/>
      <c r="C77" s="11"/>
      <c r="D77" s="11"/>
      <c r="E77" s="198"/>
      <c r="F77" s="11"/>
      <c r="G77" s="11"/>
      <c r="H77" s="11"/>
      <c r="M77" s="11"/>
      <c r="N77" s="11"/>
      <c r="O77" s="11"/>
      <c r="P77" s="11"/>
      <c r="Q77" s="217"/>
      <c r="R77" s="11"/>
      <c r="S77" s="11"/>
      <c r="T77" s="11"/>
    </row>
    <row r="78" spans="1:22" ht="24.75" customHeight="1">
      <c r="A78" s="11"/>
      <c r="B78" s="11"/>
      <c r="C78" s="11"/>
      <c r="D78" s="11"/>
      <c r="E78" s="198"/>
      <c r="F78" s="11"/>
      <c r="G78" s="11"/>
      <c r="H78" s="11"/>
      <c r="M78" s="11"/>
      <c r="N78" s="11"/>
      <c r="O78" s="11"/>
      <c r="P78" s="11"/>
      <c r="Q78" s="217"/>
      <c r="R78" s="11"/>
      <c r="S78" s="11"/>
      <c r="T78" s="11"/>
    </row>
    <row r="79" spans="1:22" ht="24.75" customHeight="1">
      <c r="A79" s="11"/>
      <c r="B79" s="11"/>
      <c r="C79" s="11"/>
      <c r="D79" s="11"/>
      <c r="E79" s="198"/>
      <c r="F79" s="11"/>
      <c r="G79" s="11"/>
      <c r="H79" s="11"/>
      <c r="M79" s="11"/>
      <c r="N79" s="11"/>
      <c r="O79" s="11"/>
      <c r="P79" s="11"/>
      <c r="Q79" s="217"/>
      <c r="R79" s="11"/>
      <c r="S79" s="11"/>
      <c r="T79" s="11"/>
    </row>
    <row r="80" spans="1:22" ht="24.75" customHeight="1">
      <c r="A80" s="11"/>
      <c r="B80" s="11"/>
      <c r="C80" s="11"/>
      <c r="D80" s="11"/>
      <c r="E80" s="198"/>
      <c r="F80" s="11"/>
      <c r="G80" s="11"/>
      <c r="H80" s="11"/>
      <c r="M80" s="11"/>
      <c r="N80" s="11"/>
      <c r="O80" s="11"/>
      <c r="P80" s="11"/>
      <c r="Q80" s="217"/>
      <c r="R80" s="11"/>
      <c r="S80" s="11"/>
      <c r="T80" s="11"/>
    </row>
    <row r="81" spans="1:20" ht="24.75" customHeight="1">
      <c r="A81" s="11"/>
      <c r="B81" s="11"/>
      <c r="C81" s="11"/>
      <c r="D81" s="11"/>
      <c r="E81" s="198"/>
      <c r="F81" s="11"/>
      <c r="G81" s="11"/>
      <c r="H81" s="11"/>
      <c r="M81" s="11"/>
      <c r="N81" s="11"/>
      <c r="O81" s="11"/>
      <c r="P81" s="11"/>
      <c r="Q81" s="217"/>
      <c r="R81" s="11"/>
      <c r="S81" s="11"/>
      <c r="T81" s="11"/>
    </row>
    <row r="82" spans="1:20" ht="24.75" customHeight="1">
      <c r="A82" s="11"/>
      <c r="B82" s="11"/>
      <c r="C82" s="11"/>
      <c r="D82" s="11"/>
      <c r="E82" s="198"/>
      <c r="F82" s="11"/>
      <c r="G82" s="11"/>
      <c r="H82" s="11"/>
      <c r="M82" s="11"/>
      <c r="N82" s="11"/>
      <c r="O82" s="11"/>
      <c r="P82" s="11"/>
      <c r="Q82" s="217"/>
      <c r="R82" s="11"/>
      <c r="S82" s="11"/>
      <c r="T82" s="11"/>
    </row>
    <row r="83" spans="1:20" ht="24.75" customHeight="1">
      <c r="A83" s="11"/>
      <c r="B83" s="11"/>
      <c r="C83" s="11"/>
      <c r="D83" s="11"/>
      <c r="E83" s="198"/>
      <c r="F83" s="11"/>
      <c r="G83" s="11"/>
      <c r="H83" s="11"/>
      <c r="M83" s="11"/>
      <c r="N83" s="11"/>
      <c r="O83" s="11"/>
      <c r="P83" s="11"/>
      <c r="Q83" s="217"/>
      <c r="R83" s="11"/>
      <c r="S83" s="11"/>
      <c r="T83" s="11"/>
    </row>
    <row r="84" spans="1:20" ht="24.75" customHeight="1">
      <c r="A84" s="11"/>
      <c r="B84" s="11"/>
      <c r="C84" s="11"/>
      <c r="D84" s="11"/>
      <c r="E84" s="198"/>
      <c r="F84" s="11"/>
      <c r="G84" s="11"/>
      <c r="H84" s="11"/>
      <c r="M84" s="11"/>
      <c r="N84" s="11"/>
      <c r="O84" s="11"/>
      <c r="P84" s="11"/>
      <c r="Q84" s="217"/>
      <c r="R84" s="11"/>
      <c r="S84" s="11"/>
      <c r="T84" s="11"/>
    </row>
    <row r="85" spans="1:20" ht="24.75" customHeight="1">
      <c r="A85" s="11"/>
      <c r="B85" s="11"/>
      <c r="C85" s="11"/>
      <c r="D85" s="11"/>
      <c r="E85" s="198"/>
      <c r="F85" s="11"/>
      <c r="G85" s="11"/>
      <c r="H85" s="11"/>
      <c r="M85" s="11"/>
      <c r="N85" s="11"/>
      <c r="O85" s="11"/>
      <c r="P85" s="11"/>
      <c r="Q85" s="217"/>
      <c r="R85" s="11"/>
      <c r="S85" s="11"/>
      <c r="T85" s="11"/>
    </row>
    <row r="86" spans="1:20" ht="24.75" customHeight="1">
      <c r="A86" s="11"/>
      <c r="B86" s="11"/>
      <c r="C86" s="11"/>
      <c r="D86" s="11"/>
      <c r="E86" s="198"/>
      <c r="F86" s="11"/>
      <c r="G86" s="11"/>
      <c r="H86" s="11"/>
      <c r="M86" s="11"/>
      <c r="N86" s="11"/>
      <c r="O86" s="11"/>
      <c r="P86" s="11"/>
      <c r="Q86" s="217"/>
      <c r="R86" s="11"/>
      <c r="S86" s="11"/>
      <c r="T86" s="11"/>
    </row>
    <row r="87" spans="1:20" ht="24.75" customHeight="1">
      <c r="A87" s="11"/>
      <c r="B87" s="11"/>
      <c r="C87" s="11"/>
      <c r="D87" s="11"/>
      <c r="E87" s="198"/>
      <c r="F87" s="11"/>
      <c r="G87" s="11"/>
      <c r="H87" s="11"/>
      <c r="M87" s="11"/>
      <c r="N87" s="11"/>
      <c r="O87" s="11"/>
      <c r="P87" s="11"/>
      <c r="Q87" s="217"/>
      <c r="R87" s="11"/>
      <c r="S87" s="11"/>
      <c r="T87" s="11"/>
    </row>
    <row r="88" spans="1:20" ht="24.75" customHeight="1">
      <c r="A88" s="11"/>
      <c r="B88" s="11"/>
      <c r="C88" s="11"/>
      <c r="D88" s="11"/>
      <c r="E88" s="198"/>
      <c r="F88" s="11"/>
      <c r="G88" s="11"/>
      <c r="H88" s="11"/>
      <c r="M88" s="11"/>
      <c r="N88" s="11"/>
      <c r="O88" s="11"/>
      <c r="P88" s="11"/>
      <c r="Q88" s="217"/>
      <c r="R88" s="11"/>
      <c r="S88" s="11"/>
      <c r="T88" s="11"/>
    </row>
    <row r="89" spans="1:20" ht="24.75" customHeight="1">
      <c r="A89" s="11"/>
      <c r="B89" s="11"/>
      <c r="C89" s="11"/>
      <c r="D89" s="11"/>
      <c r="E89" s="198"/>
      <c r="F89" s="11"/>
      <c r="G89" s="11"/>
      <c r="H89" s="11"/>
      <c r="M89" s="11"/>
      <c r="N89" s="11"/>
      <c r="O89" s="11"/>
      <c r="P89" s="11"/>
      <c r="Q89" s="217"/>
      <c r="R89" s="11"/>
      <c r="S89" s="11"/>
      <c r="T89" s="11"/>
    </row>
    <row r="90" spans="1:20" ht="24.75" customHeight="1">
      <c r="A90" s="11"/>
      <c r="B90" s="11"/>
      <c r="C90" s="11"/>
      <c r="D90" s="11"/>
      <c r="E90" s="198"/>
      <c r="F90" s="11"/>
      <c r="G90" s="11"/>
      <c r="H90" s="11"/>
      <c r="M90" s="11"/>
      <c r="N90" s="11"/>
      <c r="O90" s="11"/>
      <c r="P90" s="11"/>
      <c r="Q90" s="217"/>
      <c r="R90" s="11"/>
      <c r="S90" s="11"/>
      <c r="T90" s="11"/>
    </row>
    <row r="91" spans="1:20" ht="24.75" customHeight="1">
      <c r="A91" s="11"/>
      <c r="B91" s="11"/>
      <c r="C91" s="11"/>
      <c r="D91" s="11"/>
      <c r="E91" s="198"/>
      <c r="F91" s="11"/>
      <c r="G91" s="11"/>
      <c r="H91" s="11"/>
      <c r="M91" s="11"/>
      <c r="N91" s="11"/>
      <c r="O91" s="11"/>
      <c r="P91" s="11"/>
      <c r="Q91" s="217"/>
      <c r="R91" s="11"/>
      <c r="S91" s="11"/>
      <c r="T91" s="11"/>
    </row>
    <row r="92" spans="1:20" ht="24.75" customHeight="1">
      <c r="A92" s="11"/>
      <c r="B92" s="11"/>
      <c r="C92" s="11"/>
      <c r="D92" s="11"/>
      <c r="E92" s="198"/>
      <c r="F92" s="11"/>
      <c r="G92" s="11"/>
      <c r="H92" s="11"/>
      <c r="M92" s="11"/>
      <c r="N92" s="11"/>
      <c r="O92" s="11"/>
      <c r="P92" s="11"/>
      <c r="Q92" s="217"/>
      <c r="R92" s="11"/>
      <c r="S92" s="11"/>
      <c r="T92" s="11"/>
    </row>
    <row r="93" spans="1:20" ht="24.75" customHeight="1">
      <c r="A93" s="11"/>
      <c r="B93" s="11"/>
      <c r="C93" s="11"/>
      <c r="D93" s="11"/>
      <c r="E93" s="198"/>
      <c r="F93" s="11"/>
      <c r="G93" s="11"/>
      <c r="H93" s="11"/>
      <c r="M93" s="11"/>
      <c r="N93" s="11"/>
      <c r="O93" s="11"/>
      <c r="P93" s="11"/>
      <c r="Q93" s="217"/>
      <c r="R93" s="11"/>
      <c r="S93" s="11"/>
      <c r="T93" s="11"/>
    </row>
    <row r="94" spans="1:20" ht="24.75" customHeight="1">
      <c r="A94" s="11"/>
      <c r="B94" s="11"/>
      <c r="C94" s="11"/>
      <c r="D94" s="11"/>
      <c r="E94" s="198"/>
      <c r="F94" s="11"/>
      <c r="G94" s="11"/>
      <c r="H94" s="11"/>
      <c r="M94" s="11"/>
      <c r="N94" s="11"/>
      <c r="O94" s="11"/>
      <c r="P94" s="11"/>
      <c r="Q94" s="217"/>
      <c r="R94" s="11"/>
      <c r="S94" s="11"/>
      <c r="T94" s="11"/>
    </row>
    <row r="95" spans="1:20" ht="24.75" customHeight="1">
      <c r="A95" s="11"/>
      <c r="B95" s="11"/>
      <c r="C95" s="11"/>
      <c r="D95" s="11"/>
      <c r="E95" s="198"/>
      <c r="F95" s="11"/>
      <c r="G95" s="11"/>
      <c r="H95" s="11"/>
      <c r="M95" s="11"/>
      <c r="N95" s="11"/>
      <c r="O95" s="11"/>
      <c r="P95" s="11"/>
      <c r="Q95" s="217"/>
      <c r="R95" s="11"/>
      <c r="S95" s="11"/>
      <c r="T95" s="11"/>
    </row>
    <row r="96" spans="1:20" ht="24.75" customHeight="1">
      <c r="A96" s="11"/>
      <c r="B96" s="11"/>
      <c r="C96" s="11"/>
      <c r="D96" s="11"/>
      <c r="E96" s="198"/>
      <c r="F96" s="11"/>
      <c r="G96" s="11"/>
      <c r="H96" s="11"/>
      <c r="M96" s="11"/>
      <c r="N96" s="11"/>
      <c r="O96" s="11"/>
      <c r="P96" s="11"/>
      <c r="Q96" s="217"/>
      <c r="R96" s="11"/>
      <c r="S96" s="11"/>
      <c r="T96" s="11"/>
    </row>
    <row r="97" spans="1:20" ht="24.75" customHeight="1">
      <c r="A97" s="11"/>
      <c r="B97" s="11"/>
      <c r="C97" s="11"/>
      <c r="D97" s="11"/>
      <c r="E97" s="198"/>
      <c r="F97" s="11"/>
      <c r="G97" s="11"/>
      <c r="H97" s="11"/>
      <c r="M97" s="11"/>
      <c r="N97" s="11"/>
      <c r="O97" s="11"/>
      <c r="P97" s="11"/>
      <c r="Q97" s="217"/>
      <c r="R97" s="11"/>
      <c r="S97" s="11"/>
      <c r="T97" s="11"/>
    </row>
    <row r="98" spans="1:20" ht="24.75" customHeight="1">
      <c r="A98" s="11"/>
      <c r="B98" s="11"/>
      <c r="C98" s="11"/>
      <c r="D98" s="11"/>
      <c r="E98" s="198"/>
      <c r="F98" s="11"/>
      <c r="G98" s="11"/>
      <c r="H98" s="11"/>
      <c r="M98" s="11"/>
      <c r="N98" s="11"/>
      <c r="O98" s="11"/>
      <c r="P98" s="11"/>
      <c r="Q98" s="217"/>
      <c r="R98" s="11"/>
      <c r="S98" s="11"/>
      <c r="T98" s="11"/>
    </row>
    <row r="99" spans="1:20" ht="24.75" customHeight="1">
      <c r="A99" s="11"/>
      <c r="B99" s="11"/>
      <c r="C99" s="11"/>
      <c r="D99" s="11"/>
      <c r="E99" s="198"/>
      <c r="F99" s="11"/>
      <c r="G99" s="11"/>
      <c r="H99" s="11"/>
      <c r="M99" s="11"/>
      <c r="N99" s="11"/>
      <c r="O99" s="11"/>
      <c r="P99" s="11"/>
      <c r="Q99" s="217"/>
      <c r="R99" s="11"/>
      <c r="S99" s="11"/>
      <c r="T99" s="11"/>
    </row>
    <row r="100" spans="1:20" ht="24.75" customHeight="1">
      <c r="A100" s="11"/>
      <c r="B100" s="11"/>
      <c r="C100" s="11"/>
      <c r="D100" s="11"/>
      <c r="E100" s="198"/>
      <c r="F100" s="11"/>
      <c r="G100" s="11"/>
      <c r="H100" s="11"/>
      <c r="M100" s="11"/>
      <c r="N100" s="11"/>
      <c r="O100" s="11"/>
      <c r="P100" s="11"/>
      <c r="Q100" s="217"/>
      <c r="R100" s="11"/>
      <c r="S100" s="11"/>
      <c r="T100" s="11"/>
    </row>
    <row r="101" spans="1:20" ht="24.75" customHeight="1">
      <c r="A101" s="11"/>
      <c r="B101" s="11"/>
      <c r="C101" s="11"/>
      <c r="D101" s="11"/>
      <c r="E101" s="198"/>
      <c r="F101" s="11"/>
      <c r="G101" s="11"/>
      <c r="H101" s="11"/>
      <c r="M101" s="11"/>
      <c r="N101" s="11"/>
      <c r="O101" s="11"/>
      <c r="P101" s="11"/>
      <c r="Q101" s="217"/>
      <c r="R101" s="11"/>
      <c r="S101" s="11"/>
      <c r="T101" s="11"/>
    </row>
    <row r="102" spans="1:20" ht="24.75" customHeight="1">
      <c r="A102" s="11"/>
      <c r="B102" s="11"/>
      <c r="C102" s="11"/>
      <c r="D102" s="11"/>
      <c r="E102" s="198"/>
      <c r="F102" s="11"/>
      <c r="G102" s="11"/>
      <c r="H102" s="11"/>
      <c r="M102" s="11"/>
      <c r="N102" s="11"/>
      <c r="O102" s="11"/>
      <c r="P102" s="11"/>
      <c r="Q102" s="217"/>
      <c r="R102" s="11"/>
      <c r="S102" s="11"/>
      <c r="T102" s="11"/>
    </row>
    <row r="103" spans="1:20" ht="24.75" customHeight="1">
      <c r="A103" s="11"/>
      <c r="B103" s="11"/>
      <c r="C103" s="11"/>
      <c r="D103" s="11"/>
      <c r="E103" s="198"/>
      <c r="F103" s="11"/>
      <c r="G103" s="11"/>
      <c r="H103" s="11"/>
      <c r="M103" s="11"/>
      <c r="N103" s="11"/>
      <c r="O103" s="11"/>
      <c r="P103" s="11"/>
      <c r="Q103" s="217"/>
      <c r="R103" s="11"/>
      <c r="S103" s="11"/>
      <c r="T103" s="11"/>
    </row>
    <row r="104" spans="1:20" ht="24.75" customHeight="1">
      <c r="A104" s="11"/>
      <c r="B104" s="11"/>
      <c r="C104" s="11"/>
      <c r="D104" s="11"/>
      <c r="E104" s="198"/>
      <c r="F104" s="11"/>
      <c r="G104" s="11"/>
      <c r="H104" s="11"/>
      <c r="M104" s="11"/>
      <c r="N104" s="11"/>
      <c r="O104" s="11"/>
      <c r="P104" s="11"/>
      <c r="Q104" s="217"/>
      <c r="R104" s="11"/>
      <c r="S104" s="11"/>
      <c r="T104" s="11"/>
    </row>
    <row r="105" spans="1:20" ht="24.75" customHeight="1">
      <c r="A105" s="11"/>
      <c r="B105" s="11"/>
      <c r="C105" s="11"/>
      <c r="D105" s="11"/>
      <c r="E105" s="198"/>
      <c r="F105" s="11"/>
      <c r="G105" s="11"/>
      <c r="H105" s="11"/>
      <c r="M105" s="11"/>
      <c r="N105" s="11"/>
      <c r="O105" s="11"/>
      <c r="P105" s="11"/>
      <c r="Q105" s="217"/>
      <c r="R105" s="11"/>
      <c r="S105" s="11"/>
      <c r="T105" s="11"/>
    </row>
    <row r="106" spans="1:20" ht="24.75" customHeight="1">
      <c r="A106" s="11"/>
      <c r="B106" s="11"/>
      <c r="C106" s="11"/>
      <c r="D106" s="11"/>
      <c r="E106" s="198"/>
      <c r="F106" s="11"/>
      <c r="G106" s="11"/>
      <c r="H106" s="11"/>
      <c r="M106" s="11"/>
      <c r="N106" s="11"/>
      <c r="O106" s="11"/>
      <c r="P106" s="11"/>
      <c r="Q106" s="217"/>
      <c r="R106" s="11"/>
      <c r="S106" s="11"/>
      <c r="T106" s="11"/>
    </row>
    <row r="107" spans="1:20" ht="24.75" customHeight="1">
      <c r="A107" s="11"/>
      <c r="B107" s="11"/>
      <c r="C107" s="11"/>
      <c r="D107" s="11"/>
      <c r="E107" s="198"/>
      <c r="F107" s="11"/>
      <c r="G107" s="11"/>
      <c r="H107" s="11"/>
      <c r="M107" s="11"/>
      <c r="N107" s="11"/>
      <c r="O107" s="11"/>
      <c r="P107" s="11"/>
      <c r="Q107" s="217"/>
      <c r="R107" s="11"/>
      <c r="S107" s="11"/>
      <c r="T107" s="11"/>
    </row>
    <row r="108" spans="1:20" ht="24.75" customHeight="1">
      <c r="A108" s="11"/>
      <c r="B108" s="11"/>
      <c r="C108" s="11"/>
      <c r="D108" s="11"/>
      <c r="E108" s="198"/>
      <c r="F108" s="11"/>
      <c r="G108" s="11"/>
      <c r="H108" s="11"/>
      <c r="M108" s="11"/>
      <c r="N108" s="11"/>
      <c r="O108" s="11"/>
      <c r="P108" s="11"/>
      <c r="Q108" s="217"/>
      <c r="R108" s="11"/>
      <c r="S108" s="11"/>
      <c r="T108" s="11"/>
    </row>
    <row r="109" spans="1:20" ht="24.75" customHeight="1">
      <c r="A109" s="11"/>
      <c r="B109" s="11"/>
      <c r="C109" s="11"/>
      <c r="D109" s="11"/>
      <c r="E109" s="198"/>
      <c r="F109" s="11"/>
      <c r="G109" s="11"/>
      <c r="H109" s="11"/>
      <c r="M109" s="11"/>
      <c r="N109" s="11"/>
      <c r="O109" s="11"/>
      <c r="P109" s="11"/>
      <c r="Q109" s="217"/>
      <c r="R109" s="11"/>
      <c r="S109" s="11"/>
      <c r="T109" s="11"/>
    </row>
    <row r="110" spans="1:20" ht="24.75" customHeight="1">
      <c r="A110" s="11"/>
      <c r="B110" s="11"/>
      <c r="C110" s="11"/>
      <c r="D110" s="11"/>
      <c r="E110" s="198"/>
      <c r="F110" s="11"/>
      <c r="G110" s="11"/>
      <c r="H110" s="11"/>
      <c r="M110" s="11"/>
      <c r="N110" s="11"/>
      <c r="O110" s="11"/>
      <c r="P110" s="11"/>
      <c r="Q110" s="217"/>
      <c r="R110" s="11"/>
      <c r="S110" s="11"/>
      <c r="T110" s="11"/>
    </row>
    <row r="111" spans="1:20" ht="24.75" customHeight="1">
      <c r="A111" s="11"/>
      <c r="B111" s="11"/>
      <c r="C111" s="11"/>
      <c r="D111" s="11"/>
      <c r="E111" s="198"/>
      <c r="F111" s="11"/>
      <c r="G111" s="11"/>
      <c r="H111" s="11"/>
      <c r="M111" s="11"/>
      <c r="N111" s="11"/>
      <c r="O111" s="11"/>
      <c r="P111" s="11"/>
      <c r="Q111" s="217"/>
      <c r="R111" s="11"/>
      <c r="S111" s="11"/>
      <c r="T111" s="11"/>
    </row>
    <row r="112" spans="1:20" ht="24.75" customHeight="1">
      <c r="A112" s="11"/>
      <c r="B112" s="11"/>
      <c r="C112" s="11"/>
      <c r="D112" s="11"/>
      <c r="E112" s="198"/>
      <c r="F112" s="11"/>
      <c r="G112" s="11"/>
      <c r="H112" s="11"/>
      <c r="M112" s="11"/>
      <c r="N112" s="11"/>
      <c r="O112" s="11"/>
      <c r="P112" s="11"/>
      <c r="Q112" s="217"/>
      <c r="R112" s="11"/>
      <c r="S112" s="11"/>
      <c r="T112" s="11"/>
    </row>
    <row r="113" spans="1:20" ht="24.75" customHeight="1">
      <c r="A113" s="11"/>
      <c r="B113" s="11"/>
      <c r="C113" s="11"/>
      <c r="D113" s="11"/>
      <c r="E113" s="198"/>
      <c r="F113" s="11"/>
      <c r="G113" s="11"/>
      <c r="H113" s="11"/>
      <c r="M113" s="11"/>
      <c r="N113" s="11"/>
      <c r="O113" s="11"/>
      <c r="P113" s="11"/>
      <c r="Q113" s="217"/>
      <c r="R113" s="11"/>
      <c r="S113" s="11"/>
      <c r="T113" s="11"/>
    </row>
    <row r="114" spans="1:20" ht="24.75" customHeight="1">
      <c r="A114" s="11"/>
      <c r="B114" s="11"/>
      <c r="C114" s="11"/>
      <c r="D114" s="11"/>
      <c r="E114" s="198"/>
      <c r="F114" s="11"/>
      <c r="G114" s="11"/>
      <c r="H114" s="11"/>
      <c r="M114" s="11"/>
      <c r="N114" s="11"/>
      <c r="O114" s="11"/>
      <c r="P114" s="11"/>
      <c r="Q114" s="217"/>
      <c r="R114" s="11"/>
      <c r="S114" s="11"/>
      <c r="T114" s="11"/>
    </row>
    <row r="115" spans="1:20" ht="24.75" customHeight="1">
      <c r="A115" s="11"/>
      <c r="B115" s="11"/>
      <c r="C115" s="11"/>
      <c r="D115" s="11"/>
      <c r="E115" s="198"/>
      <c r="F115" s="11"/>
      <c r="G115" s="11"/>
      <c r="H115" s="11"/>
      <c r="M115" s="11"/>
      <c r="N115" s="11"/>
      <c r="O115" s="11"/>
      <c r="P115" s="11"/>
      <c r="Q115" s="217"/>
      <c r="R115" s="11"/>
      <c r="S115" s="11"/>
      <c r="T115" s="11"/>
    </row>
    <row r="116" spans="1:20" ht="24.75" customHeight="1">
      <c r="A116" s="11"/>
      <c r="B116" s="11"/>
      <c r="C116" s="11"/>
      <c r="D116" s="11"/>
      <c r="E116" s="198"/>
      <c r="F116" s="11"/>
      <c r="G116" s="11"/>
      <c r="H116" s="11"/>
      <c r="M116" s="11"/>
      <c r="N116" s="11"/>
      <c r="O116" s="11"/>
      <c r="P116" s="11"/>
      <c r="Q116" s="217"/>
      <c r="R116" s="11"/>
      <c r="S116" s="11"/>
      <c r="T116" s="11"/>
    </row>
    <row r="117" spans="1:20" ht="24.75" customHeight="1">
      <c r="A117" s="11"/>
      <c r="B117" s="11"/>
      <c r="C117" s="11"/>
      <c r="D117" s="11"/>
      <c r="E117" s="198"/>
      <c r="F117" s="11"/>
      <c r="G117" s="11"/>
      <c r="H117" s="11"/>
      <c r="M117" s="11"/>
      <c r="N117" s="11"/>
      <c r="O117" s="11"/>
      <c r="P117" s="11"/>
      <c r="Q117" s="217"/>
      <c r="R117" s="11"/>
      <c r="S117" s="11"/>
      <c r="T117" s="11"/>
    </row>
    <row r="118" spans="1:20" ht="24.75" customHeight="1">
      <c r="A118" s="11"/>
      <c r="B118" s="11"/>
      <c r="C118" s="11"/>
      <c r="D118" s="11"/>
      <c r="E118" s="198"/>
      <c r="F118" s="11"/>
      <c r="G118" s="11"/>
      <c r="H118" s="11"/>
      <c r="M118" s="11"/>
      <c r="N118" s="11"/>
      <c r="O118" s="11"/>
      <c r="P118" s="11"/>
      <c r="Q118" s="217"/>
      <c r="R118" s="11"/>
      <c r="S118" s="11"/>
      <c r="T118" s="11"/>
    </row>
    <row r="119" spans="1:20" ht="24.75" customHeight="1">
      <c r="A119" s="11"/>
      <c r="B119" s="11"/>
      <c r="C119" s="11"/>
      <c r="D119" s="11"/>
      <c r="E119" s="198"/>
      <c r="F119" s="11"/>
      <c r="G119" s="11"/>
      <c r="H119" s="11"/>
      <c r="M119" s="11"/>
      <c r="N119" s="11"/>
      <c r="O119" s="11"/>
      <c r="P119" s="11"/>
      <c r="Q119" s="217"/>
      <c r="R119" s="11"/>
      <c r="S119" s="11"/>
      <c r="T119" s="11"/>
    </row>
    <row r="120" spans="1:20" ht="24.75" customHeight="1">
      <c r="A120" s="11"/>
      <c r="B120" s="11"/>
      <c r="C120" s="11"/>
      <c r="D120" s="11"/>
      <c r="E120" s="198"/>
      <c r="F120" s="11"/>
      <c r="G120" s="11"/>
      <c r="H120" s="11"/>
      <c r="M120" s="11"/>
      <c r="N120" s="11"/>
      <c r="O120" s="11"/>
      <c r="P120" s="11"/>
      <c r="Q120" s="217"/>
      <c r="R120" s="11"/>
      <c r="S120" s="11"/>
      <c r="T120" s="11"/>
    </row>
    <row r="121" spans="1:20" ht="24.75" customHeight="1">
      <c r="A121" s="11"/>
      <c r="B121" s="11"/>
      <c r="C121" s="11"/>
      <c r="D121" s="11"/>
      <c r="E121" s="198"/>
      <c r="F121" s="11"/>
      <c r="G121" s="11"/>
      <c r="H121" s="11"/>
      <c r="M121" s="11"/>
      <c r="N121" s="11"/>
      <c r="O121" s="11"/>
      <c r="P121" s="11"/>
      <c r="Q121" s="217"/>
      <c r="R121" s="11"/>
      <c r="S121" s="11"/>
      <c r="T121" s="11"/>
    </row>
    <row r="122" spans="1:20" ht="24.75" customHeight="1">
      <c r="A122" s="11"/>
      <c r="B122" s="11"/>
      <c r="C122" s="11"/>
      <c r="D122" s="11"/>
      <c r="E122" s="198"/>
      <c r="F122" s="11"/>
      <c r="G122" s="11"/>
      <c r="H122" s="11"/>
      <c r="M122" s="11"/>
      <c r="N122" s="11"/>
      <c r="O122" s="11"/>
      <c r="P122" s="11"/>
      <c r="Q122" s="217"/>
      <c r="R122" s="11"/>
      <c r="S122" s="11"/>
      <c r="T122" s="11"/>
    </row>
    <row r="123" spans="1:20" ht="24.75" customHeight="1">
      <c r="A123" s="11"/>
      <c r="B123" s="11"/>
      <c r="C123" s="11"/>
      <c r="D123" s="11"/>
      <c r="E123" s="198"/>
      <c r="F123" s="11"/>
      <c r="G123" s="11"/>
      <c r="H123" s="11"/>
      <c r="M123" s="11"/>
      <c r="N123" s="11"/>
      <c r="O123" s="11"/>
      <c r="P123" s="11"/>
      <c r="Q123" s="217"/>
      <c r="R123" s="11"/>
      <c r="S123" s="11"/>
      <c r="T123" s="11"/>
    </row>
    <row r="124" spans="1:20" ht="24.75" customHeight="1">
      <c r="A124" s="11"/>
      <c r="B124" s="11"/>
      <c r="C124" s="11"/>
      <c r="D124" s="11"/>
      <c r="E124" s="198"/>
      <c r="F124" s="11"/>
      <c r="G124" s="11"/>
      <c r="H124" s="11"/>
      <c r="M124" s="11"/>
      <c r="N124" s="11"/>
      <c r="O124" s="11"/>
      <c r="P124" s="11"/>
      <c r="Q124" s="217"/>
      <c r="R124" s="11"/>
      <c r="S124" s="11"/>
      <c r="T124" s="11"/>
    </row>
    <row r="125" spans="1:20" ht="24.75" customHeight="1">
      <c r="A125" s="11"/>
      <c r="B125" s="11"/>
      <c r="C125" s="11"/>
      <c r="D125" s="11"/>
      <c r="E125" s="198"/>
      <c r="F125" s="11"/>
      <c r="G125" s="11"/>
      <c r="H125" s="11"/>
      <c r="M125" s="11"/>
      <c r="N125" s="11"/>
      <c r="O125" s="11"/>
      <c r="P125" s="11"/>
      <c r="Q125" s="217"/>
      <c r="R125" s="11"/>
      <c r="S125" s="11"/>
      <c r="T125" s="11"/>
    </row>
    <row r="126" spans="1:20" ht="24.75" customHeight="1">
      <c r="A126" s="11"/>
      <c r="B126" s="11"/>
      <c r="C126" s="11"/>
      <c r="D126" s="11"/>
      <c r="E126" s="198"/>
      <c r="F126" s="11"/>
      <c r="G126" s="11"/>
      <c r="H126" s="11"/>
      <c r="M126" s="11"/>
      <c r="N126" s="11"/>
      <c r="O126" s="11"/>
      <c r="P126" s="11"/>
      <c r="Q126" s="217"/>
      <c r="R126" s="11"/>
      <c r="S126" s="11"/>
      <c r="T126" s="11"/>
    </row>
    <row r="127" spans="1:20" ht="24.75" customHeight="1">
      <c r="A127" s="11"/>
      <c r="B127" s="11"/>
      <c r="C127" s="11"/>
      <c r="D127" s="11"/>
      <c r="E127" s="198"/>
      <c r="F127" s="11"/>
      <c r="G127" s="11"/>
      <c r="H127" s="11"/>
      <c r="M127" s="11"/>
      <c r="N127" s="11"/>
      <c r="O127" s="11"/>
      <c r="P127" s="11"/>
      <c r="Q127" s="217"/>
      <c r="R127" s="11"/>
      <c r="S127" s="11"/>
      <c r="T127" s="11"/>
    </row>
    <row r="128" spans="1:20" ht="24.75" customHeight="1">
      <c r="A128" s="11"/>
      <c r="B128" s="11"/>
      <c r="C128" s="11"/>
      <c r="D128" s="11"/>
      <c r="E128" s="198"/>
      <c r="F128" s="11"/>
      <c r="G128" s="11"/>
      <c r="H128" s="11"/>
      <c r="M128" s="11"/>
      <c r="N128" s="11"/>
      <c r="O128" s="11"/>
      <c r="P128" s="11"/>
      <c r="Q128" s="217"/>
      <c r="R128" s="11"/>
      <c r="S128" s="11"/>
      <c r="T128" s="11"/>
    </row>
    <row r="129" spans="1:20" ht="24.75" customHeight="1">
      <c r="A129" s="11"/>
      <c r="B129" s="11"/>
      <c r="C129" s="11"/>
      <c r="D129" s="11"/>
      <c r="E129" s="198"/>
      <c r="F129" s="11"/>
      <c r="G129" s="11"/>
      <c r="H129" s="11"/>
      <c r="M129" s="11"/>
      <c r="N129" s="11"/>
      <c r="O129" s="11"/>
      <c r="P129" s="11"/>
      <c r="Q129" s="217"/>
      <c r="R129" s="11"/>
      <c r="S129" s="11"/>
      <c r="T129" s="11"/>
    </row>
    <row r="130" spans="1:20" ht="24.75" customHeight="1">
      <c r="A130" s="11"/>
      <c r="B130" s="11"/>
      <c r="C130" s="11"/>
      <c r="D130" s="11"/>
      <c r="E130" s="198"/>
      <c r="F130" s="11"/>
      <c r="G130" s="11"/>
      <c r="H130" s="11"/>
      <c r="M130" s="11"/>
      <c r="N130" s="11"/>
      <c r="O130" s="11"/>
      <c r="P130" s="11"/>
      <c r="Q130" s="217"/>
      <c r="R130" s="11"/>
      <c r="S130" s="11"/>
      <c r="T130" s="11"/>
    </row>
    <row r="131" spans="1:20" ht="24.75" customHeight="1">
      <c r="A131" s="11"/>
      <c r="B131" s="11"/>
      <c r="C131" s="11"/>
      <c r="D131" s="11"/>
      <c r="E131" s="198"/>
      <c r="F131" s="11"/>
      <c r="G131" s="11"/>
      <c r="H131" s="11"/>
      <c r="M131" s="11"/>
      <c r="N131" s="11"/>
      <c r="O131" s="11"/>
      <c r="P131" s="11"/>
      <c r="Q131" s="217"/>
      <c r="R131" s="11"/>
      <c r="S131" s="11"/>
      <c r="T131" s="11"/>
    </row>
    <row r="132" spans="1:20" ht="24.75" customHeight="1">
      <c r="A132" s="11"/>
      <c r="B132" s="11"/>
      <c r="C132" s="11"/>
      <c r="D132" s="11"/>
      <c r="E132" s="198"/>
      <c r="F132" s="11"/>
      <c r="G132" s="11"/>
      <c r="H132" s="11"/>
      <c r="M132" s="11"/>
      <c r="N132" s="11"/>
      <c r="O132" s="11"/>
      <c r="P132" s="11"/>
      <c r="Q132" s="217"/>
      <c r="R132" s="11"/>
      <c r="S132" s="11"/>
      <c r="T132" s="11"/>
    </row>
    <row r="133" spans="1:20" ht="24.75" customHeight="1">
      <c r="A133" s="11"/>
      <c r="B133" s="11"/>
      <c r="C133" s="11"/>
      <c r="D133" s="11"/>
      <c r="E133" s="198"/>
      <c r="F133" s="11"/>
      <c r="G133" s="11"/>
      <c r="H133" s="11"/>
      <c r="M133" s="11"/>
      <c r="N133" s="11"/>
      <c r="O133" s="11"/>
      <c r="P133" s="11"/>
      <c r="Q133" s="217"/>
      <c r="R133" s="11"/>
      <c r="S133" s="11"/>
      <c r="T133" s="11"/>
    </row>
    <row r="134" spans="1:20" ht="24.75" customHeight="1">
      <c r="A134" s="11"/>
      <c r="B134" s="11"/>
      <c r="C134" s="11"/>
      <c r="D134" s="11"/>
      <c r="E134" s="198"/>
      <c r="F134" s="11"/>
      <c r="G134" s="11"/>
      <c r="H134" s="11"/>
      <c r="M134" s="11"/>
      <c r="N134" s="11"/>
      <c r="O134" s="11"/>
      <c r="P134" s="11"/>
      <c r="Q134" s="217"/>
      <c r="R134" s="11"/>
      <c r="S134" s="11"/>
      <c r="T134" s="11"/>
    </row>
    <row r="135" spans="1:20" ht="24.75" customHeight="1">
      <c r="A135" s="11"/>
      <c r="B135" s="11"/>
      <c r="C135" s="11"/>
      <c r="D135" s="11"/>
      <c r="E135" s="198"/>
      <c r="F135" s="11"/>
      <c r="G135" s="11"/>
      <c r="H135" s="11"/>
      <c r="M135" s="11"/>
      <c r="N135" s="11"/>
      <c r="O135" s="11"/>
      <c r="P135" s="11"/>
      <c r="Q135" s="217"/>
      <c r="R135" s="11"/>
      <c r="S135" s="11"/>
      <c r="T135" s="11"/>
    </row>
    <row r="136" spans="1:20" ht="24.75" customHeight="1">
      <c r="A136" s="11"/>
      <c r="B136" s="11"/>
      <c r="C136" s="11"/>
      <c r="D136" s="11"/>
      <c r="E136" s="198"/>
      <c r="F136" s="11"/>
      <c r="G136" s="11"/>
      <c r="H136" s="11"/>
      <c r="M136" s="11"/>
      <c r="N136" s="11"/>
      <c r="O136" s="11"/>
      <c r="P136" s="11"/>
      <c r="Q136" s="217"/>
      <c r="R136" s="11"/>
      <c r="S136" s="11"/>
      <c r="T136" s="11"/>
    </row>
    <row r="137" spans="1:20" ht="24.75" customHeight="1">
      <c r="A137" s="11"/>
      <c r="B137" s="11"/>
      <c r="C137" s="11"/>
      <c r="D137" s="11"/>
      <c r="E137" s="198"/>
      <c r="F137" s="11"/>
      <c r="G137" s="11"/>
      <c r="H137" s="11"/>
      <c r="M137" s="11"/>
      <c r="N137" s="11"/>
      <c r="O137" s="11"/>
      <c r="P137" s="11"/>
      <c r="Q137" s="217"/>
      <c r="R137" s="11"/>
      <c r="S137" s="11"/>
      <c r="T137" s="11"/>
    </row>
    <row r="138" spans="1:20" ht="24.75" customHeight="1">
      <c r="A138" s="11"/>
      <c r="B138" s="11"/>
      <c r="C138" s="11"/>
      <c r="D138" s="11"/>
      <c r="E138" s="198"/>
      <c r="F138" s="11"/>
      <c r="G138" s="11"/>
      <c r="H138" s="11"/>
      <c r="M138" s="11"/>
      <c r="N138" s="11"/>
      <c r="O138" s="11"/>
      <c r="P138" s="11"/>
      <c r="Q138" s="217"/>
      <c r="R138" s="11"/>
      <c r="S138" s="11"/>
      <c r="T138" s="11"/>
    </row>
    <row r="139" spans="1:20" ht="24.75" customHeight="1">
      <c r="A139" s="11"/>
      <c r="B139" s="11"/>
      <c r="C139" s="11"/>
      <c r="D139" s="11"/>
      <c r="E139" s="198"/>
      <c r="F139" s="11"/>
      <c r="G139" s="11"/>
      <c r="H139" s="11"/>
      <c r="M139" s="11"/>
      <c r="N139" s="11"/>
      <c r="O139" s="11"/>
      <c r="P139" s="11"/>
      <c r="Q139" s="217"/>
      <c r="R139" s="11"/>
      <c r="S139" s="11"/>
      <c r="T139" s="11"/>
    </row>
    <row r="140" spans="1:20" ht="24.75" customHeight="1">
      <c r="A140" s="11"/>
      <c r="B140" s="11"/>
      <c r="C140" s="11"/>
      <c r="D140" s="11"/>
      <c r="E140" s="198"/>
      <c r="F140" s="11"/>
      <c r="G140" s="11"/>
      <c r="H140" s="11"/>
      <c r="M140" s="11"/>
      <c r="N140" s="11"/>
      <c r="O140" s="11"/>
      <c r="P140" s="11"/>
      <c r="Q140" s="217"/>
      <c r="R140" s="11"/>
      <c r="S140" s="11"/>
      <c r="T140" s="11"/>
    </row>
    <row r="141" spans="1:20" ht="24.75" customHeight="1">
      <c r="A141" s="11"/>
      <c r="B141" s="11"/>
      <c r="C141" s="11"/>
      <c r="D141" s="11"/>
      <c r="E141" s="198"/>
      <c r="F141" s="11"/>
      <c r="G141" s="11"/>
      <c r="H141" s="11"/>
      <c r="M141" s="11"/>
      <c r="N141" s="11"/>
      <c r="O141" s="11"/>
      <c r="P141" s="11"/>
      <c r="Q141" s="217"/>
      <c r="R141" s="11"/>
      <c r="S141" s="11"/>
      <c r="T141" s="11"/>
    </row>
    <row r="142" spans="1:20" ht="24.75" customHeight="1">
      <c r="A142" s="11"/>
      <c r="B142" s="11"/>
      <c r="C142" s="11"/>
      <c r="D142" s="11"/>
      <c r="E142" s="198"/>
      <c r="F142" s="11"/>
      <c r="G142" s="11"/>
      <c r="H142" s="11"/>
      <c r="M142" s="11"/>
      <c r="N142" s="11"/>
      <c r="O142" s="11"/>
      <c r="P142" s="11"/>
      <c r="Q142" s="217"/>
      <c r="R142" s="11"/>
      <c r="S142" s="11"/>
      <c r="T142" s="11"/>
    </row>
    <row r="143" spans="1:20" ht="24.75" customHeight="1">
      <c r="A143" s="11"/>
      <c r="B143" s="11"/>
      <c r="C143" s="11"/>
      <c r="D143" s="11"/>
      <c r="E143" s="198"/>
      <c r="F143" s="11"/>
      <c r="G143" s="11"/>
      <c r="H143" s="11"/>
      <c r="M143" s="11"/>
      <c r="N143" s="11"/>
      <c r="O143" s="11"/>
      <c r="P143" s="11"/>
      <c r="Q143" s="217"/>
      <c r="R143" s="11"/>
      <c r="S143" s="11"/>
      <c r="T143" s="11"/>
    </row>
    <row r="144" spans="1:20" ht="24.75" customHeight="1">
      <c r="A144" s="11"/>
      <c r="B144" s="11"/>
      <c r="C144" s="11"/>
      <c r="D144" s="11"/>
      <c r="E144" s="198"/>
      <c r="F144" s="11"/>
      <c r="G144" s="11"/>
      <c r="H144" s="11"/>
      <c r="M144" s="11"/>
      <c r="N144" s="11"/>
      <c r="O144" s="11"/>
      <c r="P144" s="11"/>
      <c r="Q144" s="217"/>
      <c r="R144" s="11"/>
      <c r="S144" s="11"/>
      <c r="T144" s="11"/>
    </row>
    <row r="145" spans="1:20" ht="24.75" customHeight="1">
      <c r="A145" s="11"/>
      <c r="B145" s="11"/>
      <c r="C145" s="11"/>
      <c r="D145" s="11"/>
      <c r="E145" s="198"/>
      <c r="F145" s="11"/>
      <c r="G145" s="11"/>
      <c r="H145" s="11"/>
      <c r="M145" s="11"/>
      <c r="N145" s="11"/>
      <c r="O145" s="11"/>
      <c r="P145" s="11"/>
      <c r="Q145" s="217"/>
      <c r="R145" s="11"/>
      <c r="S145" s="11"/>
      <c r="T145" s="11"/>
    </row>
    <row r="146" spans="1:20" ht="24.75" customHeight="1">
      <c r="A146" s="11"/>
      <c r="B146" s="11"/>
      <c r="C146" s="11"/>
      <c r="D146" s="11"/>
      <c r="E146" s="198"/>
      <c r="F146" s="11"/>
      <c r="G146" s="11"/>
      <c r="H146" s="11"/>
      <c r="M146" s="11"/>
      <c r="N146" s="11"/>
      <c r="O146" s="11"/>
      <c r="P146" s="11"/>
      <c r="Q146" s="217"/>
      <c r="R146" s="11"/>
      <c r="S146" s="11"/>
      <c r="T146" s="11"/>
    </row>
    <row r="147" spans="1:20" ht="24.75" customHeight="1">
      <c r="A147" s="11"/>
      <c r="B147" s="11"/>
      <c r="C147" s="11"/>
      <c r="D147" s="11"/>
      <c r="E147" s="198"/>
      <c r="F147" s="11"/>
      <c r="G147" s="11"/>
      <c r="H147" s="11"/>
      <c r="M147" s="11"/>
      <c r="N147" s="11"/>
      <c r="O147" s="11"/>
      <c r="P147" s="11"/>
      <c r="Q147" s="217"/>
      <c r="R147" s="11"/>
      <c r="S147" s="11"/>
      <c r="T147" s="11"/>
    </row>
    <row r="148" spans="1:20" ht="24.75" customHeight="1">
      <c r="A148" s="11"/>
      <c r="B148" s="11"/>
      <c r="C148" s="11"/>
      <c r="D148" s="11"/>
      <c r="E148" s="198"/>
      <c r="F148" s="11"/>
      <c r="G148" s="11"/>
      <c r="H148" s="11"/>
      <c r="M148" s="11"/>
      <c r="N148" s="11"/>
      <c r="O148" s="11"/>
      <c r="P148" s="11"/>
      <c r="Q148" s="217"/>
      <c r="R148" s="11"/>
      <c r="S148" s="11"/>
      <c r="T148" s="11"/>
    </row>
    <row r="149" spans="1:20" ht="24.75" customHeight="1">
      <c r="A149" s="11"/>
      <c r="B149" s="11"/>
      <c r="C149" s="11"/>
      <c r="D149" s="11"/>
      <c r="E149" s="198"/>
      <c r="F149" s="11"/>
      <c r="G149" s="11"/>
      <c r="H149" s="11"/>
      <c r="M149" s="11"/>
      <c r="N149" s="11"/>
      <c r="O149" s="11"/>
      <c r="P149" s="11"/>
      <c r="Q149" s="217"/>
      <c r="R149" s="11"/>
      <c r="S149" s="11"/>
      <c r="T149" s="11"/>
    </row>
    <row r="150" spans="1:20" ht="24.75" customHeight="1">
      <c r="A150" s="11"/>
      <c r="B150" s="11"/>
      <c r="C150" s="11"/>
      <c r="D150" s="11"/>
      <c r="E150" s="198"/>
      <c r="F150" s="11"/>
      <c r="G150" s="11"/>
      <c r="H150" s="11"/>
      <c r="M150" s="11"/>
      <c r="N150" s="11"/>
      <c r="O150" s="11"/>
      <c r="P150" s="11"/>
      <c r="Q150" s="217"/>
      <c r="R150" s="11"/>
      <c r="S150" s="11"/>
      <c r="T150" s="11"/>
    </row>
    <row r="151" spans="1:20" ht="24.75" customHeight="1">
      <c r="A151" s="11"/>
      <c r="B151" s="11"/>
      <c r="C151" s="11"/>
      <c r="D151" s="11"/>
      <c r="E151" s="198"/>
      <c r="F151" s="11"/>
      <c r="G151" s="11"/>
      <c r="H151" s="11"/>
      <c r="M151" s="11"/>
      <c r="N151" s="11"/>
      <c r="O151" s="11"/>
      <c r="P151" s="11"/>
      <c r="Q151" s="217"/>
      <c r="R151" s="11"/>
      <c r="S151" s="11"/>
      <c r="T151" s="11"/>
    </row>
    <row r="152" spans="1:20" ht="24.75" customHeight="1">
      <c r="A152" s="11"/>
      <c r="B152" s="11"/>
      <c r="C152" s="11"/>
      <c r="D152" s="11"/>
      <c r="E152" s="198"/>
      <c r="F152" s="11"/>
      <c r="G152" s="11"/>
      <c r="H152" s="11"/>
      <c r="M152" s="11"/>
      <c r="N152" s="11"/>
      <c r="O152" s="11"/>
      <c r="P152" s="11"/>
      <c r="Q152" s="217"/>
      <c r="R152" s="11"/>
      <c r="S152" s="11"/>
      <c r="T152" s="11"/>
    </row>
    <row r="153" spans="1:20" ht="24.75" customHeight="1">
      <c r="A153" s="11"/>
      <c r="B153" s="11"/>
      <c r="C153" s="11"/>
      <c r="D153" s="11"/>
      <c r="E153" s="198"/>
      <c r="F153" s="11"/>
      <c r="G153" s="11"/>
      <c r="H153" s="11"/>
      <c r="M153" s="11"/>
      <c r="N153" s="11"/>
      <c r="O153" s="11"/>
      <c r="P153" s="11"/>
      <c r="Q153" s="217"/>
      <c r="R153" s="11"/>
      <c r="S153" s="11"/>
      <c r="T153" s="11"/>
    </row>
    <row r="154" spans="1:20" ht="24.75" customHeight="1">
      <c r="A154" s="11"/>
      <c r="B154" s="11"/>
      <c r="C154" s="11"/>
      <c r="D154" s="11"/>
      <c r="E154" s="198"/>
      <c r="F154" s="11"/>
      <c r="G154" s="11"/>
      <c r="H154" s="11"/>
      <c r="M154" s="11"/>
      <c r="N154" s="11"/>
      <c r="O154" s="11"/>
      <c r="P154" s="11"/>
      <c r="Q154" s="217"/>
      <c r="R154" s="11"/>
      <c r="S154" s="11"/>
      <c r="T154" s="11"/>
    </row>
    <row r="155" spans="1:20" ht="24.75" customHeight="1">
      <c r="A155" s="11"/>
      <c r="B155" s="11"/>
      <c r="C155" s="11"/>
      <c r="D155" s="11"/>
      <c r="E155" s="198"/>
      <c r="F155" s="11"/>
      <c r="G155" s="11"/>
      <c r="H155" s="11"/>
      <c r="M155" s="11"/>
      <c r="N155" s="11"/>
      <c r="O155" s="11"/>
      <c r="P155" s="11"/>
      <c r="Q155" s="217"/>
      <c r="R155" s="11"/>
      <c r="S155" s="11"/>
      <c r="T155" s="11"/>
    </row>
    <row r="156" spans="1:20" ht="24.75" customHeight="1">
      <c r="A156" s="11"/>
      <c r="B156" s="11"/>
      <c r="C156" s="11"/>
      <c r="D156" s="11"/>
      <c r="E156" s="198"/>
      <c r="F156" s="11"/>
      <c r="G156" s="11"/>
      <c r="H156" s="11"/>
      <c r="M156" s="11"/>
      <c r="N156" s="11"/>
      <c r="O156" s="11"/>
      <c r="P156" s="11"/>
      <c r="Q156" s="217"/>
      <c r="R156" s="11"/>
      <c r="S156" s="11"/>
      <c r="T156" s="11"/>
    </row>
    <row r="157" spans="1:20" ht="24.75" customHeight="1">
      <c r="A157" s="11"/>
      <c r="B157" s="11"/>
      <c r="C157" s="11"/>
      <c r="D157" s="11"/>
      <c r="E157" s="198"/>
      <c r="F157" s="11"/>
      <c r="G157" s="11"/>
      <c r="H157" s="11"/>
      <c r="M157" s="11"/>
      <c r="N157" s="11"/>
      <c r="O157" s="11"/>
      <c r="P157" s="11"/>
      <c r="Q157" s="217"/>
      <c r="R157" s="11"/>
      <c r="S157" s="11"/>
      <c r="T157" s="11"/>
    </row>
    <row r="158" spans="1:20" ht="24.75" customHeight="1">
      <c r="A158" s="11"/>
      <c r="B158" s="11"/>
      <c r="C158" s="11"/>
      <c r="D158" s="11"/>
      <c r="E158" s="198"/>
      <c r="F158" s="11"/>
      <c r="G158" s="11"/>
      <c r="H158" s="11"/>
      <c r="M158" s="11"/>
      <c r="N158" s="11"/>
      <c r="O158" s="11"/>
      <c r="P158" s="11"/>
      <c r="Q158" s="217"/>
      <c r="R158" s="11"/>
      <c r="S158" s="11"/>
      <c r="T158" s="11"/>
    </row>
    <row r="159" spans="1:20" ht="24.75" customHeight="1">
      <c r="A159" s="11"/>
      <c r="B159" s="11"/>
      <c r="C159" s="11"/>
      <c r="D159" s="11"/>
      <c r="E159" s="198"/>
      <c r="F159" s="11"/>
      <c r="G159" s="11"/>
      <c r="H159" s="11"/>
      <c r="M159" s="11"/>
      <c r="N159" s="11"/>
      <c r="O159" s="11"/>
      <c r="P159" s="11"/>
      <c r="Q159" s="217"/>
      <c r="R159" s="11"/>
      <c r="S159" s="11"/>
      <c r="T159" s="11"/>
    </row>
    <row r="160" spans="1:20" ht="24.75" customHeight="1">
      <c r="A160" s="11"/>
      <c r="B160" s="11"/>
      <c r="C160" s="11"/>
      <c r="D160" s="11"/>
      <c r="E160" s="198"/>
      <c r="F160" s="11"/>
      <c r="G160" s="11"/>
      <c r="H160" s="11"/>
      <c r="M160" s="11"/>
      <c r="N160" s="11"/>
      <c r="O160" s="11"/>
      <c r="P160" s="11"/>
      <c r="Q160" s="217"/>
      <c r="R160" s="11"/>
      <c r="S160" s="11"/>
      <c r="T160" s="11"/>
    </row>
    <row r="161" spans="1:20" ht="24.75" customHeight="1">
      <c r="A161" s="11"/>
      <c r="B161" s="11"/>
      <c r="C161" s="11"/>
      <c r="D161" s="11"/>
      <c r="E161" s="198"/>
      <c r="F161" s="11"/>
      <c r="G161" s="11"/>
      <c r="H161" s="11"/>
      <c r="M161" s="11"/>
      <c r="N161" s="11"/>
      <c r="O161" s="11"/>
      <c r="P161" s="11"/>
      <c r="Q161" s="217"/>
      <c r="R161" s="11"/>
      <c r="S161" s="11"/>
      <c r="T161" s="11"/>
    </row>
    <row r="162" spans="1:20" ht="24.75" customHeight="1">
      <c r="A162" s="11"/>
      <c r="B162" s="11"/>
      <c r="C162" s="11"/>
      <c r="D162" s="11"/>
      <c r="E162" s="198"/>
      <c r="F162" s="11"/>
      <c r="G162" s="11"/>
      <c r="H162" s="11"/>
      <c r="M162" s="11"/>
      <c r="N162" s="11"/>
      <c r="O162" s="11"/>
      <c r="P162" s="11"/>
      <c r="Q162" s="217"/>
      <c r="R162" s="11"/>
      <c r="S162" s="11"/>
      <c r="T162" s="11"/>
    </row>
    <row r="163" spans="1:20" ht="24.75" customHeight="1">
      <c r="A163" s="11"/>
      <c r="B163" s="11"/>
      <c r="C163" s="11"/>
      <c r="D163" s="11"/>
      <c r="E163" s="198"/>
      <c r="F163" s="11"/>
      <c r="G163" s="11"/>
      <c r="H163" s="11"/>
      <c r="M163" s="11"/>
      <c r="N163" s="11"/>
      <c r="O163" s="11"/>
      <c r="P163" s="11"/>
      <c r="Q163" s="217"/>
      <c r="R163" s="11"/>
      <c r="S163" s="11"/>
      <c r="T163" s="11"/>
    </row>
    <row r="164" spans="1:20" ht="24.75" customHeight="1">
      <c r="A164" s="11"/>
      <c r="B164" s="11"/>
      <c r="C164" s="11"/>
      <c r="D164" s="11"/>
      <c r="E164" s="198"/>
      <c r="F164" s="11"/>
      <c r="G164" s="11"/>
      <c r="H164" s="11"/>
      <c r="M164" s="11"/>
      <c r="N164" s="11"/>
      <c r="O164" s="11"/>
      <c r="P164" s="11"/>
      <c r="Q164" s="217"/>
      <c r="R164" s="11"/>
      <c r="S164" s="11"/>
      <c r="T164" s="11"/>
    </row>
    <row r="165" spans="1:20" ht="24.75" customHeight="1">
      <c r="A165" s="11"/>
      <c r="B165" s="11"/>
      <c r="C165" s="11"/>
      <c r="D165" s="11"/>
      <c r="E165" s="198"/>
      <c r="F165" s="11"/>
      <c r="G165" s="11"/>
      <c r="H165" s="11"/>
      <c r="M165" s="11"/>
      <c r="N165" s="11"/>
      <c r="O165" s="11"/>
      <c r="P165" s="11"/>
      <c r="Q165" s="217"/>
      <c r="R165" s="11"/>
      <c r="S165" s="11"/>
      <c r="T165" s="11"/>
    </row>
    <row r="166" spans="1:20" ht="24.75" customHeight="1">
      <c r="A166" s="11"/>
      <c r="B166" s="11"/>
      <c r="C166" s="11"/>
      <c r="D166" s="11"/>
      <c r="E166" s="198"/>
      <c r="F166" s="11"/>
      <c r="G166" s="11"/>
      <c r="H166" s="11"/>
      <c r="M166" s="11"/>
      <c r="N166" s="11"/>
      <c r="O166" s="11"/>
      <c r="P166" s="11"/>
      <c r="Q166" s="217"/>
      <c r="R166" s="11"/>
      <c r="S166" s="11"/>
      <c r="T166" s="11"/>
    </row>
    <row r="167" spans="1:20" ht="24.75" customHeight="1">
      <c r="A167" s="11"/>
      <c r="B167" s="11"/>
      <c r="C167" s="11"/>
      <c r="D167" s="11"/>
      <c r="E167" s="198"/>
      <c r="F167" s="11"/>
      <c r="G167" s="11"/>
      <c r="H167" s="11"/>
      <c r="M167" s="11"/>
      <c r="N167" s="11"/>
      <c r="O167" s="11"/>
      <c r="P167" s="11"/>
      <c r="Q167" s="217"/>
      <c r="R167" s="11"/>
      <c r="S167" s="11"/>
      <c r="T167" s="11"/>
    </row>
    <row r="168" spans="1:20" ht="24.75" customHeight="1">
      <c r="A168" s="11"/>
      <c r="B168" s="11"/>
      <c r="C168" s="11"/>
      <c r="D168" s="11"/>
      <c r="E168" s="198"/>
      <c r="F168" s="11"/>
      <c r="G168" s="11"/>
      <c r="H168" s="11"/>
      <c r="M168" s="11"/>
      <c r="N168" s="11"/>
      <c r="O168" s="11"/>
      <c r="P168" s="11"/>
      <c r="Q168" s="217"/>
      <c r="R168" s="11"/>
      <c r="S168" s="11"/>
      <c r="T168" s="11"/>
    </row>
    <row r="169" spans="1:20" ht="24.75" customHeight="1">
      <c r="A169" s="11"/>
      <c r="B169" s="11"/>
      <c r="C169" s="11"/>
      <c r="D169" s="11"/>
      <c r="E169" s="198"/>
      <c r="F169" s="11"/>
      <c r="G169" s="11"/>
      <c r="H169" s="11"/>
      <c r="M169" s="11"/>
      <c r="N169" s="11"/>
      <c r="O169" s="11"/>
      <c r="P169" s="11"/>
      <c r="Q169" s="217"/>
      <c r="R169" s="11"/>
      <c r="S169" s="11"/>
      <c r="T169" s="11"/>
    </row>
    <row r="170" spans="1:20" ht="24.75" customHeight="1">
      <c r="A170" s="11"/>
      <c r="B170" s="11"/>
      <c r="C170" s="11"/>
      <c r="D170" s="11"/>
      <c r="E170" s="198"/>
      <c r="F170" s="11"/>
      <c r="G170" s="11"/>
      <c r="H170" s="11"/>
      <c r="M170" s="11"/>
      <c r="N170" s="11"/>
      <c r="O170" s="11"/>
      <c r="P170" s="11"/>
      <c r="Q170" s="217"/>
      <c r="R170" s="11"/>
      <c r="S170" s="11"/>
      <c r="T170" s="11"/>
    </row>
    <row r="171" spans="1:20" ht="24.75" customHeight="1">
      <c r="A171" s="11"/>
      <c r="B171" s="11"/>
      <c r="C171" s="11"/>
      <c r="D171" s="11"/>
      <c r="E171" s="198"/>
      <c r="F171" s="11"/>
      <c r="G171" s="11"/>
      <c r="H171" s="11"/>
      <c r="M171" s="11"/>
      <c r="N171" s="11"/>
      <c r="O171" s="11"/>
      <c r="P171" s="11"/>
      <c r="Q171" s="217"/>
      <c r="R171" s="11"/>
      <c r="S171" s="11"/>
      <c r="T171" s="11"/>
    </row>
    <row r="172" spans="1:20" ht="24.75" customHeight="1">
      <c r="A172" s="11"/>
      <c r="B172" s="11"/>
      <c r="C172" s="11"/>
      <c r="D172" s="11"/>
      <c r="E172" s="198"/>
      <c r="F172" s="11"/>
      <c r="G172" s="11"/>
      <c r="H172" s="11"/>
      <c r="M172" s="11"/>
      <c r="N172" s="11"/>
      <c r="O172" s="11"/>
      <c r="P172" s="11"/>
      <c r="Q172" s="217"/>
      <c r="R172" s="11"/>
      <c r="S172" s="11"/>
      <c r="T172" s="11"/>
    </row>
    <row r="173" spans="1:20" ht="24.75" customHeight="1">
      <c r="A173" s="11"/>
      <c r="B173" s="11"/>
      <c r="C173" s="11"/>
      <c r="D173" s="11"/>
      <c r="E173" s="198"/>
      <c r="F173" s="11"/>
      <c r="G173" s="11"/>
      <c r="H173" s="11"/>
      <c r="M173" s="11"/>
      <c r="N173" s="11"/>
      <c r="O173" s="11"/>
      <c r="P173" s="11"/>
      <c r="Q173" s="217"/>
      <c r="R173" s="11"/>
      <c r="S173" s="11"/>
      <c r="T173" s="11"/>
    </row>
    <row r="174" spans="1:20" ht="24.75" customHeight="1">
      <c r="A174" s="11"/>
      <c r="B174" s="11"/>
      <c r="C174" s="11"/>
      <c r="D174" s="11"/>
      <c r="E174" s="198"/>
      <c r="F174" s="11"/>
      <c r="G174" s="11"/>
      <c r="H174" s="11"/>
      <c r="M174" s="11"/>
      <c r="N174" s="11"/>
      <c r="O174" s="11"/>
      <c r="P174" s="11"/>
      <c r="Q174" s="217"/>
      <c r="R174" s="11"/>
      <c r="S174" s="11"/>
      <c r="T174" s="11"/>
    </row>
    <row r="175" spans="1:20" ht="24.75" customHeight="1">
      <c r="A175" s="11"/>
      <c r="B175" s="11"/>
      <c r="C175" s="11"/>
      <c r="D175" s="11"/>
      <c r="E175" s="198"/>
      <c r="F175" s="11"/>
      <c r="G175" s="11"/>
      <c r="H175" s="11"/>
      <c r="M175" s="11"/>
      <c r="N175" s="11"/>
      <c r="O175" s="11"/>
      <c r="P175" s="11"/>
      <c r="Q175" s="217"/>
      <c r="R175" s="11"/>
      <c r="S175" s="11"/>
      <c r="T175" s="11"/>
    </row>
    <row r="176" spans="1:20" ht="24.75" customHeight="1">
      <c r="A176" s="11"/>
      <c r="B176" s="11"/>
      <c r="C176" s="11"/>
      <c r="D176" s="11"/>
      <c r="E176" s="198"/>
      <c r="F176" s="11"/>
      <c r="G176" s="11"/>
      <c r="H176" s="11"/>
      <c r="M176" s="11"/>
      <c r="N176" s="11"/>
      <c r="O176" s="11"/>
      <c r="P176" s="11"/>
      <c r="Q176" s="217"/>
      <c r="R176" s="11"/>
      <c r="S176" s="11"/>
      <c r="T176" s="11"/>
    </row>
    <row r="177" spans="1:20" ht="24.75" customHeight="1">
      <c r="A177" s="11"/>
      <c r="B177" s="11"/>
      <c r="C177" s="11"/>
      <c r="D177" s="11"/>
      <c r="E177" s="198"/>
      <c r="F177" s="11"/>
      <c r="G177" s="11"/>
      <c r="H177" s="11"/>
      <c r="M177" s="11"/>
      <c r="N177" s="11"/>
      <c r="O177" s="11"/>
      <c r="P177" s="11"/>
      <c r="Q177" s="217"/>
      <c r="R177" s="11"/>
      <c r="S177" s="11"/>
      <c r="T177" s="11"/>
    </row>
    <row r="178" spans="1:20" ht="24.75" customHeight="1">
      <c r="A178" s="11"/>
      <c r="B178" s="11"/>
      <c r="C178" s="11"/>
      <c r="D178" s="11"/>
      <c r="E178" s="198"/>
      <c r="F178" s="11"/>
      <c r="G178" s="11"/>
      <c r="H178" s="11"/>
      <c r="M178" s="11"/>
      <c r="N178" s="11"/>
      <c r="O178" s="11"/>
      <c r="P178" s="11"/>
      <c r="Q178" s="217"/>
      <c r="R178" s="11"/>
      <c r="S178" s="11"/>
      <c r="T178" s="11"/>
    </row>
    <row r="179" spans="1:20" ht="24.75" customHeight="1">
      <c r="A179" s="11"/>
      <c r="B179" s="11"/>
      <c r="C179" s="11"/>
      <c r="D179" s="11"/>
      <c r="E179" s="198"/>
      <c r="F179" s="11"/>
      <c r="G179" s="11"/>
      <c r="H179" s="11"/>
      <c r="M179" s="11"/>
      <c r="N179" s="11"/>
      <c r="O179" s="11"/>
      <c r="P179" s="11"/>
      <c r="Q179" s="217"/>
      <c r="R179" s="11"/>
      <c r="S179" s="11"/>
      <c r="T179" s="11"/>
    </row>
    <row r="180" spans="1:20" ht="24.75" customHeight="1">
      <c r="A180" s="11"/>
      <c r="B180" s="11"/>
      <c r="C180" s="11"/>
      <c r="D180" s="11"/>
      <c r="E180" s="198"/>
      <c r="F180" s="11"/>
      <c r="G180" s="11"/>
      <c r="H180" s="11"/>
      <c r="M180" s="11"/>
      <c r="N180" s="11"/>
      <c r="O180" s="11"/>
      <c r="P180" s="11"/>
      <c r="Q180" s="217"/>
      <c r="R180" s="11"/>
      <c r="S180" s="11"/>
      <c r="T180" s="11"/>
    </row>
    <row r="181" spans="1:20" ht="24.75" customHeight="1">
      <c r="A181" s="11"/>
      <c r="B181" s="11"/>
      <c r="C181" s="11"/>
      <c r="D181" s="11"/>
      <c r="E181" s="198"/>
      <c r="F181" s="11"/>
      <c r="G181" s="11"/>
      <c r="H181" s="11"/>
      <c r="M181" s="11"/>
      <c r="N181" s="11"/>
      <c r="O181" s="11"/>
      <c r="P181" s="11"/>
      <c r="Q181" s="217"/>
      <c r="R181" s="11"/>
      <c r="S181" s="11"/>
      <c r="T181" s="11"/>
    </row>
    <row r="182" spans="1:20" ht="24.75" customHeight="1">
      <c r="A182" s="11"/>
      <c r="B182" s="11"/>
      <c r="C182" s="11"/>
      <c r="D182" s="11"/>
      <c r="E182" s="198"/>
      <c r="F182" s="11"/>
      <c r="G182" s="11"/>
      <c r="H182" s="11"/>
      <c r="M182" s="11"/>
      <c r="N182" s="11"/>
      <c r="O182" s="11"/>
      <c r="P182" s="11"/>
      <c r="Q182" s="217"/>
      <c r="R182" s="11"/>
      <c r="S182" s="11"/>
      <c r="T182" s="11"/>
    </row>
    <row r="183" spans="1:20" ht="24.75" customHeight="1">
      <c r="A183" s="11"/>
      <c r="B183" s="11"/>
      <c r="C183" s="11"/>
      <c r="D183" s="11"/>
      <c r="E183" s="198"/>
      <c r="F183" s="11"/>
      <c r="G183" s="11"/>
      <c r="H183" s="11"/>
      <c r="M183" s="11"/>
      <c r="N183" s="11"/>
      <c r="O183" s="11"/>
      <c r="P183" s="11"/>
      <c r="Q183" s="217"/>
      <c r="R183" s="11"/>
      <c r="S183" s="11"/>
      <c r="T183" s="11"/>
    </row>
    <row r="184" spans="1:20" ht="24.75" customHeight="1">
      <c r="A184" s="11"/>
      <c r="B184" s="11"/>
      <c r="C184" s="11"/>
      <c r="D184" s="11"/>
      <c r="E184" s="198"/>
      <c r="F184" s="11"/>
      <c r="G184" s="11"/>
      <c r="H184" s="11"/>
      <c r="M184" s="11"/>
      <c r="N184" s="11"/>
      <c r="O184" s="11"/>
      <c r="P184" s="11"/>
      <c r="Q184" s="217"/>
      <c r="R184" s="11"/>
      <c r="S184" s="11"/>
      <c r="T184" s="11"/>
    </row>
    <row r="185" spans="1:20" ht="24.75" customHeight="1">
      <c r="A185" s="11"/>
      <c r="B185" s="11"/>
      <c r="C185" s="11"/>
      <c r="D185" s="11"/>
      <c r="E185" s="198"/>
      <c r="F185" s="11"/>
      <c r="G185" s="11"/>
      <c r="H185" s="11"/>
      <c r="M185" s="11"/>
      <c r="N185" s="11"/>
      <c r="O185" s="11"/>
      <c r="P185" s="11"/>
      <c r="Q185" s="217"/>
      <c r="R185" s="11"/>
      <c r="S185" s="11"/>
      <c r="T185" s="11"/>
    </row>
    <row r="186" spans="1:20" ht="24.75" customHeight="1">
      <c r="A186" s="11"/>
      <c r="B186" s="11"/>
      <c r="C186" s="11"/>
      <c r="D186" s="11"/>
      <c r="E186" s="198"/>
      <c r="F186" s="11"/>
      <c r="G186" s="11"/>
      <c r="H186" s="11"/>
      <c r="M186" s="11"/>
      <c r="N186" s="11"/>
      <c r="O186" s="11"/>
      <c r="P186" s="11"/>
      <c r="Q186" s="217"/>
      <c r="R186" s="11"/>
      <c r="S186" s="11"/>
      <c r="T186" s="11"/>
    </row>
    <row r="187" spans="1:20" ht="24.75" customHeight="1">
      <c r="A187" s="11"/>
      <c r="B187" s="11"/>
      <c r="C187" s="11"/>
      <c r="D187" s="11"/>
      <c r="E187" s="198"/>
      <c r="F187" s="11"/>
      <c r="G187" s="11"/>
      <c r="H187" s="11"/>
      <c r="M187" s="11"/>
      <c r="N187" s="11"/>
      <c r="O187" s="11"/>
      <c r="P187" s="11"/>
      <c r="Q187" s="217"/>
      <c r="R187" s="11"/>
      <c r="S187" s="11"/>
      <c r="T187" s="11"/>
    </row>
    <row r="188" spans="1:20" ht="24.75" customHeight="1">
      <c r="A188" s="11"/>
      <c r="B188" s="11"/>
      <c r="C188" s="11"/>
      <c r="D188" s="11"/>
      <c r="E188" s="198"/>
      <c r="F188" s="11"/>
      <c r="G188" s="11"/>
      <c r="H188" s="11"/>
      <c r="M188" s="11"/>
      <c r="N188" s="11"/>
      <c r="O188" s="11"/>
      <c r="P188" s="11"/>
      <c r="Q188" s="217"/>
      <c r="R188" s="11"/>
      <c r="S188" s="11"/>
      <c r="T188" s="11"/>
    </row>
    <row r="189" spans="1:20" ht="24.75" customHeight="1">
      <c r="A189" s="11"/>
      <c r="B189" s="11"/>
      <c r="C189" s="11"/>
      <c r="D189" s="11"/>
      <c r="E189" s="198"/>
      <c r="F189" s="11"/>
      <c r="G189" s="11"/>
      <c r="H189" s="11"/>
      <c r="M189" s="11"/>
      <c r="N189" s="11"/>
      <c r="O189" s="11"/>
      <c r="P189" s="11"/>
      <c r="Q189" s="217"/>
      <c r="R189" s="11"/>
      <c r="S189" s="11"/>
      <c r="T189" s="11"/>
    </row>
    <row r="190" spans="1:20" ht="24.75" customHeight="1">
      <c r="A190" s="11"/>
      <c r="B190" s="11"/>
      <c r="C190" s="11"/>
      <c r="D190" s="11"/>
      <c r="E190" s="198"/>
      <c r="F190" s="11"/>
      <c r="G190" s="11"/>
      <c r="H190" s="11"/>
      <c r="M190" s="11"/>
      <c r="N190" s="11"/>
      <c r="O190" s="11"/>
      <c r="P190" s="11"/>
      <c r="Q190" s="217"/>
      <c r="R190" s="11"/>
      <c r="S190" s="11"/>
      <c r="T190" s="11"/>
    </row>
    <row r="191" spans="1:20" ht="24.75" customHeight="1">
      <c r="A191" s="11"/>
      <c r="B191" s="11"/>
      <c r="C191" s="11"/>
      <c r="D191" s="11"/>
      <c r="E191" s="198"/>
      <c r="F191" s="11"/>
      <c r="G191" s="11"/>
      <c r="H191" s="11"/>
      <c r="M191" s="11"/>
      <c r="N191" s="11"/>
      <c r="O191" s="11"/>
      <c r="P191" s="11"/>
      <c r="Q191" s="217"/>
      <c r="R191" s="11"/>
      <c r="S191" s="11"/>
      <c r="T191" s="11"/>
    </row>
    <row r="192" spans="1:20" ht="24.75" customHeight="1">
      <c r="A192" s="11"/>
      <c r="B192" s="11"/>
      <c r="C192" s="11"/>
      <c r="D192" s="11"/>
      <c r="E192" s="198"/>
      <c r="F192" s="11"/>
      <c r="G192" s="11"/>
      <c r="H192" s="11"/>
      <c r="M192" s="11"/>
      <c r="N192" s="11"/>
      <c r="O192" s="11"/>
      <c r="P192" s="11"/>
      <c r="Q192" s="217"/>
      <c r="R192" s="11"/>
      <c r="S192" s="11"/>
      <c r="T192" s="11"/>
    </row>
    <row r="193" spans="1:20" ht="24.75" customHeight="1">
      <c r="A193" s="11"/>
      <c r="B193" s="11"/>
      <c r="C193" s="11"/>
      <c r="D193" s="11"/>
      <c r="E193" s="198"/>
      <c r="F193" s="11"/>
      <c r="G193" s="11"/>
      <c r="H193" s="11"/>
      <c r="M193" s="11"/>
      <c r="N193" s="11"/>
      <c r="O193" s="11"/>
      <c r="P193" s="11"/>
      <c r="Q193" s="217"/>
      <c r="R193" s="11"/>
      <c r="S193" s="11"/>
      <c r="T193" s="11"/>
    </row>
    <row r="194" spans="1:20" ht="24.75" customHeight="1">
      <c r="A194" s="11"/>
      <c r="B194" s="11"/>
      <c r="C194" s="11"/>
      <c r="D194" s="11"/>
      <c r="E194" s="198"/>
      <c r="F194" s="11"/>
      <c r="G194" s="11"/>
      <c r="H194" s="11"/>
      <c r="M194" s="11"/>
      <c r="N194" s="11"/>
      <c r="O194" s="11"/>
      <c r="P194" s="11"/>
      <c r="Q194" s="217"/>
      <c r="R194" s="11"/>
      <c r="S194" s="11"/>
      <c r="T194" s="11"/>
    </row>
    <row r="195" spans="1:20" ht="24.75" customHeight="1">
      <c r="A195" s="11"/>
      <c r="B195" s="11"/>
      <c r="C195" s="11"/>
      <c r="D195" s="11"/>
      <c r="E195" s="198"/>
      <c r="F195" s="11"/>
      <c r="G195" s="11"/>
      <c r="H195" s="11"/>
      <c r="M195" s="11"/>
      <c r="N195" s="11"/>
      <c r="O195" s="11"/>
      <c r="P195" s="11"/>
      <c r="Q195" s="217"/>
      <c r="R195" s="11"/>
      <c r="S195" s="11"/>
      <c r="T195" s="11"/>
    </row>
    <row r="196" spans="1:20" ht="24.75" customHeight="1">
      <c r="A196" s="11"/>
      <c r="B196" s="11"/>
      <c r="C196" s="11"/>
      <c r="D196" s="11"/>
      <c r="E196" s="198"/>
      <c r="F196" s="11"/>
      <c r="G196" s="11"/>
      <c r="H196" s="11"/>
      <c r="M196" s="11"/>
      <c r="N196" s="11"/>
      <c r="O196" s="11"/>
      <c r="P196" s="11"/>
      <c r="Q196" s="217"/>
      <c r="R196" s="11"/>
      <c r="S196" s="11"/>
      <c r="T196" s="11"/>
    </row>
    <row r="197" spans="1:20" ht="24.75" customHeight="1">
      <c r="A197" s="11"/>
      <c r="B197" s="11"/>
      <c r="C197" s="11"/>
      <c r="D197" s="11"/>
      <c r="E197" s="198"/>
      <c r="F197" s="11"/>
      <c r="G197" s="11"/>
      <c r="H197" s="11"/>
      <c r="M197" s="11"/>
      <c r="N197" s="11"/>
      <c r="O197" s="11"/>
      <c r="P197" s="11"/>
      <c r="Q197" s="217"/>
      <c r="R197" s="11"/>
      <c r="S197" s="11"/>
      <c r="T197" s="11"/>
    </row>
    <row r="198" spans="1:20" ht="24.75" customHeight="1">
      <c r="A198" s="11"/>
      <c r="B198" s="11"/>
      <c r="C198" s="11"/>
      <c r="D198" s="11"/>
      <c r="E198" s="198"/>
      <c r="F198" s="11"/>
      <c r="G198" s="11"/>
      <c r="H198" s="11"/>
      <c r="M198" s="11"/>
      <c r="N198" s="11"/>
      <c r="O198" s="11"/>
      <c r="P198" s="11"/>
      <c r="Q198" s="217"/>
      <c r="R198" s="11"/>
      <c r="S198" s="11"/>
      <c r="T198" s="11"/>
    </row>
    <row r="199" spans="1:20" ht="24.75" customHeight="1">
      <c r="A199" s="11"/>
      <c r="B199" s="11"/>
      <c r="C199" s="11"/>
      <c r="D199" s="11"/>
      <c r="E199" s="198"/>
      <c r="F199" s="11"/>
      <c r="G199" s="11"/>
      <c r="H199" s="11"/>
      <c r="M199" s="11"/>
      <c r="N199" s="11"/>
      <c r="O199" s="11"/>
      <c r="P199" s="11"/>
      <c r="Q199" s="217"/>
      <c r="R199" s="11"/>
      <c r="S199" s="11"/>
      <c r="T199" s="11"/>
    </row>
    <row r="200" spans="1:20" ht="24.75" customHeight="1">
      <c r="A200" s="11"/>
      <c r="B200" s="11"/>
      <c r="C200" s="11"/>
      <c r="D200" s="11"/>
      <c r="E200" s="198"/>
      <c r="F200" s="11"/>
      <c r="G200" s="11"/>
      <c r="H200" s="11"/>
      <c r="M200" s="11"/>
      <c r="N200" s="11"/>
      <c r="O200" s="11"/>
      <c r="P200" s="11"/>
      <c r="Q200" s="217"/>
      <c r="R200" s="11"/>
      <c r="S200" s="11"/>
      <c r="T200" s="11"/>
    </row>
    <row r="201" spans="1:20" ht="24.75" customHeight="1">
      <c r="A201" s="11"/>
      <c r="B201" s="11"/>
      <c r="C201" s="11"/>
      <c r="D201" s="11"/>
      <c r="E201" s="198"/>
      <c r="F201" s="11"/>
      <c r="G201" s="11"/>
      <c r="H201" s="11"/>
      <c r="M201" s="11"/>
      <c r="N201" s="11"/>
      <c r="O201" s="11"/>
      <c r="P201" s="11"/>
      <c r="Q201" s="217"/>
      <c r="R201" s="11"/>
      <c r="S201" s="11"/>
      <c r="T201" s="11"/>
    </row>
    <row r="202" spans="1:20" ht="24.75" customHeight="1">
      <c r="A202" s="11"/>
      <c r="B202" s="11"/>
      <c r="C202" s="11"/>
      <c r="D202" s="11"/>
      <c r="E202" s="198"/>
      <c r="F202" s="11"/>
      <c r="G202" s="11"/>
      <c r="H202" s="11"/>
      <c r="M202" s="11"/>
      <c r="N202" s="11"/>
      <c r="O202" s="11"/>
      <c r="P202" s="11"/>
      <c r="Q202" s="217"/>
      <c r="R202" s="11"/>
      <c r="S202" s="11"/>
      <c r="T202" s="11"/>
    </row>
    <row r="203" spans="1:20" ht="24.75" customHeight="1">
      <c r="A203" s="11"/>
      <c r="B203" s="11"/>
      <c r="C203" s="11"/>
      <c r="D203" s="11"/>
      <c r="E203" s="198"/>
      <c r="F203" s="11"/>
      <c r="G203" s="11"/>
      <c r="H203" s="11"/>
      <c r="M203" s="11"/>
      <c r="N203" s="11"/>
      <c r="O203" s="11"/>
      <c r="P203" s="11"/>
      <c r="Q203" s="217"/>
      <c r="R203" s="11"/>
      <c r="S203" s="11"/>
      <c r="T203" s="11"/>
    </row>
    <row r="204" spans="1:20" ht="24.75" customHeight="1">
      <c r="A204" s="11"/>
      <c r="B204" s="11"/>
      <c r="C204" s="11"/>
      <c r="D204" s="11"/>
      <c r="E204" s="198"/>
      <c r="F204" s="11"/>
      <c r="G204" s="11"/>
      <c r="H204" s="11"/>
      <c r="M204" s="11"/>
      <c r="N204" s="11"/>
      <c r="O204" s="11"/>
      <c r="P204" s="11"/>
      <c r="Q204" s="217"/>
      <c r="R204" s="11"/>
      <c r="S204" s="11"/>
      <c r="T204" s="11"/>
    </row>
    <row r="205" spans="1:20" ht="24.75" customHeight="1">
      <c r="A205" s="11"/>
      <c r="B205" s="11"/>
      <c r="C205" s="11"/>
      <c r="D205" s="11"/>
      <c r="E205" s="198"/>
      <c r="F205" s="11"/>
      <c r="G205" s="11"/>
      <c r="H205" s="11"/>
      <c r="M205" s="11"/>
      <c r="N205" s="11"/>
      <c r="O205" s="11"/>
      <c r="P205" s="11"/>
      <c r="Q205" s="217"/>
      <c r="R205" s="11"/>
      <c r="S205" s="11"/>
      <c r="T205" s="11"/>
    </row>
    <row r="206" spans="1:20" ht="24.75" customHeight="1">
      <c r="A206" s="11"/>
      <c r="B206" s="11"/>
      <c r="C206" s="11"/>
      <c r="D206" s="11"/>
      <c r="E206" s="198"/>
      <c r="F206" s="11"/>
      <c r="G206" s="11"/>
      <c r="H206" s="11"/>
      <c r="M206" s="11"/>
      <c r="N206" s="11"/>
      <c r="O206" s="11"/>
      <c r="P206" s="11"/>
      <c r="Q206" s="217"/>
      <c r="R206" s="11"/>
      <c r="S206" s="11"/>
      <c r="T206" s="11"/>
    </row>
    <row r="207" spans="1:20" ht="24.75" customHeight="1">
      <c r="A207" s="11"/>
      <c r="B207" s="11"/>
      <c r="C207" s="11"/>
      <c r="D207" s="11"/>
      <c r="E207" s="198"/>
      <c r="F207" s="11"/>
      <c r="G207" s="11"/>
      <c r="H207" s="11"/>
      <c r="M207" s="11"/>
      <c r="N207" s="11"/>
      <c r="O207" s="11"/>
      <c r="P207" s="11"/>
      <c r="Q207" s="217"/>
      <c r="R207" s="11"/>
      <c r="S207" s="11"/>
      <c r="T207" s="11"/>
    </row>
    <row r="208" spans="1:20" ht="24.75" customHeight="1">
      <c r="A208" s="11"/>
      <c r="B208" s="11"/>
      <c r="C208" s="11"/>
      <c r="D208" s="11"/>
      <c r="E208" s="198"/>
      <c r="F208" s="11"/>
      <c r="G208" s="11"/>
      <c r="H208" s="11"/>
      <c r="M208" s="11"/>
      <c r="N208" s="11"/>
      <c r="O208" s="11"/>
      <c r="P208" s="11"/>
      <c r="Q208" s="217"/>
      <c r="R208" s="11"/>
      <c r="S208" s="11"/>
      <c r="T208" s="11"/>
    </row>
    <row r="209" spans="1:20" ht="24.75" customHeight="1">
      <c r="A209" s="11"/>
      <c r="B209" s="11"/>
      <c r="C209" s="11"/>
      <c r="D209" s="11"/>
      <c r="E209" s="198"/>
      <c r="F209" s="11"/>
      <c r="G209" s="11"/>
      <c r="H209" s="11"/>
      <c r="M209" s="11"/>
      <c r="N209" s="11"/>
      <c r="O209" s="11"/>
      <c r="P209" s="11"/>
      <c r="Q209" s="217"/>
      <c r="R209" s="11"/>
      <c r="S209" s="11"/>
      <c r="T209" s="11"/>
    </row>
    <row r="210" spans="1:20" ht="24.75" customHeight="1">
      <c r="A210" s="11"/>
      <c r="B210" s="11"/>
      <c r="C210" s="11"/>
      <c r="D210" s="11"/>
      <c r="E210" s="198"/>
      <c r="F210" s="11"/>
      <c r="G210" s="11"/>
      <c r="H210" s="11"/>
      <c r="M210" s="11"/>
      <c r="N210" s="11"/>
      <c r="O210" s="11"/>
      <c r="P210" s="11"/>
      <c r="Q210" s="217"/>
      <c r="R210" s="11"/>
      <c r="S210" s="11"/>
      <c r="T210" s="11"/>
    </row>
    <row r="211" spans="1:20" ht="24.75" customHeight="1">
      <c r="A211" s="11"/>
      <c r="B211" s="11"/>
      <c r="C211" s="11"/>
      <c r="D211" s="11"/>
      <c r="E211" s="198"/>
      <c r="F211" s="11"/>
      <c r="G211" s="11"/>
      <c r="H211" s="11"/>
      <c r="M211" s="11"/>
      <c r="N211" s="11"/>
      <c r="O211" s="11"/>
      <c r="P211" s="11"/>
      <c r="Q211" s="217"/>
      <c r="R211" s="11"/>
      <c r="S211" s="11"/>
      <c r="T211" s="11"/>
    </row>
    <row r="212" spans="1:20" ht="24.75" customHeight="1">
      <c r="A212" s="11"/>
      <c r="B212" s="11"/>
      <c r="C212" s="11"/>
      <c r="D212" s="11"/>
      <c r="E212" s="198"/>
      <c r="F212" s="11"/>
      <c r="G212" s="11"/>
      <c r="H212" s="11"/>
      <c r="M212" s="11"/>
      <c r="N212" s="11"/>
      <c r="O212" s="11"/>
      <c r="P212" s="11"/>
      <c r="Q212" s="217"/>
      <c r="R212" s="11"/>
      <c r="S212" s="11"/>
      <c r="T212" s="11"/>
    </row>
    <row r="213" spans="1:20" ht="24.75" customHeight="1">
      <c r="A213" s="11"/>
      <c r="B213" s="11"/>
      <c r="C213" s="11"/>
      <c r="D213" s="11"/>
      <c r="E213" s="198"/>
      <c r="F213" s="11"/>
      <c r="G213" s="11"/>
      <c r="H213" s="11"/>
      <c r="M213" s="11"/>
      <c r="N213" s="11"/>
      <c r="O213" s="11"/>
      <c r="P213" s="11"/>
      <c r="Q213" s="217"/>
      <c r="R213" s="11"/>
      <c r="S213" s="11"/>
      <c r="T213" s="11"/>
    </row>
    <row r="214" spans="1:20" ht="24.75" customHeight="1">
      <c r="A214" s="11"/>
      <c r="B214" s="11"/>
      <c r="C214" s="11"/>
      <c r="D214" s="11"/>
      <c r="E214" s="198"/>
      <c r="F214" s="11"/>
      <c r="G214" s="11"/>
      <c r="H214" s="11"/>
      <c r="M214" s="11"/>
      <c r="N214" s="11"/>
      <c r="O214" s="11"/>
      <c r="P214" s="11"/>
      <c r="Q214" s="217"/>
      <c r="R214" s="11"/>
      <c r="S214" s="11"/>
      <c r="T214" s="11"/>
    </row>
    <row r="215" spans="1:20" ht="24.75" customHeight="1">
      <c r="A215" s="11"/>
      <c r="B215" s="11"/>
      <c r="C215" s="11"/>
      <c r="D215" s="11"/>
      <c r="E215" s="198"/>
      <c r="F215" s="11"/>
      <c r="G215" s="11"/>
      <c r="H215" s="11"/>
      <c r="M215" s="11"/>
      <c r="N215" s="11"/>
      <c r="O215" s="11"/>
      <c r="P215" s="11"/>
      <c r="Q215" s="217"/>
      <c r="R215" s="11"/>
      <c r="S215" s="11"/>
      <c r="T215" s="11"/>
    </row>
    <row r="216" spans="1:20" ht="24.75" customHeight="1">
      <c r="A216" s="11"/>
      <c r="B216" s="11"/>
      <c r="C216" s="11"/>
      <c r="D216" s="11"/>
      <c r="E216" s="198"/>
      <c r="F216" s="11"/>
      <c r="G216" s="11"/>
      <c r="H216" s="11"/>
      <c r="M216" s="11"/>
      <c r="N216" s="11"/>
      <c r="O216" s="11"/>
      <c r="P216" s="11"/>
      <c r="Q216" s="217"/>
      <c r="R216" s="11"/>
      <c r="S216" s="11"/>
      <c r="T216" s="11"/>
    </row>
    <row r="217" spans="1:20" ht="24.75" customHeight="1">
      <c r="A217" s="11"/>
      <c r="B217" s="11"/>
      <c r="C217" s="11"/>
      <c r="D217" s="11"/>
      <c r="E217" s="198"/>
      <c r="F217" s="11"/>
      <c r="G217" s="11"/>
      <c r="H217" s="11"/>
      <c r="M217" s="11"/>
      <c r="N217" s="11"/>
      <c r="O217" s="11"/>
      <c r="P217" s="11"/>
      <c r="Q217" s="217"/>
      <c r="R217" s="11"/>
      <c r="S217" s="11"/>
      <c r="T217" s="11"/>
    </row>
    <row r="218" spans="1:20" ht="24.75" customHeight="1">
      <c r="A218" s="11"/>
      <c r="B218" s="11"/>
      <c r="C218" s="11"/>
      <c r="D218" s="11"/>
      <c r="E218" s="198"/>
      <c r="F218" s="11"/>
      <c r="G218" s="11"/>
      <c r="H218" s="11"/>
      <c r="M218" s="11"/>
      <c r="N218" s="11"/>
      <c r="O218" s="11"/>
      <c r="P218" s="11"/>
      <c r="Q218" s="217"/>
      <c r="R218" s="11"/>
      <c r="S218" s="11"/>
      <c r="T218" s="11"/>
    </row>
    <row r="219" spans="1:20" ht="24.75" customHeight="1">
      <c r="A219" s="11"/>
      <c r="B219" s="11"/>
      <c r="C219" s="11"/>
      <c r="D219" s="11"/>
      <c r="E219" s="198"/>
      <c r="F219" s="11"/>
      <c r="G219" s="11"/>
      <c r="H219" s="11"/>
      <c r="M219" s="11"/>
      <c r="N219" s="11"/>
      <c r="O219" s="11"/>
      <c r="P219" s="11"/>
      <c r="Q219" s="217"/>
      <c r="R219" s="11"/>
      <c r="S219" s="11"/>
      <c r="T219" s="11"/>
    </row>
    <row r="220" spans="1:20" ht="24.75" customHeight="1">
      <c r="A220" s="11"/>
      <c r="B220" s="11"/>
      <c r="C220" s="11"/>
      <c r="D220" s="11"/>
      <c r="E220" s="198"/>
      <c r="F220" s="11"/>
      <c r="G220" s="11"/>
      <c r="H220" s="11"/>
      <c r="M220" s="11"/>
      <c r="N220" s="11"/>
      <c r="O220" s="11"/>
      <c r="P220" s="11"/>
      <c r="Q220" s="217"/>
      <c r="R220" s="11"/>
      <c r="S220" s="11"/>
      <c r="T220" s="11"/>
    </row>
    <row r="221" spans="1:20" ht="24.75" customHeight="1">
      <c r="A221" s="11"/>
      <c r="B221" s="11"/>
      <c r="C221" s="11"/>
      <c r="D221" s="11"/>
      <c r="E221" s="198"/>
      <c r="F221" s="11"/>
      <c r="G221" s="11"/>
      <c r="H221" s="11"/>
      <c r="M221" s="11"/>
      <c r="N221" s="11"/>
      <c r="O221" s="11"/>
      <c r="P221" s="11"/>
      <c r="Q221" s="217"/>
      <c r="R221" s="11"/>
      <c r="S221" s="11"/>
      <c r="T221" s="11"/>
    </row>
    <row r="222" spans="1:20" ht="24.75" customHeight="1">
      <c r="A222" s="11"/>
      <c r="B222" s="11"/>
      <c r="C222" s="11"/>
      <c r="D222" s="11"/>
      <c r="E222" s="198"/>
      <c r="F222" s="11"/>
      <c r="G222" s="11"/>
      <c r="H222" s="11"/>
      <c r="M222" s="11"/>
      <c r="N222" s="11"/>
      <c r="O222" s="11"/>
      <c r="P222" s="11"/>
      <c r="Q222" s="217"/>
      <c r="R222" s="11"/>
      <c r="S222" s="11"/>
      <c r="T222" s="11"/>
    </row>
    <row r="223" spans="1:20" ht="24.75" customHeight="1">
      <c r="A223" s="11"/>
      <c r="B223" s="11"/>
      <c r="C223" s="11"/>
      <c r="D223" s="11"/>
      <c r="E223" s="198"/>
      <c r="F223" s="11"/>
      <c r="G223" s="11"/>
      <c r="H223" s="11"/>
      <c r="M223" s="11"/>
      <c r="N223" s="11"/>
      <c r="O223" s="11"/>
      <c r="P223" s="11"/>
      <c r="Q223" s="217"/>
      <c r="R223" s="11"/>
      <c r="S223" s="11"/>
      <c r="T223" s="11"/>
    </row>
    <row r="224" spans="1:20" ht="24.75" customHeight="1">
      <c r="A224" s="11"/>
      <c r="B224" s="11"/>
      <c r="C224" s="11"/>
      <c r="D224" s="11"/>
      <c r="E224" s="198"/>
      <c r="F224" s="11"/>
      <c r="G224" s="11"/>
      <c r="H224" s="11"/>
      <c r="M224" s="11"/>
      <c r="N224" s="11"/>
      <c r="O224" s="11"/>
      <c r="P224" s="11"/>
      <c r="Q224" s="217"/>
      <c r="R224" s="11"/>
      <c r="S224" s="11"/>
      <c r="T224" s="11"/>
    </row>
    <row r="225" spans="1:20" ht="24.75" customHeight="1">
      <c r="A225" s="11"/>
      <c r="B225" s="11"/>
      <c r="C225" s="11"/>
      <c r="D225" s="11"/>
      <c r="E225" s="198"/>
      <c r="F225" s="11"/>
      <c r="G225" s="11"/>
      <c r="H225" s="11"/>
      <c r="M225" s="11"/>
      <c r="N225" s="11"/>
      <c r="O225" s="11"/>
      <c r="P225" s="11"/>
      <c r="Q225" s="217"/>
      <c r="R225" s="11"/>
      <c r="S225" s="11"/>
      <c r="T225" s="11"/>
    </row>
    <row r="226" spans="1:20" ht="24.75" customHeight="1">
      <c r="A226" s="11"/>
      <c r="B226" s="11"/>
      <c r="C226" s="11"/>
      <c r="D226" s="11"/>
      <c r="E226" s="198"/>
      <c r="F226" s="11"/>
      <c r="G226" s="11"/>
      <c r="H226" s="11"/>
      <c r="M226" s="11"/>
      <c r="N226" s="11"/>
      <c r="O226" s="11"/>
      <c r="P226" s="11"/>
      <c r="Q226" s="217"/>
      <c r="R226" s="11"/>
      <c r="S226" s="11"/>
      <c r="T226" s="11"/>
    </row>
    <row r="227" spans="1:20" ht="24.75" customHeight="1">
      <c r="A227" s="11"/>
      <c r="B227" s="11"/>
      <c r="C227" s="11"/>
      <c r="D227" s="11"/>
      <c r="E227" s="198"/>
      <c r="F227" s="11"/>
      <c r="G227" s="11"/>
      <c r="H227" s="11"/>
      <c r="M227" s="11"/>
      <c r="N227" s="11"/>
      <c r="O227" s="11"/>
      <c r="P227" s="11"/>
      <c r="Q227" s="217"/>
      <c r="R227" s="11"/>
      <c r="S227" s="11"/>
      <c r="T227" s="11"/>
    </row>
    <row r="228" spans="1:20" ht="24.75" customHeight="1">
      <c r="A228" s="11"/>
      <c r="B228" s="11"/>
      <c r="C228" s="11"/>
      <c r="D228" s="11"/>
      <c r="E228" s="198"/>
      <c r="F228" s="11"/>
      <c r="G228" s="11"/>
      <c r="H228" s="11"/>
      <c r="M228" s="11"/>
      <c r="N228" s="11"/>
      <c r="O228" s="11"/>
      <c r="P228" s="11"/>
      <c r="Q228" s="217"/>
      <c r="R228" s="11"/>
      <c r="S228" s="11"/>
      <c r="T228" s="11"/>
    </row>
    <row r="229" spans="1:20" ht="24.75" customHeight="1">
      <c r="A229" s="11"/>
      <c r="B229" s="11"/>
      <c r="C229" s="11"/>
      <c r="D229" s="11"/>
      <c r="E229" s="198"/>
      <c r="F229" s="11"/>
      <c r="G229" s="11"/>
      <c r="H229" s="11"/>
      <c r="M229" s="11"/>
      <c r="N229" s="11"/>
      <c r="O229" s="11"/>
      <c r="P229" s="11"/>
      <c r="Q229" s="217"/>
      <c r="R229" s="11"/>
      <c r="S229" s="11"/>
      <c r="T229" s="11"/>
    </row>
    <row r="230" spans="1:20" ht="24.75" customHeight="1">
      <c r="A230" s="11"/>
      <c r="B230" s="11"/>
      <c r="C230" s="11"/>
      <c r="D230" s="11"/>
      <c r="E230" s="198"/>
      <c r="F230" s="11"/>
      <c r="G230" s="11"/>
      <c r="H230" s="11"/>
      <c r="M230" s="11"/>
      <c r="N230" s="11"/>
      <c r="O230" s="11"/>
      <c r="P230" s="11"/>
      <c r="Q230" s="217"/>
      <c r="R230" s="11"/>
      <c r="S230" s="11"/>
      <c r="T230" s="11"/>
    </row>
    <row r="231" spans="1:20" ht="24.75" customHeight="1">
      <c r="A231" s="11"/>
      <c r="B231" s="11"/>
      <c r="C231" s="11"/>
      <c r="D231" s="11"/>
      <c r="E231" s="198"/>
      <c r="F231" s="11"/>
      <c r="G231" s="11"/>
      <c r="H231" s="11"/>
      <c r="M231" s="11"/>
      <c r="N231" s="11"/>
      <c r="O231" s="11"/>
      <c r="P231" s="11"/>
      <c r="Q231" s="217"/>
      <c r="R231" s="11"/>
      <c r="S231" s="11"/>
      <c r="T231" s="11"/>
    </row>
    <row r="232" spans="1:20" ht="24.75" customHeight="1">
      <c r="A232" s="11"/>
      <c r="B232" s="11"/>
      <c r="C232" s="11"/>
      <c r="D232" s="11"/>
      <c r="E232" s="198"/>
      <c r="F232" s="11"/>
      <c r="G232" s="11"/>
      <c r="H232" s="11"/>
      <c r="M232" s="11"/>
      <c r="N232" s="11"/>
      <c r="O232" s="11"/>
      <c r="P232" s="11"/>
      <c r="Q232" s="217"/>
      <c r="R232" s="11"/>
      <c r="S232" s="11"/>
      <c r="T232" s="11"/>
    </row>
    <row r="233" spans="1:20" ht="24.75" customHeight="1">
      <c r="A233" s="11"/>
      <c r="B233" s="11"/>
      <c r="C233" s="11"/>
      <c r="D233" s="11"/>
      <c r="E233" s="198"/>
      <c r="F233" s="11"/>
      <c r="G233" s="11"/>
      <c r="H233" s="11"/>
      <c r="M233" s="11"/>
      <c r="N233" s="11"/>
      <c r="O233" s="11"/>
      <c r="P233" s="11"/>
      <c r="Q233" s="217"/>
      <c r="R233" s="11"/>
      <c r="S233" s="11"/>
      <c r="T233" s="11"/>
    </row>
    <row r="234" spans="1:20" ht="24.75" customHeight="1">
      <c r="A234" s="11"/>
      <c r="B234" s="11"/>
      <c r="C234" s="11"/>
      <c r="D234" s="11"/>
      <c r="E234" s="198"/>
      <c r="F234" s="11"/>
      <c r="G234" s="11"/>
      <c r="H234" s="11"/>
      <c r="M234" s="11"/>
      <c r="N234" s="11"/>
      <c r="O234" s="11"/>
      <c r="P234" s="11"/>
      <c r="Q234" s="217"/>
      <c r="R234" s="11"/>
      <c r="S234" s="11"/>
      <c r="T234" s="11"/>
    </row>
    <row r="235" spans="1:20" ht="24.75" customHeight="1">
      <c r="A235" s="11"/>
      <c r="B235" s="11"/>
      <c r="C235" s="11"/>
      <c r="D235" s="11"/>
      <c r="E235" s="198"/>
      <c r="F235" s="11"/>
      <c r="G235" s="11"/>
      <c r="H235" s="11"/>
      <c r="M235" s="11"/>
      <c r="N235" s="11"/>
      <c r="O235" s="11"/>
      <c r="P235" s="11"/>
      <c r="Q235" s="217"/>
      <c r="R235" s="11"/>
      <c r="S235" s="11"/>
      <c r="T235" s="11"/>
    </row>
    <row r="236" spans="1:20" ht="24.75" customHeight="1">
      <c r="A236" s="11"/>
      <c r="B236" s="11"/>
      <c r="C236" s="11"/>
      <c r="D236" s="11"/>
      <c r="E236" s="198"/>
      <c r="F236" s="11"/>
      <c r="G236" s="11"/>
      <c r="H236" s="11"/>
      <c r="M236" s="11"/>
      <c r="N236" s="11"/>
      <c r="O236" s="11"/>
      <c r="P236" s="11"/>
      <c r="Q236" s="217"/>
      <c r="R236" s="11"/>
      <c r="S236" s="11"/>
      <c r="T236" s="11"/>
    </row>
    <row r="237" spans="1:20" ht="24.75" customHeight="1">
      <c r="A237" s="11"/>
      <c r="B237" s="11"/>
      <c r="C237" s="11"/>
      <c r="D237" s="11"/>
      <c r="E237" s="198"/>
      <c r="F237" s="11"/>
      <c r="G237" s="11"/>
      <c r="H237" s="11"/>
      <c r="M237" s="11"/>
      <c r="N237" s="11"/>
      <c r="O237" s="11"/>
      <c r="P237" s="11"/>
      <c r="Q237" s="217"/>
      <c r="R237" s="11"/>
      <c r="S237" s="11"/>
      <c r="T237" s="11"/>
    </row>
    <row r="238" spans="1:20" ht="24.75" customHeight="1">
      <c r="A238" s="11"/>
      <c r="B238" s="11"/>
      <c r="C238" s="11"/>
      <c r="D238" s="11"/>
      <c r="E238" s="198"/>
      <c r="F238" s="11"/>
      <c r="G238" s="11"/>
      <c r="H238" s="11"/>
      <c r="M238" s="11"/>
      <c r="N238" s="11"/>
      <c r="O238" s="11"/>
      <c r="P238" s="11"/>
      <c r="Q238" s="217"/>
      <c r="R238" s="11"/>
      <c r="S238" s="11"/>
      <c r="T238" s="11"/>
    </row>
    <row r="239" spans="1:20" ht="24.75" customHeight="1">
      <c r="A239" s="11"/>
      <c r="B239" s="11"/>
      <c r="C239" s="11"/>
      <c r="D239" s="11"/>
      <c r="E239" s="198"/>
      <c r="F239" s="11"/>
      <c r="G239" s="11"/>
      <c r="H239" s="11"/>
      <c r="M239" s="11"/>
      <c r="N239" s="11"/>
      <c r="O239" s="11"/>
      <c r="P239" s="11"/>
      <c r="Q239" s="217"/>
      <c r="R239" s="11"/>
      <c r="S239" s="11"/>
      <c r="T239" s="11"/>
    </row>
    <row r="240" spans="1:20" ht="24.75" customHeight="1">
      <c r="A240" s="11"/>
      <c r="B240" s="11"/>
      <c r="C240" s="11"/>
      <c r="D240" s="11"/>
      <c r="E240" s="198"/>
      <c r="F240" s="11"/>
      <c r="G240" s="11"/>
      <c r="H240" s="11"/>
      <c r="M240" s="11"/>
      <c r="N240" s="11"/>
      <c r="O240" s="11"/>
      <c r="P240" s="11"/>
      <c r="Q240" s="217"/>
      <c r="R240" s="11"/>
      <c r="S240" s="11"/>
      <c r="T240" s="11"/>
    </row>
    <row r="241" spans="1:20" ht="24.75" customHeight="1">
      <c r="A241" s="11"/>
      <c r="B241" s="11"/>
      <c r="C241" s="11"/>
      <c r="D241" s="11"/>
      <c r="E241" s="198"/>
      <c r="F241" s="11"/>
      <c r="G241" s="11"/>
      <c r="H241" s="11"/>
      <c r="M241" s="11"/>
      <c r="N241" s="11"/>
      <c r="O241" s="11"/>
      <c r="P241" s="11"/>
      <c r="Q241" s="217"/>
      <c r="R241" s="11"/>
      <c r="S241" s="11"/>
      <c r="T241" s="11"/>
    </row>
    <row r="242" spans="1:20" ht="24.75" customHeight="1">
      <c r="A242" s="11"/>
      <c r="B242" s="11"/>
      <c r="C242" s="11"/>
      <c r="D242" s="11"/>
      <c r="E242" s="198"/>
      <c r="F242" s="11"/>
      <c r="G242" s="11"/>
      <c r="H242" s="11"/>
      <c r="M242" s="11"/>
      <c r="N242" s="11"/>
      <c r="O242" s="11"/>
      <c r="P242" s="11"/>
      <c r="Q242" s="217"/>
      <c r="R242" s="11"/>
      <c r="S242" s="11"/>
      <c r="T242" s="11"/>
    </row>
    <row r="243" spans="1:20" ht="24.75" customHeight="1">
      <c r="A243" s="11"/>
      <c r="B243" s="11"/>
      <c r="C243" s="11"/>
      <c r="D243" s="11"/>
      <c r="E243" s="198"/>
      <c r="F243" s="11"/>
      <c r="G243" s="11"/>
      <c r="H243" s="11"/>
      <c r="M243" s="11"/>
      <c r="N243" s="11"/>
      <c r="O243" s="11"/>
      <c r="P243" s="11"/>
      <c r="Q243" s="217"/>
      <c r="R243" s="11"/>
      <c r="S243" s="11"/>
      <c r="T243" s="11"/>
    </row>
    <row r="244" spans="1:20" ht="24.75" customHeight="1">
      <c r="A244" s="11"/>
      <c r="B244" s="11"/>
      <c r="C244" s="11"/>
      <c r="D244" s="11"/>
      <c r="E244" s="198"/>
      <c r="F244" s="11"/>
      <c r="G244" s="11"/>
      <c r="H244" s="11"/>
      <c r="M244" s="11"/>
      <c r="N244" s="11"/>
      <c r="O244" s="11"/>
      <c r="P244" s="11"/>
      <c r="Q244" s="217"/>
      <c r="R244" s="11"/>
      <c r="S244" s="11"/>
      <c r="T244" s="11"/>
    </row>
    <row r="245" spans="1:20" ht="24.75" customHeight="1">
      <c r="A245" s="11"/>
      <c r="B245" s="11"/>
      <c r="C245" s="11"/>
      <c r="D245" s="11"/>
      <c r="E245" s="198"/>
      <c r="F245" s="11"/>
      <c r="G245" s="11"/>
      <c r="H245" s="11"/>
      <c r="M245" s="11"/>
      <c r="N245" s="11"/>
      <c r="O245" s="11"/>
      <c r="P245" s="11"/>
      <c r="Q245" s="217"/>
      <c r="R245" s="11"/>
      <c r="S245" s="11"/>
      <c r="T245" s="11"/>
    </row>
    <row r="246" spans="1:20" ht="24.75" customHeight="1">
      <c r="A246" s="11"/>
      <c r="B246" s="11"/>
      <c r="C246" s="11"/>
      <c r="D246" s="11"/>
      <c r="E246" s="198"/>
      <c r="F246" s="11"/>
      <c r="G246" s="11"/>
      <c r="H246" s="11"/>
      <c r="M246" s="11"/>
      <c r="N246" s="11"/>
      <c r="O246" s="11"/>
      <c r="P246" s="11"/>
      <c r="Q246" s="217"/>
      <c r="R246" s="11"/>
      <c r="S246" s="11"/>
      <c r="T246" s="11"/>
    </row>
    <row r="247" spans="1:20" ht="24.75" customHeight="1">
      <c r="A247" s="11"/>
      <c r="B247" s="11"/>
      <c r="C247" s="11"/>
      <c r="D247" s="11"/>
      <c r="E247" s="198"/>
      <c r="F247" s="11"/>
      <c r="G247" s="11"/>
      <c r="H247" s="11"/>
      <c r="M247" s="11"/>
      <c r="N247" s="11"/>
      <c r="O247" s="11"/>
      <c r="P247" s="11"/>
      <c r="Q247" s="217"/>
      <c r="R247" s="11"/>
      <c r="S247" s="11"/>
      <c r="T247" s="11"/>
    </row>
    <row r="248" spans="1:20" ht="24.75" customHeight="1">
      <c r="A248" s="11"/>
      <c r="B248" s="11"/>
      <c r="C248" s="11"/>
      <c r="D248" s="11"/>
      <c r="E248" s="198"/>
      <c r="F248" s="11"/>
      <c r="G248" s="11"/>
      <c r="H248" s="11"/>
      <c r="M248" s="11"/>
      <c r="N248" s="11"/>
      <c r="O248" s="11"/>
      <c r="P248" s="11"/>
      <c r="Q248" s="217"/>
      <c r="R248" s="11"/>
      <c r="S248" s="11"/>
      <c r="T248" s="11"/>
    </row>
    <row r="249" spans="1:20" ht="24.75" customHeight="1">
      <c r="A249" s="11"/>
      <c r="B249" s="11"/>
      <c r="C249" s="11"/>
      <c r="D249" s="11"/>
      <c r="E249" s="198"/>
      <c r="F249" s="11"/>
      <c r="G249" s="11"/>
      <c r="H249" s="11"/>
      <c r="M249" s="11"/>
      <c r="N249" s="11"/>
      <c r="O249" s="11"/>
      <c r="P249" s="11"/>
      <c r="Q249" s="217"/>
      <c r="R249" s="11"/>
      <c r="S249" s="11"/>
      <c r="T249" s="11"/>
    </row>
    <row r="250" spans="1:20" ht="24.75" customHeight="1">
      <c r="A250" s="11"/>
      <c r="B250" s="11"/>
      <c r="C250" s="11"/>
      <c r="D250" s="11"/>
      <c r="E250" s="198"/>
      <c r="F250" s="11"/>
      <c r="G250" s="11"/>
      <c r="H250" s="11"/>
      <c r="M250" s="11"/>
      <c r="N250" s="11"/>
      <c r="O250" s="11"/>
      <c r="P250" s="11"/>
      <c r="Q250" s="217"/>
      <c r="R250" s="11"/>
      <c r="S250" s="11"/>
      <c r="T250" s="11"/>
    </row>
    <row r="251" spans="1:20" ht="24.75" customHeight="1">
      <c r="A251" s="11"/>
      <c r="B251" s="11"/>
      <c r="C251" s="11"/>
      <c r="D251" s="11"/>
      <c r="E251" s="198"/>
      <c r="F251" s="11"/>
      <c r="G251" s="11"/>
      <c r="H251" s="11"/>
      <c r="M251" s="11"/>
      <c r="N251" s="11"/>
      <c r="O251" s="11"/>
      <c r="P251" s="11"/>
      <c r="Q251" s="217"/>
      <c r="R251" s="11"/>
      <c r="S251" s="11"/>
      <c r="T251" s="11"/>
    </row>
    <row r="252" spans="1:20" ht="24.75" customHeight="1">
      <c r="A252" s="11"/>
      <c r="B252" s="11"/>
      <c r="C252" s="11"/>
      <c r="D252" s="11"/>
      <c r="E252" s="198"/>
      <c r="F252" s="11"/>
      <c r="G252" s="11"/>
      <c r="H252" s="11"/>
      <c r="M252" s="11"/>
      <c r="N252" s="11"/>
      <c r="O252" s="11"/>
      <c r="P252" s="11"/>
      <c r="Q252" s="217"/>
      <c r="R252" s="11"/>
      <c r="S252" s="11"/>
      <c r="T252" s="11"/>
    </row>
    <row r="253" spans="1:20" ht="24.75" customHeight="1">
      <c r="A253" s="11"/>
      <c r="B253" s="11"/>
      <c r="C253" s="11"/>
      <c r="D253" s="11"/>
      <c r="E253" s="198"/>
      <c r="F253" s="11"/>
      <c r="G253" s="11"/>
      <c r="H253" s="11"/>
      <c r="M253" s="11"/>
      <c r="N253" s="11"/>
      <c r="O253" s="11"/>
      <c r="P253" s="11"/>
      <c r="Q253" s="217"/>
      <c r="R253" s="11"/>
      <c r="S253" s="11"/>
      <c r="T253" s="11"/>
    </row>
    <row r="254" spans="1:20" ht="24.75" customHeight="1">
      <c r="A254" s="11"/>
      <c r="B254" s="11"/>
      <c r="C254" s="11"/>
      <c r="D254" s="11"/>
      <c r="E254" s="198"/>
      <c r="F254" s="11"/>
      <c r="G254" s="11"/>
      <c r="H254" s="11"/>
      <c r="M254" s="11"/>
      <c r="N254" s="11"/>
      <c r="O254" s="11"/>
      <c r="P254" s="11"/>
      <c r="Q254" s="217"/>
      <c r="R254" s="11"/>
      <c r="S254" s="11"/>
      <c r="T254" s="11"/>
    </row>
    <row r="255" spans="1:20" ht="24.75" customHeight="1">
      <c r="A255" s="11"/>
      <c r="B255" s="11"/>
      <c r="C255" s="11"/>
      <c r="D255" s="11"/>
      <c r="E255" s="198"/>
      <c r="F255" s="11"/>
      <c r="G255" s="11"/>
      <c r="H255" s="11"/>
      <c r="M255" s="11"/>
      <c r="N255" s="11"/>
      <c r="O255" s="11"/>
      <c r="P255" s="11"/>
      <c r="Q255" s="217"/>
      <c r="R255" s="11"/>
      <c r="S255" s="11"/>
      <c r="T255" s="11"/>
    </row>
    <row r="256" spans="1:20" ht="24.75" customHeight="1">
      <c r="A256" s="11"/>
      <c r="B256" s="11"/>
      <c r="C256" s="11"/>
      <c r="D256" s="11"/>
      <c r="E256" s="198"/>
      <c r="F256" s="11"/>
      <c r="G256" s="11"/>
      <c r="H256" s="11"/>
      <c r="M256" s="11"/>
      <c r="N256" s="11"/>
      <c r="O256" s="11"/>
      <c r="P256" s="11"/>
      <c r="Q256" s="217"/>
      <c r="R256" s="11"/>
      <c r="S256" s="11"/>
      <c r="T256" s="11"/>
    </row>
    <row r="257" spans="1:20" ht="24.75" customHeight="1">
      <c r="A257" s="11"/>
      <c r="B257" s="11"/>
      <c r="C257" s="11"/>
      <c r="D257" s="11"/>
      <c r="E257" s="198"/>
      <c r="F257" s="11"/>
      <c r="G257" s="11"/>
      <c r="H257" s="11"/>
      <c r="M257" s="11"/>
      <c r="N257" s="11"/>
      <c r="O257" s="11"/>
      <c r="P257" s="11"/>
      <c r="Q257" s="217"/>
      <c r="R257" s="11"/>
      <c r="S257" s="11"/>
      <c r="T257" s="11"/>
    </row>
    <row r="258" spans="1:20" ht="24.75" customHeight="1">
      <c r="A258" s="15"/>
      <c r="B258" s="15"/>
      <c r="C258" s="11"/>
      <c r="D258" s="11"/>
      <c r="E258" s="198"/>
      <c r="F258" s="15"/>
      <c r="G258" s="15"/>
      <c r="H258" s="15"/>
      <c r="M258" s="15"/>
      <c r="N258" s="15"/>
      <c r="O258" s="11"/>
      <c r="P258" s="11"/>
      <c r="Q258" s="217"/>
      <c r="R258" s="15"/>
      <c r="S258" s="15"/>
      <c r="T258" s="15"/>
    </row>
    <row r="259" spans="1:20" ht="24.75" customHeight="1">
      <c r="A259" s="15"/>
      <c r="B259" s="15"/>
      <c r="C259" s="11"/>
      <c r="D259" s="11"/>
      <c r="E259" s="198"/>
      <c r="F259" s="15"/>
      <c r="G259" s="15"/>
      <c r="H259" s="15"/>
      <c r="M259" s="15"/>
      <c r="N259" s="15"/>
      <c r="O259" s="11"/>
      <c r="P259" s="11"/>
      <c r="Q259" s="217"/>
      <c r="R259" s="15"/>
      <c r="S259" s="15"/>
      <c r="T259" s="15"/>
    </row>
    <row r="260" spans="1:20" ht="24.75" customHeight="1">
      <c r="A260" s="15"/>
      <c r="B260" s="15"/>
      <c r="C260" s="11"/>
      <c r="D260" s="11"/>
      <c r="E260" s="198"/>
      <c r="F260" s="15"/>
      <c r="G260" s="15"/>
      <c r="H260" s="15"/>
      <c r="M260" s="15"/>
      <c r="N260" s="15"/>
      <c r="O260" s="11"/>
      <c r="P260" s="11"/>
      <c r="Q260" s="217"/>
      <c r="R260" s="15"/>
      <c r="S260" s="15"/>
      <c r="T260" s="15"/>
    </row>
    <row r="261" spans="1:20" ht="24.75" customHeight="1">
      <c r="A261" s="15"/>
      <c r="B261" s="15"/>
      <c r="C261" s="11"/>
      <c r="D261" s="11"/>
      <c r="E261" s="198"/>
      <c r="F261" s="15"/>
      <c r="G261" s="15"/>
      <c r="H261" s="15"/>
      <c r="M261" s="15"/>
      <c r="N261" s="15"/>
      <c r="O261" s="11"/>
      <c r="P261" s="11"/>
      <c r="Q261" s="217"/>
      <c r="R261" s="15"/>
      <c r="S261" s="15"/>
      <c r="T261" s="15"/>
    </row>
    <row r="262" spans="1:20" ht="24.75" customHeight="1">
      <c r="A262" s="15"/>
      <c r="B262" s="15"/>
      <c r="C262" s="15"/>
      <c r="D262" s="15"/>
      <c r="E262" s="198"/>
      <c r="F262" s="15"/>
      <c r="G262" s="15"/>
      <c r="H262" s="15"/>
      <c r="M262" s="15"/>
      <c r="N262" s="15"/>
      <c r="O262" s="15"/>
      <c r="P262" s="15"/>
      <c r="Q262" s="217"/>
      <c r="R262" s="15"/>
      <c r="S262" s="15"/>
      <c r="T262" s="15"/>
    </row>
    <row r="263" spans="1:20" ht="24.75" customHeight="1">
      <c r="A263" s="15"/>
      <c r="B263" s="15"/>
      <c r="C263" s="15"/>
      <c r="D263" s="15"/>
      <c r="E263" s="198"/>
      <c r="F263" s="15"/>
      <c r="G263" s="15"/>
      <c r="H263" s="15"/>
      <c r="M263" s="15"/>
      <c r="N263" s="15"/>
      <c r="O263" s="15"/>
      <c r="P263" s="15"/>
      <c r="Q263" s="217"/>
      <c r="R263" s="15"/>
      <c r="S263" s="15"/>
      <c r="T263" s="15"/>
    </row>
    <row r="264" spans="1:20" ht="24.75" customHeight="1">
      <c r="A264" s="15"/>
      <c r="B264" s="15"/>
      <c r="C264" s="15"/>
      <c r="D264" s="15"/>
      <c r="E264" s="198"/>
      <c r="F264" s="15"/>
      <c r="G264" s="15"/>
      <c r="H264" s="15"/>
      <c r="M264" s="15"/>
      <c r="N264" s="15"/>
      <c r="O264" s="15"/>
      <c r="P264" s="15"/>
      <c r="Q264" s="217"/>
      <c r="R264" s="15"/>
      <c r="S264" s="15"/>
      <c r="T264" s="15"/>
    </row>
    <row r="265" spans="1:20" ht="24.75" customHeight="1">
      <c r="A265" s="15"/>
      <c r="B265" s="15"/>
      <c r="C265" s="15"/>
      <c r="D265" s="15"/>
      <c r="E265" s="198"/>
      <c r="F265" s="15"/>
      <c r="G265" s="15"/>
      <c r="H265" s="15"/>
      <c r="M265" s="15"/>
      <c r="N265" s="15"/>
      <c r="O265" s="15"/>
      <c r="P265" s="15"/>
      <c r="Q265" s="217"/>
      <c r="R265" s="15"/>
      <c r="S265" s="15"/>
      <c r="T265" s="15"/>
    </row>
    <row r="266" spans="1:20" ht="24.75" customHeight="1">
      <c r="A266" s="15"/>
      <c r="B266" s="15"/>
      <c r="C266" s="15"/>
      <c r="D266" s="15"/>
      <c r="E266" s="198"/>
      <c r="F266" s="15"/>
      <c r="G266" s="15"/>
      <c r="H266" s="15"/>
      <c r="M266" s="15"/>
      <c r="N266" s="15"/>
      <c r="O266" s="15"/>
      <c r="P266" s="15"/>
      <c r="Q266" s="217"/>
      <c r="R266" s="15"/>
      <c r="S266" s="15"/>
      <c r="T266" s="15"/>
    </row>
    <row r="267" spans="1:20" ht="24.75" customHeight="1">
      <c r="A267" s="15"/>
      <c r="B267" s="15"/>
      <c r="C267" s="15"/>
      <c r="D267" s="15"/>
      <c r="E267" s="198"/>
      <c r="F267" s="15"/>
      <c r="G267" s="15"/>
      <c r="H267" s="15"/>
      <c r="M267" s="15"/>
      <c r="N267" s="15"/>
      <c r="O267" s="15"/>
      <c r="P267" s="15"/>
      <c r="Q267" s="217"/>
      <c r="R267" s="15"/>
      <c r="S267" s="15"/>
      <c r="T267" s="15"/>
    </row>
    <row r="268" spans="1:20" ht="24.75" customHeight="1">
      <c r="A268" s="15"/>
      <c r="B268" s="15"/>
      <c r="C268" s="15"/>
      <c r="D268" s="15"/>
      <c r="E268" s="198"/>
      <c r="F268" s="15"/>
      <c r="G268" s="15"/>
      <c r="H268" s="15"/>
      <c r="M268" s="15"/>
      <c r="N268" s="15"/>
      <c r="O268" s="15"/>
      <c r="P268" s="15"/>
      <c r="Q268" s="217"/>
      <c r="R268" s="15"/>
      <c r="S268" s="15"/>
      <c r="T268" s="15"/>
    </row>
    <row r="269" spans="1:20" ht="24.75" customHeight="1">
      <c r="A269" s="15"/>
      <c r="B269" s="15"/>
      <c r="C269" s="15"/>
      <c r="D269" s="15"/>
      <c r="E269" s="198"/>
      <c r="F269" s="15"/>
      <c r="G269" s="15"/>
      <c r="H269" s="15"/>
      <c r="M269" s="15"/>
      <c r="N269" s="15"/>
      <c r="O269" s="15"/>
      <c r="P269" s="15"/>
      <c r="Q269" s="217"/>
      <c r="R269" s="15"/>
      <c r="S269" s="15"/>
      <c r="T269" s="15"/>
    </row>
    <row r="270" spans="1:20" ht="24.75" customHeight="1">
      <c r="A270" s="15"/>
      <c r="B270" s="15"/>
      <c r="C270" s="15"/>
      <c r="D270" s="15"/>
      <c r="E270" s="198"/>
      <c r="F270" s="15"/>
      <c r="G270" s="15"/>
      <c r="H270" s="15"/>
      <c r="M270" s="15"/>
      <c r="N270" s="15"/>
      <c r="O270" s="15"/>
      <c r="P270" s="15"/>
      <c r="Q270" s="217"/>
      <c r="R270" s="15"/>
      <c r="S270" s="15"/>
      <c r="T270" s="15"/>
    </row>
    <row r="271" spans="1:20" ht="24.75" customHeight="1">
      <c r="A271" s="15"/>
      <c r="B271" s="15"/>
      <c r="C271" s="15"/>
      <c r="D271" s="15"/>
      <c r="E271" s="198"/>
      <c r="F271" s="15"/>
      <c r="G271" s="15"/>
      <c r="H271" s="15"/>
      <c r="M271" s="15"/>
      <c r="N271" s="15"/>
      <c r="O271" s="15"/>
      <c r="P271" s="15"/>
      <c r="Q271" s="217"/>
      <c r="R271" s="15"/>
      <c r="S271" s="15"/>
      <c r="T271" s="15"/>
    </row>
    <row r="272" spans="1:20" ht="24.75" customHeight="1">
      <c r="A272" s="15"/>
      <c r="B272" s="15"/>
      <c r="C272" s="15"/>
      <c r="D272" s="15"/>
      <c r="E272" s="198"/>
      <c r="F272" s="15"/>
      <c r="G272" s="15"/>
      <c r="H272" s="15"/>
      <c r="M272" s="15"/>
      <c r="N272" s="15"/>
      <c r="O272" s="15"/>
      <c r="P272" s="15"/>
      <c r="Q272" s="217"/>
      <c r="R272" s="15"/>
      <c r="S272" s="15"/>
      <c r="T272" s="15"/>
    </row>
    <row r="273" spans="1:20" ht="24.75" customHeight="1">
      <c r="A273" s="15"/>
      <c r="B273" s="15"/>
      <c r="C273" s="15"/>
      <c r="D273" s="15"/>
      <c r="E273" s="198"/>
      <c r="F273" s="15"/>
      <c r="G273" s="15"/>
      <c r="H273" s="15"/>
      <c r="M273" s="15"/>
      <c r="N273" s="15"/>
      <c r="O273" s="15"/>
      <c r="P273" s="15"/>
      <c r="Q273" s="217"/>
      <c r="R273" s="15"/>
      <c r="S273" s="15"/>
      <c r="T273" s="15"/>
    </row>
    <row r="274" spans="1:20" ht="24.75" customHeight="1">
      <c r="A274" s="15"/>
      <c r="B274" s="15"/>
      <c r="C274" s="15"/>
      <c r="D274" s="15"/>
      <c r="E274" s="198"/>
      <c r="F274" s="15"/>
      <c r="G274" s="15"/>
      <c r="H274" s="15"/>
      <c r="M274" s="15"/>
      <c r="N274" s="15"/>
      <c r="O274" s="15"/>
      <c r="P274" s="15"/>
      <c r="Q274" s="217"/>
      <c r="R274" s="15"/>
      <c r="S274" s="15"/>
      <c r="T274" s="15"/>
    </row>
    <row r="275" spans="1:20" ht="24.75" customHeight="1">
      <c r="A275" s="15"/>
      <c r="B275" s="15"/>
      <c r="C275" s="15"/>
      <c r="D275" s="15"/>
      <c r="E275" s="198"/>
      <c r="F275" s="15"/>
      <c r="G275" s="15"/>
      <c r="H275" s="15"/>
      <c r="M275" s="15"/>
      <c r="N275" s="15"/>
      <c r="O275" s="15"/>
      <c r="P275" s="15"/>
      <c r="Q275" s="217"/>
      <c r="R275" s="15"/>
      <c r="S275" s="15"/>
      <c r="T275" s="15"/>
    </row>
    <row r="276" spans="1:20" ht="24.75" customHeight="1">
      <c r="A276" s="15"/>
      <c r="B276" s="15"/>
      <c r="C276" s="15"/>
      <c r="D276" s="15"/>
      <c r="E276" s="198"/>
      <c r="F276" s="15"/>
      <c r="G276" s="15"/>
      <c r="H276" s="15"/>
      <c r="M276" s="15"/>
      <c r="N276" s="15"/>
      <c r="O276" s="15"/>
      <c r="P276" s="15"/>
      <c r="Q276" s="217"/>
      <c r="R276" s="15"/>
      <c r="S276" s="15"/>
      <c r="T276" s="15"/>
    </row>
    <row r="277" spans="1:20" ht="24.75" customHeight="1">
      <c r="A277" s="15"/>
      <c r="B277" s="15"/>
      <c r="C277" s="15"/>
      <c r="D277" s="15"/>
      <c r="E277" s="198"/>
      <c r="F277" s="15"/>
      <c r="G277" s="15"/>
      <c r="H277" s="15"/>
      <c r="M277" s="15"/>
      <c r="N277" s="15"/>
      <c r="O277" s="15"/>
      <c r="P277" s="15"/>
      <c r="Q277" s="217"/>
      <c r="R277" s="15"/>
      <c r="S277" s="15"/>
      <c r="T277" s="15"/>
    </row>
    <row r="278" spans="1:20" ht="24.75" customHeight="1">
      <c r="A278" s="15"/>
      <c r="B278" s="15"/>
      <c r="C278" s="15"/>
      <c r="D278" s="15"/>
      <c r="E278" s="198"/>
      <c r="F278" s="15"/>
      <c r="G278" s="15"/>
      <c r="H278" s="15"/>
      <c r="M278" s="15"/>
      <c r="N278" s="15"/>
      <c r="O278" s="15"/>
      <c r="P278" s="15"/>
      <c r="Q278" s="217"/>
      <c r="R278" s="15"/>
      <c r="S278" s="15"/>
      <c r="T278" s="15"/>
    </row>
    <row r="279" spans="1:20" ht="24.75" customHeight="1">
      <c r="A279" s="15"/>
      <c r="B279" s="15"/>
      <c r="C279" s="15"/>
      <c r="D279" s="15"/>
      <c r="E279" s="198"/>
      <c r="F279" s="15"/>
      <c r="G279" s="15"/>
      <c r="H279" s="15"/>
      <c r="M279" s="15"/>
      <c r="N279" s="15"/>
      <c r="O279" s="15"/>
      <c r="P279" s="15"/>
      <c r="Q279" s="217"/>
      <c r="R279" s="15"/>
      <c r="S279" s="15"/>
      <c r="T279" s="15"/>
    </row>
    <row r="280" spans="1:20" ht="24.75" customHeight="1">
      <c r="A280" s="15"/>
      <c r="B280" s="15"/>
      <c r="C280" s="15"/>
      <c r="D280" s="15"/>
      <c r="E280" s="198"/>
      <c r="F280" s="15"/>
      <c r="G280" s="15"/>
      <c r="H280" s="15"/>
      <c r="M280" s="15"/>
      <c r="N280" s="15"/>
      <c r="O280" s="15"/>
      <c r="P280" s="15"/>
      <c r="Q280" s="217"/>
      <c r="R280" s="15"/>
      <c r="S280" s="15"/>
      <c r="T280" s="15"/>
    </row>
    <row r="281" spans="1:20" ht="24.75" customHeight="1">
      <c r="A281" s="15"/>
      <c r="B281" s="15"/>
      <c r="C281" s="15"/>
      <c r="D281" s="15"/>
      <c r="E281" s="198"/>
      <c r="F281" s="15"/>
      <c r="G281" s="15"/>
      <c r="H281" s="15"/>
      <c r="M281" s="15"/>
      <c r="N281" s="15"/>
      <c r="O281" s="15"/>
      <c r="P281" s="15"/>
      <c r="Q281" s="217"/>
      <c r="R281" s="15"/>
      <c r="S281" s="15"/>
      <c r="T281" s="15"/>
    </row>
    <row r="282" spans="1:20" ht="24.75" customHeight="1">
      <c r="A282" s="15"/>
      <c r="B282" s="15"/>
      <c r="C282" s="15"/>
      <c r="D282" s="15"/>
      <c r="E282" s="198"/>
      <c r="F282" s="15"/>
      <c r="G282" s="15"/>
      <c r="H282" s="15"/>
      <c r="M282" s="15"/>
      <c r="N282" s="15"/>
      <c r="O282" s="15"/>
      <c r="P282" s="15"/>
      <c r="Q282" s="217"/>
      <c r="R282" s="15"/>
      <c r="S282" s="15"/>
      <c r="T282" s="15"/>
    </row>
    <row r="283" spans="1:20" ht="24.75" customHeight="1">
      <c r="A283" s="15"/>
      <c r="B283" s="15"/>
      <c r="C283" s="15"/>
      <c r="D283" s="15"/>
      <c r="E283" s="198"/>
      <c r="F283" s="15"/>
      <c r="G283" s="15"/>
      <c r="H283" s="15"/>
      <c r="M283" s="15"/>
      <c r="N283" s="15"/>
      <c r="O283" s="15"/>
      <c r="P283" s="15"/>
      <c r="Q283" s="217"/>
      <c r="R283" s="15"/>
      <c r="S283" s="15"/>
      <c r="T283" s="15"/>
    </row>
    <row r="284" spans="1:20" ht="24.75" customHeight="1">
      <c r="A284" s="15"/>
      <c r="B284" s="15"/>
      <c r="C284" s="15"/>
      <c r="D284" s="15"/>
      <c r="E284" s="198"/>
      <c r="F284" s="15"/>
      <c r="G284" s="15"/>
      <c r="H284" s="15"/>
      <c r="M284" s="15"/>
      <c r="N284" s="15"/>
      <c r="O284" s="15"/>
      <c r="P284" s="15"/>
      <c r="Q284" s="217"/>
      <c r="R284" s="15"/>
      <c r="S284" s="15"/>
      <c r="T284" s="15"/>
    </row>
    <row r="285" spans="1:20" ht="24.75" customHeight="1">
      <c r="A285" s="15"/>
      <c r="B285" s="15"/>
      <c r="C285" s="15"/>
      <c r="D285" s="15"/>
      <c r="E285" s="198"/>
      <c r="F285" s="15"/>
      <c r="G285" s="15"/>
      <c r="H285" s="15"/>
      <c r="M285" s="15"/>
      <c r="N285" s="15"/>
      <c r="O285" s="15"/>
      <c r="P285" s="15"/>
      <c r="Q285" s="217"/>
      <c r="R285" s="15"/>
      <c r="S285" s="15"/>
      <c r="T285" s="15"/>
    </row>
    <row r="286" spans="1:20" ht="24.75" customHeight="1">
      <c r="A286" s="15"/>
      <c r="B286" s="15"/>
      <c r="C286" s="15"/>
      <c r="D286" s="15"/>
      <c r="E286" s="198"/>
      <c r="F286" s="15"/>
      <c r="G286" s="15"/>
      <c r="H286" s="15"/>
      <c r="M286" s="15"/>
      <c r="N286" s="15"/>
      <c r="O286" s="15"/>
      <c r="P286" s="15"/>
      <c r="Q286" s="217"/>
      <c r="R286" s="15"/>
      <c r="S286" s="15"/>
      <c r="T286" s="15"/>
    </row>
    <row r="287" spans="1:20" ht="24.75" customHeight="1">
      <c r="A287" s="15"/>
      <c r="B287" s="15"/>
      <c r="C287" s="15"/>
      <c r="D287" s="15"/>
      <c r="E287" s="198"/>
      <c r="F287" s="15"/>
      <c r="G287" s="15"/>
      <c r="H287" s="15"/>
      <c r="M287" s="15"/>
      <c r="N287" s="15"/>
      <c r="O287" s="15"/>
      <c r="P287" s="15"/>
      <c r="Q287" s="217"/>
      <c r="R287" s="15"/>
      <c r="S287" s="15"/>
      <c r="T287" s="15"/>
    </row>
    <row r="288" spans="1:20" ht="24.75" customHeight="1">
      <c r="A288" s="15"/>
      <c r="B288" s="15"/>
      <c r="C288" s="15"/>
      <c r="D288" s="15"/>
      <c r="E288" s="198"/>
      <c r="F288" s="15"/>
      <c r="G288" s="15"/>
      <c r="H288" s="15"/>
      <c r="M288" s="15"/>
      <c r="N288" s="15"/>
      <c r="O288" s="15"/>
      <c r="P288" s="15"/>
      <c r="Q288" s="217"/>
      <c r="R288" s="15"/>
      <c r="S288" s="15"/>
      <c r="T288" s="15"/>
    </row>
    <row r="289" spans="1:20" ht="24.75" customHeight="1">
      <c r="A289" s="15"/>
      <c r="B289" s="15"/>
      <c r="C289" s="15"/>
      <c r="D289" s="15"/>
      <c r="E289" s="198"/>
      <c r="F289" s="15"/>
      <c r="G289" s="15"/>
      <c r="H289" s="15"/>
      <c r="M289" s="15"/>
      <c r="N289" s="15"/>
      <c r="O289" s="15"/>
      <c r="P289" s="15"/>
      <c r="Q289" s="217"/>
      <c r="R289" s="15"/>
      <c r="S289" s="15"/>
      <c r="T289" s="15"/>
    </row>
    <row r="290" spans="1:20" ht="24.75" customHeight="1">
      <c r="A290" s="15"/>
      <c r="B290" s="15"/>
      <c r="C290" s="15"/>
      <c r="D290" s="15"/>
      <c r="E290" s="198"/>
      <c r="F290" s="15"/>
      <c r="G290" s="15"/>
      <c r="H290" s="15"/>
      <c r="M290" s="15"/>
      <c r="N290" s="15"/>
      <c r="O290" s="15"/>
      <c r="P290" s="15"/>
      <c r="Q290" s="217"/>
      <c r="R290" s="15"/>
      <c r="S290" s="15"/>
      <c r="T290" s="15"/>
    </row>
    <row r="291" spans="1:20" ht="24.75" customHeight="1">
      <c r="A291" s="15"/>
      <c r="B291" s="15"/>
      <c r="C291" s="15"/>
      <c r="D291" s="15"/>
      <c r="E291" s="198"/>
      <c r="F291" s="15"/>
      <c r="G291" s="15"/>
      <c r="H291" s="15"/>
      <c r="M291" s="15"/>
      <c r="N291" s="15"/>
      <c r="O291" s="15"/>
      <c r="P291" s="15"/>
      <c r="Q291" s="217"/>
      <c r="R291" s="15"/>
      <c r="S291" s="15"/>
      <c r="T291" s="15"/>
    </row>
    <row r="292" spans="1:20" ht="24.75" customHeight="1">
      <c r="A292" s="15"/>
      <c r="B292" s="15"/>
      <c r="C292" s="15"/>
      <c r="D292" s="15"/>
      <c r="E292" s="198"/>
      <c r="F292" s="15"/>
      <c r="G292" s="15"/>
      <c r="H292" s="15"/>
      <c r="M292" s="15"/>
      <c r="N292" s="15"/>
      <c r="O292" s="15"/>
      <c r="P292" s="15"/>
      <c r="Q292" s="217"/>
      <c r="R292" s="15"/>
      <c r="S292" s="15"/>
      <c r="T292" s="15"/>
    </row>
    <row r="293" spans="1:20" ht="24.75" customHeight="1">
      <c r="A293" s="15"/>
      <c r="B293" s="15"/>
      <c r="C293" s="15"/>
      <c r="D293" s="15"/>
      <c r="E293" s="198"/>
      <c r="F293" s="15"/>
      <c r="G293" s="15"/>
      <c r="H293" s="15"/>
      <c r="M293" s="15"/>
      <c r="N293" s="15"/>
      <c r="O293" s="15"/>
      <c r="P293" s="15"/>
      <c r="Q293" s="217"/>
      <c r="R293" s="15"/>
      <c r="S293" s="15"/>
      <c r="T293" s="15"/>
    </row>
    <row r="294" spans="1:20" ht="24.75" customHeight="1">
      <c r="A294" s="15"/>
      <c r="B294" s="15"/>
      <c r="C294" s="15"/>
      <c r="D294" s="15"/>
      <c r="E294" s="198"/>
      <c r="F294" s="15"/>
      <c r="G294" s="15"/>
      <c r="H294" s="15"/>
      <c r="M294" s="15"/>
      <c r="N294" s="15"/>
      <c r="O294" s="15"/>
      <c r="P294" s="15"/>
      <c r="Q294" s="217"/>
      <c r="R294" s="15"/>
      <c r="S294" s="15"/>
      <c r="T294" s="15"/>
    </row>
    <row r="295" spans="1:20" ht="24.75" customHeight="1">
      <c r="A295" s="15"/>
      <c r="B295" s="15"/>
      <c r="C295" s="15"/>
      <c r="D295" s="15"/>
      <c r="E295" s="198"/>
      <c r="F295" s="15"/>
      <c r="G295" s="15"/>
      <c r="H295" s="15"/>
      <c r="M295" s="15"/>
      <c r="N295" s="15"/>
      <c r="O295" s="15"/>
      <c r="P295" s="15"/>
      <c r="Q295" s="217"/>
      <c r="R295" s="15"/>
      <c r="S295" s="15"/>
      <c r="T295" s="15"/>
    </row>
    <row r="296" spans="1:20" ht="24.75" customHeight="1">
      <c r="A296" s="15"/>
      <c r="B296" s="15"/>
      <c r="C296" s="15"/>
      <c r="D296" s="15"/>
      <c r="E296" s="198"/>
      <c r="F296" s="15"/>
      <c r="G296" s="15"/>
      <c r="H296" s="15"/>
      <c r="M296" s="15"/>
      <c r="N296" s="15"/>
      <c r="O296" s="15"/>
      <c r="P296" s="15"/>
      <c r="Q296" s="217"/>
      <c r="R296" s="15"/>
      <c r="S296" s="15"/>
      <c r="T296" s="15"/>
    </row>
    <row r="297" spans="1:20" ht="24.75" customHeight="1">
      <c r="A297" s="15"/>
      <c r="B297" s="15"/>
      <c r="C297" s="15"/>
      <c r="D297" s="15"/>
      <c r="E297" s="198"/>
      <c r="F297" s="15"/>
      <c r="G297" s="15"/>
      <c r="H297" s="15"/>
      <c r="M297" s="15"/>
      <c r="N297" s="15"/>
      <c r="O297" s="15"/>
      <c r="P297" s="15"/>
      <c r="Q297" s="217"/>
      <c r="R297" s="15"/>
      <c r="S297" s="15"/>
      <c r="T297" s="15"/>
    </row>
    <row r="298" spans="1:20" ht="24.75" customHeight="1">
      <c r="A298" s="15"/>
      <c r="B298" s="15"/>
      <c r="C298" s="15"/>
      <c r="D298" s="15"/>
      <c r="E298" s="198"/>
      <c r="F298" s="15"/>
      <c r="G298" s="15"/>
      <c r="H298" s="15"/>
      <c r="M298" s="15"/>
      <c r="N298" s="15"/>
      <c r="O298" s="15"/>
      <c r="P298" s="15"/>
      <c r="Q298" s="217"/>
      <c r="R298" s="15"/>
      <c r="S298" s="15"/>
      <c r="T298" s="15"/>
    </row>
    <row r="299" spans="1:20" ht="24.75" customHeight="1">
      <c r="A299" s="15"/>
      <c r="B299" s="15"/>
      <c r="C299" s="15"/>
      <c r="D299" s="15"/>
      <c r="E299" s="198"/>
      <c r="F299" s="15"/>
      <c r="G299" s="15"/>
      <c r="H299" s="15"/>
      <c r="M299" s="15"/>
      <c r="N299" s="15"/>
      <c r="O299" s="15"/>
      <c r="P299" s="15"/>
      <c r="Q299" s="217"/>
      <c r="R299" s="15"/>
      <c r="S299" s="15"/>
      <c r="T299" s="15"/>
    </row>
    <row r="300" spans="1:20" ht="24.75" customHeight="1">
      <c r="A300" s="15"/>
      <c r="B300" s="15"/>
      <c r="C300" s="15"/>
      <c r="D300" s="15"/>
      <c r="E300" s="198"/>
      <c r="F300" s="15"/>
      <c r="G300" s="15"/>
      <c r="H300" s="15"/>
      <c r="M300" s="15"/>
      <c r="N300" s="15"/>
      <c r="O300" s="15"/>
      <c r="P300" s="15"/>
      <c r="Q300" s="217"/>
      <c r="R300" s="15"/>
      <c r="S300" s="15"/>
      <c r="T300" s="15"/>
    </row>
    <row r="301" spans="1:20" ht="24.75" customHeight="1">
      <c r="A301" s="15"/>
      <c r="B301" s="15"/>
      <c r="C301" s="15"/>
      <c r="D301" s="15"/>
      <c r="E301" s="198"/>
      <c r="F301" s="15"/>
      <c r="G301" s="15"/>
      <c r="H301" s="15"/>
      <c r="M301" s="15"/>
      <c r="N301" s="15"/>
      <c r="O301" s="15"/>
      <c r="P301" s="15"/>
      <c r="Q301" s="217"/>
      <c r="R301" s="15"/>
      <c r="S301" s="15"/>
      <c r="T301" s="15"/>
    </row>
    <row r="302" spans="1:20" ht="24.75" customHeight="1">
      <c r="A302" s="15"/>
      <c r="B302" s="15"/>
      <c r="C302" s="15"/>
      <c r="D302" s="15"/>
      <c r="E302" s="198"/>
      <c r="F302" s="15"/>
      <c r="G302" s="15"/>
      <c r="H302" s="15"/>
      <c r="M302" s="15"/>
      <c r="N302" s="15"/>
      <c r="O302" s="15"/>
      <c r="P302" s="15"/>
      <c r="Q302" s="217"/>
      <c r="R302" s="15"/>
      <c r="S302" s="15"/>
      <c r="T302" s="15"/>
    </row>
    <row r="303" spans="1:20" ht="24.75" customHeight="1">
      <c r="A303" s="15"/>
      <c r="B303" s="15"/>
      <c r="C303" s="15"/>
      <c r="D303" s="15"/>
      <c r="E303" s="198"/>
      <c r="F303" s="15"/>
      <c r="G303" s="15"/>
      <c r="H303" s="15"/>
      <c r="M303" s="15"/>
      <c r="N303" s="15"/>
      <c r="O303" s="15"/>
      <c r="P303" s="15"/>
      <c r="Q303" s="217"/>
      <c r="R303" s="15"/>
      <c r="S303" s="15"/>
      <c r="T303" s="15"/>
    </row>
    <row r="304" spans="1:20" ht="24.75" customHeight="1">
      <c r="A304" s="15"/>
      <c r="B304" s="15"/>
      <c r="C304" s="15"/>
      <c r="D304" s="15"/>
      <c r="E304" s="198"/>
      <c r="F304" s="15"/>
      <c r="G304" s="15"/>
      <c r="H304" s="15"/>
      <c r="M304" s="15"/>
      <c r="N304" s="15"/>
      <c r="O304" s="15"/>
      <c r="P304" s="15"/>
      <c r="Q304" s="217"/>
      <c r="R304" s="15"/>
      <c r="S304" s="15"/>
      <c r="T304" s="15"/>
    </row>
    <row r="305" spans="1:20" ht="24.75" customHeight="1">
      <c r="A305" s="15"/>
      <c r="B305" s="15"/>
      <c r="C305" s="15"/>
      <c r="D305" s="15"/>
      <c r="E305" s="198"/>
      <c r="F305" s="15"/>
      <c r="G305" s="15"/>
      <c r="H305" s="15"/>
      <c r="M305" s="15"/>
      <c r="N305" s="15"/>
      <c r="O305" s="15"/>
      <c r="P305" s="15"/>
      <c r="Q305" s="217"/>
      <c r="R305" s="15"/>
      <c r="S305" s="15"/>
      <c r="T305" s="15"/>
    </row>
    <row r="306" spans="1:20" ht="24.75" customHeight="1">
      <c r="A306" s="15"/>
      <c r="B306" s="15"/>
      <c r="C306" s="15"/>
      <c r="D306" s="15"/>
      <c r="E306" s="198"/>
      <c r="F306" s="15"/>
      <c r="G306" s="15"/>
      <c r="H306" s="15"/>
      <c r="M306" s="15"/>
      <c r="N306" s="15"/>
      <c r="O306" s="15"/>
      <c r="P306" s="15"/>
      <c r="Q306" s="217"/>
      <c r="R306" s="15"/>
      <c r="S306" s="15"/>
      <c r="T306" s="15"/>
    </row>
    <row r="307" spans="1:20" ht="24.75" customHeight="1">
      <c r="A307" s="15"/>
      <c r="B307" s="15"/>
      <c r="C307" s="15"/>
      <c r="D307" s="15"/>
      <c r="E307" s="198"/>
      <c r="F307" s="15"/>
      <c r="G307" s="15"/>
      <c r="H307" s="15"/>
      <c r="M307" s="15"/>
      <c r="N307" s="15"/>
      <c r="O307" s="15"/>
      <c r="P307" s="15"/>
      <c r="Q307" s="217"/>
      <c r="R307" s="15"/>
      <c r="S307" s="15"/>
      <c r="T307" s="15"/>
    </row>
    <row r="308" spans="1:20" ht="24.75" customHeight="1">
      <c r="A308" s="15"/>
      <c r="B308" s="15"/>
      <c r="C308" s="15"/>
      <c r="D308" s="15"/>
      <c r="E308" s="198"/>
      <c r="F308" s="15"/>
      <c r="G308" s="15"/>
      <c r="H308" s="15"/>
      <c r="M308" s="15"/>
      <c r="N308" s="15"/>
      <c r="O308" s="15"/>
      <c r="P308" s="15"/>
      <c r="Q308" s="217"/>
      <c r="R308" s="15"/>
      <c r="S308" s="15"/>
      <c r="T308" s="15"/>
    </row>
    <row r="309" spans="1:20" ht="24.75" customHeight="1">
      <c r="A309" s="15"/>
      <c r="B309" s="15"/>
      <c r="C309" s="15"/>
      <c r="D309" s="15"/>
      <c r="E309" s="198"/>
      <c r="F309" s="15"/>
      <c r="G309" s="15"/>
      <c r="H309" s="15"/>
      <c r="M309" s="15"/>
      <c r="N309" s="15"/>
      <c r="O309" s="15"/>
      <c r="P309" s="15"/>
      <c r="Q309" s="217"/>
      <c r="R309" s="15"/>
      <c r="S309" s="15"/>
      <c r="T309" s="15"/>
    </row>
    <row r="310" spans="1:20" ht="24.75" customHeight="1">
      <c r="A310" s="15"/>
      <c r="B310" s="15"/>
      <c r="C310" s="15"/>
      <c r="D310" s="15"/>
      <c r="E310" s="198"/>
      <c r="F310" s="15"/>
      <c r="G310" s="15"/>
      <c r="H310" s="15"/>
      <c r="M310" s="15"/>
      <c r="N310" s="15"/>
      <c r="O310" s="15"/>
      <c r="P310" s="15"/>
      <c r="Q310" s="217"/>
      <c r="R310" s="15"/>
      <c r="S310" s="15"/>
      <c r="T310" s="15"/>
    </row>
    <row r="311" spans="1:20" ht="24.75" customHeight="1">
      <c r="A311" s="15"/>
      <c r="B311" s="15"/>
      <c r="C311" s="15"/>
      <c r="D311" s="15"/>
      <c r="E311" s="198"/>
      <c r="F311" s="15"/>
      <c r="G311" s="15"/>
      <c r="H311" s="15"/>
      <c r="M311" s="15"/>
      <c r="N311" s="15"/>
      <c r="O311" s="15"/>
      <c r="P311" s="15"/>
      <c r="Q311" s="217"/>
      <c r="R311" s="15"/>
      <c r="S311" s="15"/>
      <c r="T311" s="15"/>
    </row>
    <row r="312" spans="1:20" ht="24.75" customHeight="1">
      <c r="A312" s="15"/>
      <c r="B312" s="15"/>
      <c r="C312" s="15"/>
      <c r="D312" s="15"/>
      <c r="E312" s="198"/>
      <c r="F312" s="15"/>
      <c r="G312" s="15"/>
      <c r="H312" s="15"/>
      <c r="M312" s="15"/>
      <c r="N312" s="15"/>
      <c r="O312" s="15"/>
      <c r="P312" s="15"/>
      <c r="Q312" s="217"/>
      <c r="R312" s="15"/>
      <c r="S312" s="15"/>
      <c r="T312" s="15"/>
    </row>
    <row r="313" spans="1:20" ht="24.75" customHeight="1">
      <c r="A313" s="15"/>
      <c r="B313" s="15"/>
      <c r="C313" s="15"/>
      <c r="D313" s="15"/>
      <c r="E313" s="198"/>
      <c r="F313" s="15"/>
      <c r="G313" s="15"/>
      <c r="H313" s="15"/>
      <c r="M313" s="15"/>
      <c r="N313" s="15"/>
      <c r="O313" s="15"/>
      <c r="P313" s="15"/>
      <c r="Q313" s="217"/>
      <c r="R313" s="15"/>
      <c r="S313" s="15"/>
      <c r="T313" s="15"/>
    </row>
    <row r="314" spans="1:20" ht="24.75" customHeight="1">
      <c r="A314" s="15"/>
      <c r="B314" s="15"/>
      <c r="C314" s="15"/>
      <c r="D314" s="15"/>
      <c r="E314" s="198"/>
      <c r="F314" s="15"/>
      <c r="G314" s="15"/>
      <c r="H314" s="15"/>
      <c r="M314" s="15"/>
      <c r="N314" s="15"/>
      <c r="O314" s="15"/>
      <c r="P314" s="15"/>
      <c r="Q314" s="217"/>
      <c r="R314" s="15"/>
      <c r="S314" s="15"/>
      <c r="T314" s="15"/>
    </row>
    <row r="315" spans="1:20" ht="24.75" customHeight="1">
      <c r="A315" s="15"/>
      <c r="B315" s="15"/>
      <c r="C315" s="15"/>
      <c r="D315" s="15"/>
      <c r="E315" s="198"/>
      <c r="F315" s="15"/>
      <c r="G315" s="15"/>
      <c r="H315" s="15"/>
      <c r="M315" s="15"/>
      <c r="N315" s="15"/>
      <c r="O315" s="15"/>
      <c r="P315" s="15"/>
      <c r="Q315" s="217"/>
      <c r="R315" s="15"/>
      <c r="S315" s="15"/>
      <c r="T315" s="15"/>
    </row>
    <row r="316" spans="1:20" ht="24.75" customHeight="1">
      <c r="A316" s="15"/>
      <c r="B316" s="15"/>
      <c r="C316" s="15"/>
      <c r="D316" s="15"/>
      <c r="E316" s="198"/>
      <c r="F316" s="15"/>
      <c r="G316" s="15"/>
      <c r="H316" s="15"/>
      <c r="M316" s="15"/>
      <c r="N316" s="15"/>
      <c r="O316" s="15"/>
      <c r="P316" s="15"/>
      <c r="Q316" s="217"/>
      <c r="R316" s="15"/>
      <c r="S316" s="15"/>
      <c r="T316" s="15"/>
    </row>
    <row r="317" spans="1:20" ht="24.75" customHeight="1">
      <c r="A317" s="15"/>
      <c r="B317" s="15"/>
      <c r="C317" s="15"/>
      <c r="D317" s="15"/>
      <c r="E317" s="198"/>
      <c r="F317" s="15"/>
      <c r="G317" s="15"/>
      <c r="H317" s="15"/>
      <c r="M317" s="15"/>
      <c r="N317" s="15"/>
      <c r="O317" s="15"/>
      <c r="P317" s="15"/>
      <c r="Q317" s="217"/>
      <c r="R317" s="15"/>
      <c r="S317" s="15"/>
      <c r="T317" s="15"/>
    </row>
    <row r="318" spans="1:20" ht="24.75" customHeight="1">
      <c r="A318" s="15"/>
      <c r="B318" s="15"/>
      <c r="C318" s="15"/>
      <c r="D318" s="15"/>
      <c r="E318" s="198"/>
      <c r="F318" s="15"/>
      <c r="G318" s="15"/>
      <c r="H318" s="15"/>
      <c r="M318" s="15"/>
      <c r="N318" s="15"/>
      <c r="O318" s="15"/>
      <c r="P318" s="15"/>
      <c r="Q318" s="217"/>
      <c r="R318" s="15"/>
      <c r="S318" s="15"/>
      <c r="T318" s="15"/>
    </row>
    <row r="319" spans="1:20" ht="24.75" customHeight="1">
      <c r="A319" s="15"/>
      <c r="B319" s="15"/>
      <c r="C319" s="15"/>
      <c r="D319" s="15"/>
      <c r="E319" s="198"/>
      <c r="F319" s="15"/>
      <c r="G319" s="15"/>
      <c r="H319" s="15"/>
      <c r="M319" s="15"/>
      <c r="N319" s="15"/>
      <c r="O319" s="15"/>
      <c r="P319" s="15"/>
      <c r="Q319" s="217"/>
      <c r="R319" s="15"/>
      <c r="S319" s="15"/>
      <c r="T319" s="15"/>
    </row>
    <row r="320" spans="1:20" ht="24.75" customHeight="1">
      <c r="A320" s="15"/>
      <c r="B320" s="15"/>
      <c r="C320" s="15"/>
      <c r="D320" s="15"/>
      <c r="E320" s="198"/>
      <c r="F320" s="15"/>
      <c r="G320" s="15"/>
      <c r="H320" s="15"/>
      <c r="M320" s="15"/>
      <c r="N320" s="15"/>
      <c r="O320" s="15"/>
      <c r="P320" s="15"/>
      <c r="Q320" s="217"/>
      <c r="R320" s="15"/>
      <c r="S320" s="15"/>
      <c r="T320" s="15"/>
    </row>
    <row r="321" spans="1:20" ht="24.75" customHeight="1">
      <c r="A321" s="15"/>
      <c r="B321" s="15"/>
      <c r="C321" s="15"/>
      <c r="D321" s="15"/>
      <c r="E321" s="198"/>
      <c r="F321" s="15"/>
      <c r="G321" s="15"/>
      <c r="H321" s="15"/>
      <c r="M321" s="15"/>
      <c r="N321" s="15"/>
      <c r="O321" s="15"/>
      <c r="P321" s="15"/>
      <c r="Q321" s="217"/>
      <c r="R321" s="15"/>
      <c r="S321" s="15"/>
      <c r="T321" s="15"/>
    </row>
    <row r="322" spans="1:20" ht="24.75" customHeight="1">
      <c r="A322" s="15"/>
      <c r="B322" s="15"/>
      <c r="C322" s="15"/>
      <c r="D322" s="15"/>
      <c r="E322" s="198"/>
      <c r="F322" s="15"/>
      <c r="G322" s="15"/>
      <c r="H322" s="15"/>
      <c r="M322" s="15"/>
      <c r="N322" s="15"/>
      <c r="O322" s="15"/>
      <c r="P322" s="15"/>
      <c r="Q322" s="217"/>
      <c r="R322" s="15"/>
      <c r="S322" s="15"/>
      <c r="T322" s="15"/>
    </row>
    <row r="323" spans="1:20" ht="24.75" customHeight="1">
      <c r="A323" s="15"/>
      <c r="B323" s="15"/>
      <c r="C323" s="15"/>
      <c r="D323" s="15"/>
      <c r="E323" s="198"/>
      <c r="F323" s="15"/>
      <c r="G323" s="15"/>
      <c r="H323" s="15"/>
      <c r="M323" s="15"/>
      <c r="N323" s="15"/>
      <c r="O323" s="15"/>
      <c r="P323" s="15"/>
      <c r="Q323" s="217"/>
      <c r="R323" s="15"/>
      <c r="S323" s="15"/>
      <c r="T323" s="15"/>
    </row>
    <row r="324" spans="1:20" ht="24.75" customHeight="1">
      <c r="A324" s="15"/>
      <c r="B324" s="15"/>
      <c r="C324" s="15"/>
      <c r="D324" s="15"/>
      <c r="E324" s="198"/>
      <c r="F324" s="15"/>
      <c r="G324" s="15"/>
      <c r="H324" s="15"/>
      <c r="M324" s="15"/>
      <c r="N324" s="15"/>
      <c r="O324" s="15"/>
      <c r="P324" s="15"/>
      <c r="Q324" s="217"/>
      <c r="R324" s="15"/>
      <c r="S324" s="15"/>
      <c r="T324" s="15"/>
    </row>
    <row r="325" spans="1:20" ht="24.75" customHeight="1">
      <c r="A325" s="15"/>
      <c r="B325" s="15"/>
      <c r="C325" s="15"/>
      <c r="D325" s="15"/>
      <c r="E325" s="198"/>
      <c r="F325" s="15"/>
      <c r="G325" s="15"/>
      <c r="H325" s="15"/>
      <c r="M325" s="15"/>
      <c r="N325" s="15"/>
      <c r="O325" s="15"/>
      <c r="P325" s="15"/>
      <c r="Q325" s="217"/>
      <c r="R325" s="15"/>
      <c r="S325" s="15"/>
      <c r="T325" s="15"/>
    </row>
    <row r="326" spans="1:20" ht="24.75" customHeight="1">
      <c r="A326" s="15"/>
      <c r="B326" s="15"/>
      <c r="C326" s="15"/>
      <c r="D326" s="15"/>
      <c r="E326" s="198"/>
      <c r="F326" s="15"/>
      <c r="G326" s="15"/>
      <c r="H326" s="15"/>
      <c r="M326" s="15"/>
      <c r="N326" s="15"/>
      <c r="O326" s="15"/>
      <c r="P326" s="15"/>
      <c r="Q326" s="217"/>
      <c r="R326" s="15"/>
      <c r="S326" s="15"/>
      <c r="T326" s="15"/>
    </row>
    <row r="327" spans="1:20" ht="24.75" customHeight="1">
      <c r="A327" s="15"/>
      <c r="B327" s="15"/>
      <c r="C327" s="15"/>
      <c r="D327" s="15"/>
      <c r="E327" s="198"/>
      <c r="F327" s="15"/>
      <c r="G327" s="15"/>
      <c r="H327" s="15"/>
      <c r="M327" s="15"/>
      <c r="N327" s="15"/>
      <c r="O327" s="15"/>
      <c r="P327" s="15"/>
      <c r="Q327" s="217"/>
      <c r="R327" s="15"/>
      <c r="S327" s="15"/>
      <c r="T327" s="15"/>
    </row>
    <row r="328" spans="1:20" ht="24.75" customHeight="1">
      <c r="A328" s="15"/>
      <c r="B328" s="15"/>
      <c r="C328" s="15"/>
      <c r="D328" s="15"/>
      <c r="E328" s="198"/>
      <c r="F328" s="15"/>
      <c r="G328" s="15"/>
      <c r="H328" s="15"/>
      <c r="M328" s="15"/>
      <c r="N328" s="15"/>
      <c r="O328" s="15"/>
      <c r="P328" s="15"/>
      <c r="Q328" s="217"/>
      <c r="R328" s="15"/>
      <c r="S328" s="15"/>
      <c r="T328" s="15"/>
    </row>
    <row r="329" spans="1:20" ht="24.75" customHeight="1">
      <c r="A329" s="15"/>
      <c r="B329" s="15"/>
      <c r="C329" s="15"/>
      <c r="D329" s="15"/>
      <c r="E329" s="198"/>
      <c r="F329" s="15"/>
      <c r="G329" s="15"/>
      <c r="H329" s="15"/>
      <c r="M329" s="15"/>
      <c r="N329" s="15"/>
      <c r="O329" s="15"/>
      <c r="P329" s="15"/>
      <c r="Q329" s="217"/>
      <c r="R329" s="15"/>
      <c r="S329" s="15"/>
      <c r="T329" s="15"/>
    </row>
    <row r="330" spans="1:20" ht="24.75" customHeight="1">
      <c r="A330" s="15"/>
      <c r="B330" s="15"/>
      <c r="C330" s="15"/>
      <c r="D330" s="15"/>
      <c r="E330" s="198"/>
      <c r="F330" s="15"/>
      <c r="G330" s="15"/>
      <c r="H330" s="15"/>
      <c r="M330" s="15"/>
      <c r="N330" s="15"/>
      <c r="O330" s="15"/>
      <c r="P330" s="15"/>
      <c r="Q330" s="217"/>
      <c r="R330" s="15"/>
      <c r="S330" s="15"/>
      <c r="T330" s="15"/>
    </row>
    <row r="331" spans="1:20" ht="24.75" customHeight="1">
      <c r="A331" s="15"/>
      <c r="B331" s="15"/>
      <c r="C331" s="15"/>
      <c r="D331" s="15"/>
      <c r="E331" s="198"/>
      <c r="F331" s="15"/>
      <c r="G331" s="15"/>
      <c r="H331" s="15"/>
      <c r="M331" s="15"/>
      <c r="N331" s="15"/>
      <c r="O331" s="15"/>
      <c r="P331" s="15"/>
      <c r="Q331" s="217"/>
      <c r="R331" s="15"/>
      <c r="S331" s="15"/>
      <c r="T331" s="15"/>
    </row>
    <row r="332" spans="1:20" ht="24.75" customHeight="1">
      <c r="A332" s="15"/>
      <c r="B332" s="15"/>
      <c r="C332" s="15"/>
      <c r="D332" s="15"/>
      <c r="E332" s="198"/>
      <c r="F332" s="15"/>
      <c r="G332" s="15"/>
      <c r="H332" s="15"/>
      <c r="M332" s="15"/>
      <c r="N332" s="15"/>
      <c r="O332" s="15"/>
      <c r="P332" s="15"/>
      <c r="Q332" s="217"/>
      <c r="R332" s="15"/>
      <c r="S332" s="15"/>
      <c r="T332" s="15"/>
    </row>
    <row r="333" spans="1:20" ht="24.75" customHeight="1">
      <c r="A333" s="15"/>
      <c r="B333" s="15"/>
      <c r="C333" s="15"/>
      <c r="D333" s="15"/>
      <c r="E333" s="198"/>
      <c r="F333" s="15"/>
      <c r="G333" s="15"/>
      <c r="H333" s="15"/>
      <c r="M333" s="15"/>
      <c r="N333" s="15"/>
      <c r="O333" s="15"/>
      <c r="P333" s="15"/>
      <c r="Q333" s="217"/>
      <c r="R333" s="15"/>
      <c r="S333" s="15"/>
      <c r="T333" s="15"/>
    </row>
    <row r="334" spans="1:20" ht="24.75" customHeight="1">
      <c r="A334" s="15"/>
      <c r="B334" s="15"/>
      <c r="C334" s="15"/>
      <c r="D334" s="15"/>
      <c r="E334" s="198"/>
      <c r="F334" s="15"/>
      <c r="G334" s="15"/>
      <c r="H334" s="15"/>
      <c r="M334" s="15"/>
      <c r="N334" s="15"/>
      <c r="O334" s="15"/>
      <c r="P334" s="15"/>
      <c r="Q334" s="217"/>
      <c r="R334" s="15"/>
      <c r="S334" s="15"/>
      <c r="T334" s="15"/>
    </row>
    <row r="335" spans="1:20" ht="24.75" customHeight="1">
      <c r="A335" s="15"/>
      <c r="B335" s="15"/>
      <c r="C335" s="15"/>
      <c r="D335" s="15"/>
      <c r="E335" s="198"/>
      <c r="F335" s="15"/>
      <c r="G335" s="15"/>
      <c r="H335" s="15"/>
      <c r="M335" s="15"/>
      <c r="N335" s="15"/>
      <c r="O335" s="15"/>
      <c r="P335" s="15"/>
      <c r="Q335" s="217"/>
      <c r="R335" s="15"/>
      <c r="S335" s="15"/>
      <c r="T335" s="15"/>
    </row>
    <row r="336" spans="1:20" ht="24.75" customHeight="1">
      <c r="A336" s="15"/>
      <c r="B336" s="15"/>
      <c r="C336" s="15"/>
      <c r="D336" s="15"/>
      <c r="E336" s="198"/>
      <c r="F336" s="15"/>
      <c r="G336" s="15"/>
      <c r="H336" s="15"/>
      <c r="M336" s="15"/>
      <c r="N336" s="15"/>
      <c r="O336" s="15"/>
      <c r="P336" s="15"/>
      <c r="Q336" s="217"/>
      <c r="R336" s="15"/>
      <c r="S336" s="15"/>
      <c r="T336" s="15"/>
    </row>
    <row r="337" spans="1:20" ht="24.75" customHeight="1">
      <c r="A337" s="15"/>
      <c r="B337" s="15"/>
      <c r="C337" s="15"/>
      <c r="D337" s="15"/>
      <c r="E337" s="198"/>
      <c r="F337" s="15"/>
      <c r="G337" s="15"/>
      <c r="H337" s="15"/>
      <c r="M337" s="15"/>
      <c r="N337" s="15"/>
      <c r="O337" s="15"/>
      <c r="P337" s="15"/>
      <c r="Q337" s="217"/>
      <c r="R337" s="15"/>
      <c r="S337" s="15"/>
      <c r="T337" s="15"/>
    </row>
    <row r="338" spans="1:20" ht="24.75" customHeight="1">
      <c r="A338" s="15"/>
      <c r="B338" s="15"/>
      <c r="C338" s="15"/>
      <c r="D338" s="15"/>
      <c r="E338" s="198"/>
      <c r="F338" s="15"/>
      <c r="G338" s="15"/>
      <c r="H338" s="15"/>
      <c r="M338" s="15"/>
      <c r="N338" s="15"/>
      <c r="O338" s="15"/>
      <c r="P338" s="15"/>
      <c r="Q338" s="217"/>
      <c r="R338" s="15"/>
      <c r="S338" s="15"/>
      <c r="T338" s="15"/>
    </row>
    <row r="339" spans="1:20" ht="24.75" customHeight="1">
      <c r="A339" s="15"/>
      <c r="B339" s="15"/>
      <c r="C339" s="15"/>
      <c r="D339" s="15"/>
      <c r="E339" s="198"/>
      <c r="F339" s="15"/>
      <c r="G339" s="15"/>
      <c r="H339" s="15"/>
      <c r="M339" s="15"/>
      <c r="N339" s="15"/>
      <c r="O339" s="15"/>
      <c r="P339" s="15"/>
      <c r="Q339" s="217"/>
      <c r="R339" s="15"/>
      <c r="S339" s="15"/>
      <c r="T339" s="15"/>
    </row>
    <row r="340" spans="1:20" ht="24.75" customHeight="1">
      <c r="A340" s="15"/>
      <c r="B340" s="15"/>
      <c r="C340" s="15"/>
      <c r="D340" s="15"/>
      <c r="E340" s="198"/>
      <c r="F340" s="15"/>
      <c r="G340" s="15"/>
      <c r="H340" s="15"/>
      <c r="M340" s="15"/>
      <c r="N340" s="15"/>
      <c r="O340" s="15"/>
      <c r="P340" s="15"/>
      <c r="Q340" s="217"/>
      <c r="R340" s="15"/>
      <c r="S340" s="15"/>
      <c r="T340" s="15"/>
    </row>
    <row r="341" spans="1:20" ht="24.75" customHeight="1">
      <c r="A341" s="15"/>
      <c r="B341" s="15"/>
      <c r="C341" s="15"/>
      <c r="D341" s="15"/>
      <c r="E341" s="198"/>
      <c r="F341" s="15"/>
      <c r="G341" s="15"/>
      <c r="H341" s="15"/>
      <c r="M341" s="15"/>
      <c r="N341" s="15"/>
      <c r="O341" s="15"/>
      <c r="P341" s="15"/>
      <c r="Q341" s="217"/>
      <c r="R341" s="15"/>
      <c r="S341" s="15"/>
      <c r="T341" s="15"/>
    </row>
    <row r="342" spans="1:20" ht="24.75" customHeight="1">
      <c r="A342" s="15"/>
      <c r="B342" s="15"/>
      <c r="C342" s="15"/>
      <c r="D342" s="15"/>
      <c r="E342" s="198"/>
      <c r="F342" s="15"/>
      <c r="G342" s="15"/>
      <c r="H342" s="15"/>
      <c r="M342" s="15"/>
      <c r="N342" s="15"/>
      <c r="O342" s="15"/>
      <c r="P342" s="15"/>
      <c r="Q342" s="217"/>
      <c r="R342" s="15"/>
      <c r="S342" s="15"/>
      <c r="T342" s="15"/>
    </row>
    <row r="343" spans="1:20" ht="24.75" customHeight="1">
      <c r="A343" s="15"/>
      <c r="B343" s="15"/>
      <c r="C343" s="15"/>
      <c r="D343" s="15"/>
      <c r="E343" s="198"/>
      <c r="F343" s="15"/>
      <c r="G343" s="15"/>
      <c r="H343" s="15"/>
      <c r="M343" s="15"/>
      <c r="N343" s="15"/>
      <c r="O343" s="15"/>
      <c r="P343" s="15"/>
      <c r="Q343" s="217"/>
      <c r="R343" s="15"/>
      <c r="S343" s="15"/>
      <c r="T343" s="15"/>
    </row>
    <row r="344" spans="1:20" ht="24.75" customHeight="1">
      <c r="A344" s="15"/>
      <c r="B344" s="15"/>
      <c r="C344" s="15"/>
      <c r="D344" s="15"/>
      <c r="E344" s="198"/>
      <c r="F344" s="15"/>
      <c r="G344" s="15"/>
      <c r="H344" s="15"/>
      <c r="M344" s="15"/>
      <c r="N344" s="15"/>
      <c r="O344" s="15"/>
      <c r="P344" s="15"/>
      <c r="Q344" s="217"/>
      <c r="R344" s="15"/>
      <c r="S344" s="15"/>
      <c r="T344" s="15"/>
    </row>
    <row r="345" spans="1:20" ht="24.75" customHeight="1">
      <c r="A345" s="15"/>
      <c r="B345" s="15"/>
      <c r="C345" s="15"/>
      <c r="D345" s="15"/>
      <c r="E345" s="198"/>
      <c r="F345" s="15"/>
      <c r="G345" s="15"/>
      <c r="H345" s="15"/>
      <c r="M345" s="15"/>
      <c r="N345" s="15"/>
      <c r="O345" s="15"/>
      <c r="P345" s="15"/>
      <c r="Q345" s="217"/>
      <c r="R345" s="15"/>
      <c r="S345" s="15"/>
      <c r="T345" s="15"/>
    </row>
    <row r="346" spans="1:20" ht="24.75" customHeight="1">
      <c r="A346" s="15"/>
      <c r="B346" s="15"/>
      <c r="C346" s="15"/>
      <c r="D346" s="15"/>
      <c r="E346" s="198"/>
      <c r="F346" s="15"/>
      <c r="G346" s="15"/>
      <c r="H346" s="15"/>
      <c r="M346" s="15"/>
      <c r="N346" s="15"/>
      <c r="O346" s="15"/>
      <c r="P346" s="15"/>
      <c r="Q346" s="217"/>
      <c r="R346" s="15"/>
      <c r="S346" s="15"/>
      <c r="T346" s="15"/>
    </row>
    <row r="347" spans="1:20" ht="24.75" customHeight="1">
      <c r="A347" s="15"/>
      <c r="B347" s="15"/>
      <c r="C347" s="15"/>
      <c r="D347" s="15"/>
      <c r="E347" s="198"/>
      <c r="F347" s="15"/>
      <c r="G347" s="15"/>
      <c r="H347" s="15"/>
      <c r="M347" s="15"/>
      <c r="N347" s="15"/>
      <c r="O347" s="15"/>
      <c r="P347" s="15"/>
      <c r="Q347" s="217"/>
      <c r="R347" s="15"/>
      <c r="S347" s="15"/>
      <c r="T347" s="15"/>
    </row>
    <row r="348" spans="1:20" ht="24.75" customHeight="1">
      <c r="A348" s="15"/>
      <c r="B348" s="15"/>
      <c r="C348" s="15"/>
      <c r="D348" s="15"/>
      <c r="E348" s="198"/>
      <c r="F348" s="15"/>
      <c r="G348" s="15"/>
      <c r="H348" s="15"/>
      <c r="M348" s="15"/>
      <c r="N348" s="15"/>
      <c r="O348" s="15"/>
      <c r="P348" s="15"/>
      <c r="Q348" s="217"/>
      <c r="R348" s="15"/>
      <c r="S348" s="15"/>
      <c r="T348" s="15"/>
    </row>
    <row r="349" spans="1:20" ht="24.75" customHeight="1">
      <c r="A349" s="15"/>
      <c r="B349" s="15"/>
      <c r="C349" s="15"/>
      <c r="D349" s="15"/>
      <c r="E349" s="198"/>
      <c r="F349" s="15"/>
      <c r="G349" s="15"/>
      <c r="H349" s="15"/>
      <c r="M349" s="15"/>
      <c r="N349" s="15"/>
      <c r="O349" s="15"/>
      <c r="P349" s="15"/>
      <c r="Q349" s="217"/>
      <c r="R349" s="15"/>
      <c r="S349" s="15"/>
      <c r="T349" s="15"/>
    </row>
    <row r="350" spans="1:20" ht="24.75" customHeight="1">
      <c r="A350" s="15"/>
      <c r="B350" s="15"/>
      <c r="C350" s="15"/>
      <c r="D350" s="15"/>
      <c r="E350" s="198"/>
      <c r="F350" s="15"/>
      <c r="G350" s="15"/>
      <c r="H350" s="15"/>
      <c r="M350" s="15"/>
      <c r="N350" s="15"/>
      <c r="O350" s="15"/>
      <c r="P350" s="15"/>
      <c r="Q350" s="217"/>
      <c r="R350" s="15"/>
      <c r="S350" s="15"/>
      <c r="T350" s="15"/>
    </row>
    <row r="351" spans="1:20" ht="24.75" customHeight="1">
      <c r="A351" s="15"/>
      <c r="B351" s="15"/>
      <c r="C351" s="15"/>
      <c r="D351" s="15"/>
      <c r="E351" s="198"/>
      <c r="F351" s="15"/>
      <c r="G351" s="15"/>
      <c r="H351" s="15"/>
      <c r="M351" s="15"/>
      <c r="N351" s="15"/>
      <c r="O351" s="15"/>
      <c r="P351" s="15"/>
      <c r="Q351" s="217"/>
      <c r="R351" s="15"/>
      <c r="S351" s="15"/>
      <c r="T351" s="15"/>
    </row>
    <row r="352" spans="1:20" ht="24.75" customHeight="1">
      <c r="A352" s="15"/>
      <c r="B352" s="15"/>
      <c r="C352" s="15"/>
      <c r="D352" s="15"/>
      <c r="E352" s="198"/>
      <c r="F352" s="15"/>
      <c r="G352" s="15"/>
      <c r="H352" s="15"/>
      <c r="M352" s="15"/>
      <c r="N352" s="15"/>
      <c r="O352" s="15"/>
      <c r="P352" s="15"/>
      <c r="Q352" s="217"/>
      <c r="R352" s="15"/>
      <c r="S352" s="15"/>
      <c r="T352" s="15"/>
    </row>
    <row r="353" spans="1:20" ht="24.75" customHeight="1">
      <c r="A353" s="15"/>
      <c r="B353" s="15"/>
      <c r="C353" s="15"/>
      <c r="D353" s="15"/>
      <c r="E353" s="198"/>
      <c r="F353" s="15"/>
      <c r="G353" s="15"/>
      <c r="H353" s="15"/>
      <c r="M353" s="15"/>
      <c r="N353" s="15"/>
      <c r="O353" s="15"/>
      <c r="P353" s="15"/>
      <c r="Q353" s="217"/>
      <c r="R353" s="15"/>
      <c r="S353" s="15"/>
      <c r="T353" s="15"/>
    </row>
    <row r="354" spans="1:20" ht="24.75" customHeight="1">
      <c r="A354" s="15"/>
      <c r="B354" s="15"/>
      <c r="C354" s="15"/>
      <c r="D354" s="15"/>
      <c r="E354" s="198"/>
      <c r="F354" s="15"/>
      <c r="G354" s="15"/>
      <c r="H354" s="15"/>
      <c r="M354" s="15"/>
      <c r="N354" s="15"/>
      <c r="O354" s="15"/>
      <c r="P354" s="15"/>
      <c r="Q354" s="217"/>
      <c r="R354" s="15"/>
      <c r="S354" s="15"/>
      <c r="T354" s="15"/>
    </row>
    <row r="355" spans="1:20" ht="24.75" customHeight="1">
      <c r="A355" s="15"/>
      <c r="B355" s="15"/>
      <c r="C355" s="15"/>
      <c r="D355" s="15"/>
      <c r="E355" s="198"/>
      <c r="F355" s="15"/>
      <c r="G355" s="15"/>
      <c r="H355" s="15"/>
      <c r="M355" s="15"/>
      <c r="N355" s="15"/>
      <c r="O355" s="15"/>
      <c r="P355" s="15"/>
      <c r="Q355" s="217"/>
      <c r="R355" s="15"/>
      <c r="S355" s="15"/>
      <c r="T355" s="15"/>
    </row>
    <row r="356" spans="1:20" ht="24.75" customHeight="1">
      <c r="A356" s="15"/>
      <c r="B356" s="15"/>
      <c r="C356" s="15"/>
      <c r="D356" s="15"/>
      <c r="E356" s="198"/>
      <c r="F356" s="15"/>
      <c r="G356" s="15"/>
      <c r="H356" s="15"/>
      <c r="M356" s="15"/>
      <c r="N356" s="15"/>
      <c r="O356" s="15"/>
      <c r="P356" s="15"/>
      <c r="Q356" s="217"/>
      <c r="R356" s="15"/>
      <c r="S356" s="15"/>
      <c r="T356" s="15"/>
    </row>
    <row r="357" spans="1:20" ht="24.75" customHeight="1">
      <c r="A357" s="15"/>
      <c r="B357" s="15"/>
      <c r="C357" s="15"/>
      <c r="D357" s="15"/>
      <c r="E357" s="198"/>
      <c r="F357" s="15"/>
      <c r="G357" s="15"/>
      <c r="H357" s="15"/>
      <c r="M357" s="15"/>
      <c r="N357" s="15"/>
      <c r="O357" s="15"/>
      <c r="P357" s="15"/>
      <c r="Q357" s="217"/>
      <c r="R357" s="15"/>
      <c r="S357" s="15"/>
      <c r="T357" s="15"/>
    </row>
    <row r="358" spans="1:20" ht="24.75" customHeight="1">
      <c r="A358" s="15"/>
      <c r="B358" s="15"/>
      <c r="C358" s="15"/>
      <c r="D358" s="15"/>
      <c r="E358" s="198"/>
      <c r="F358" s="15"/>
      <c r="G358" s="15"/>
      <c r="H358" s="15"/>
      <c r="M358" s="15"/>
      <c r="N358" s="15"/>
      <c r="O358" s="15"/>
      <c r="P358" s="15"/>
      <c r="Q358" s="217"/>
      <c r="R358" s="15"/>
      <c r="S358" s="15"/>
      <c r="T358" s="15"/>
    </row>
    <row r="359" spans="1:20" ht="24.75" customHeight="1">
      <c r="A359" s="15"/>
      <c r="B359" s="15"/>
      <c r="C359" s="15"/>
      <c r="D359" s="15"/>
      <c r="E359" s="198"/>
      <c r="F359" s="15"/>
      <c r="G359" s="15"/>
      <c r="H359" s="15"/>
      <c r="M359" s="15"/>
      <c r="N359" s="15"/>
      <c r="O359" s="15"/>
      <c r="P359" s="15"/>
      <c r="Q359" s="217"/>
      <c r="R359" s="15"/>
      <c r="S359" s="15"/>
      <c r="T359" s="15"/>
    </row>
    <row r="360" spans="1:20" ht="24.75" customHeight="1">
      <c r="A360" s="15"/>
      <c r="B360" s="15"/>
      <c r="C360" s="15"/>
      <c r="D360" s="15"/>
      <c r="E360" s="198"/>
      <c r="F360" s="15"/>
      <c r="G360" s="15"/>
      <c r="H360" s="15"/>
      <c r="M360" s="15"/>
      <c r="N360" s="15"/>
      <c r="O360" s="15"/>
      <c r="P360" s="15"/>
      <c r="Q360" s="217"/>
      <c r="R360" s="15"/>
      <c r="S360" s="15"/>
      <c r="T360" s="15"/>
    </row>
    <row r="361" spans="1:20" ht="24.75" customHeight="1">
      <c r="A361" s="15"/>
      <c r="B361" s="15"/>
      <c r="C361" s="15"/>
      <c r="D361" s="15"/>
      <c r="E361" s="198"/>
      <c r="F361" s="15"/>
      <c r="G361" s="15"/>
      <c r="H361" s="15"/>
      <c r="M361" s="15"/>
      <c r="N361" s="15"/>
      <c r="O361" s="15"/>
      <c r="P361" s="15"/>
      <c r="Q361" s="217"/>
      <c r="R361" s="15"/>
      <c r="S361" s="15"/>
      <c r="T361" s="15"/>
    </row>
    <row r="362" spans="1:20" ht="24.75" customHeight="1">
      <c r="A362" s="15"/>
      <c r="B362" s="15"/>
      <c r="C362" s="15"/>
      <c r="D362" s="15"/>
      <c r="E362" s="198"/>
      <c r="F362" s="15"/>
      <c r="G362" s="15"/>
      <c r="H362" s="15"/>
      <c r="M362" s="15"/>
      <c r="N362" s="15"/>
      <c r="O362" s="15"/>
      <c r="P362" s="15"/>
      <c r="Q362" s="217"/>
      <c r="R362" s="15"/>
      <c r="S362" s="15"/>
      <c r="T362" s="15"/>
    </row>
    <row r="363" spans="1:20" ht="24.75" customHeight="1">
      <c r="A363" s="15"/>
      <c r="B363" s="15"/>
      <c r="C363" s="15"/>
      <c r="D363" s="15"/>
      <c r="E363" s="198"/>
      <c r="F363" s="15"/>
      <c r="G363" s="15"/>
      <c r="H363" s="15"/>
      <c r="M363" s="15"/>
      <c r="N363" s="15"/>
      <c r="O363" s="15"/>
      <c r="P363" s="15"/>
      <c r="Q363" s="217"/>
      <c r="R363" s="15"/>
      <c r="S363" s="15"/>
      <c r="T363" s="15"/>
    </row>
    <row r="364" spans="1:20" ht="24.75" customHeight="1">
      <c r="A364" s="15"/>
      <c r="B364" s="15"/>
      <c r="C364" s="15"/>
      <c r="D364" s="15"/>
      <c r="E364" s="198"/>
      <c r="F364" s="15"/>
      <c r="G364" s="15"/>
      <c r="H364" s="15"/>
      <c r="M364" s="15"/>
      <c r="N364" s="15"/>
      <c r="O364" s="15"/>
      <c r="P364" s="15"/>
      <c r="Q364" s="217"/>
      <c r="R364" s="15"/>
      <c r="S364" s="15"/>
      <c r="T364" s="15"/>
    </row>
    <row r="365" spans="1:20" ht="24.75" customHeight="1">
      <c r="A365" s="15"/>
      <c r="B365" s="15"/>
      <c r="C365" s="15"/>
      <c r="D365" s="15"/>
      <c r="E365" s="198"/>
      <c r="F365" s="15"/>
      <c r="G365" s="15"/>
      <c r="H365" s="15"/>
      <c r="M365" s="15"/>
      <c r="N365" s="15"/>
      <c r="O365" s="15"/>
      <c r="P365" s="15"/>
      <c r="Q365" s="217"/>
      <c r="R365" s="15"/>
      <c r="S365" s="15"/>
      <c r="T365" s="15"/>
    </row>
    <row r="366" spans="1:20" ht="24.75" customHeight="1">
      <c r="A366" s="15"/>
      <c r="B366" s="15"/>
      <c r="C366" s="15"/>
      <c r="D366" s="15"/>
      <c r="E366" s="198"/>
      <c r="F366" s="15"/>
      <c r="G366" s="15"/>
      <c r="H366" s="15"/>
      <c r="M366" s="15"/>
      <c r="N366" s="15"/>
      <c r="O366" s="15"/>
      <c r="P366" s="15"/>
      <c r="Q366" s="217"/>
      <c r="R366" s="15"/>
      <c r="S366" s="15"/>
      <c r="T366" s="15"/>
    </row>
    <row r="367" spans="1:20" ht="24.75" customHeight="1">
      <c r="A367" s="15"/>
      <c r="B367" s="15"/>
      <c r="C367" s="15"/>
      <c r="D367" s="15"/>
      <c r="E367" s="198"/>
      <c r="F367" s="15"/>
      <c r="G367" s="15"/>
      <c r="H367" s="15"/>
      <c r="M367" s="15"/>
      <c r="N367" s="15"/>
      <c r="O367" s="15"/>
      <c r="P367" s="15"/>
      <c r="Q367" s="217"/>
      <c r="R367" s="15"/>
      <c r="S367" s="15"/>
      <c r="T367" s="15"/>
    </row>
    <row r="368" spans="1:20" ht="24.75" customHeight="1">
      <c r="A368" s="15"/>
      <c r="B368" s="15"/>
      <c r="C368" s="15"/>
      <c r="D368" s="15"/>
      <c r="E368" s="198"/>
      <c r="F368" s="15"/>
      <c r="G368" s="15"/>
      <c r="H368" s="15"/>
      <c r="M368" s="15"/>
      <c r="N368" s="15"/>
      <c r="O368" s="15"/>
      <c r="P368" s="15"/>
      <c r="Q368" s="217"/>
      <c r="R368" s="15"/>
      <c r="S368" s="15"/>
      <c r="T368" s="15"/>
    </row>
    <row r="369" spans="1:20" ht="24.75" customHeight="1">
      <c r="A369" s="15"/>
      <c r="B369" s="15"/>
      <c r="C369" s="15"/>
      <c r="D369" s="15"/>
      <c r="E369" s="198"/>
      <c r="F369" s="15"/>
      <c r="G369" s="15"/>
      <c r="H369" s="15"/>
      <c r="M369" s="15"/>
      <c r="N369" s="15"/>
      <c r="O369" s="15"/>
      <c r="P369" s="15"/>
      <c r="Q369" s="217"/>
      <c r="R369" s="15"/>
      <c r="S369" s="15"/>
      <c r="T369" s="15"/>
    </row>
    <row r="370" spans="1:20" ht="24.75" customHeight="1">
      <c r="A370" s="15"/>
      <c r="B370" s="15"/>
      <c r="C370" s="15"/>
      <c r="D370" s="15"/>
      <c r="E370" s="198"/>
      <c r="F370" s="15"/>
      <c r="G370" s="15"/>
      <c r="H370" s="15"/>
      <c r="M370" s="15"/>
      <c r="N370" s="15"/>
      <c r="O370" s="15"/>
      <c r="P370" s="15"/>
      <c r="Q370" s="217"/>
      <c r="R370" s="15"/>
      <c r="S370" s="15"/>
      <c r="T370" s="15"/>
    </row>
    <row r="371" spans="1:20" ht="24.75" customHeight="1">
      <c r="A371" s="15"/>
      <c r="B371" s="15"/>
      <c r="C371" s="15"/>
      <c r="D371" s="15"/>
      <c r="E371" s="198"/>
      <c r="F371" s="15"/>
      <c r="G371" s="15"/>
      <c r="H371" s="15"/>
      <c r="M371" s="15"/>
      <c r="N371" s="15"/>
      <c r="O371" s="15"/>
      <c r="P371" s="15"/>
      <c r="Q371" s="217"/>
      <c r="R371" s="15"/>
      <c r="S371" s="15"/>
      <c r="T371" s="15"/>
    </row>
    <row r="372" spans="1:20" ht="24.75" customHeight="1">
      <c r="A372" s="15"/>
      <c r="B372" s="15"/>
      <c r="C372" s="15"/>
      <c r="D372" s="15"/>
      <c r="E372" s="198"/>
      <c r="F372" s="15"/>
      <c r="G372" s="15"/>
      <c r="H372" s="15"/>
      <c r="M372" s="15"/>
      <c r="N372" s="15"/>
      <c r="O372" s="15"/>
      <c r="P372" s="15"/>
      <c r="Q372" s="217"/>
      <c r="R372" s="15"/>
      <c r="S372" s="15"/>
      <c r="T372" s="15"/>
    </row>
    <row r="373" spans="1:20" ht="24.75" customHeight="1">
      <c r="A373" s="15"/>
      <c r="B373" s="15"/>
      <c r="C373" s="15"/>
      <c r="D373" s="15"/>
      <c r="E373" s="198"/>
      <c r="F373" s="15"/>
      <c r="G373" s="15"/>
      <c r="H373" s="15"/>
      <c r="M373" s="15"/>
      <c r="N373" s="15"/>
      <c r="O373" s="15"/>
      <c r="P373" s="15"/>
      <c r="Q373" s="217"/>
      <c r="R373" s="15"/>
      <c r="S373" s="15"/>
      <c r="T373" s="15"/>
    </row>
    <row r="374" spans="1:20" ht="24.75" customHeight="1">
      <c r="A374" s="15"/>
      <c r="B374" s="15"/>
      <c r="C374" s="15"/>
      <c r="D374" s="15"/>
      <c r="E374" s="198"/>
      <c r="F374" s="15"/>
      <c r="G374" s="15"/>
      <c r="H374" s="15"/>
      <c r="M374" s="15"/>
      <c r="N374" s="15"/>
      <c r="O374" s="15"/>
      <c r="P374" s="15"/>
      <c r="Q374" s="217"/>
      <c r="R374" s="15"/>
      <c r="S374" s="15"/>
      <c r="T374" s="15"/>
    </row>
    <row r="375" spans="1:20" ht="24.75" customHeight="1">
      <c r="A375" s="15"/>
      <c r="B375" s="15"/>
      <c r="C375" s="15"/>
      <c r="D375" s="15"/>
      <c r="E375" s="198"/>
      <c r="F375" s="15"/>
      <c r="G375" s="15"/>
      <c r="H375" s="15"/>
      <c r="M375" s="15"/>
      <c r="N375" s="15"/>
      <c r="O375" s="15"/>
      <c r="P375" s="15"/>
      <c r="Q375" s="217"/>
      <c r="R375" s="15"/>
      <c r="S375" s="15"/>
      <c r="T375" s="15"/>
    </row>
    <row r="376" spans="1:20" ht="24.75" customHeight="1">
      <c r="A376" s="15"/>
      <c r="B376" s="15"/>
      <c r="C376" s="15"/>
      <c r="D376" s="15"/>
      <c r="E376" s="198"/>
      <c r="F376" s="15"/>
      <c r="G376" s="15"/>
      <c r="H376" s="15"/>
      <c r="M376" s="15"/>
      <c r="N376" s="15"/>
      <c r="O376" s="15"/>
      <c r="P376" s="15"/>
      <c r="Q376" s="217"/>
      <c r="R376" s="15"/>
      <c r="S376" s="15"/>
      <c r="T376" s="15"/>
    </row>
    <row r="377" spans="1:20" ht="24.75" customHeight="1">
      <c r="A377" s="15"/>
      <c r="B377" s="15"/>
      <c r="C377" s="15"/>
      <c r="D377" s="15"/>
      <c r="E377" s="198"/>
      <c r="F377" s="15"/>
      <c r="G377" s="15"/>
      <c r="H377" s="15"/>
      <c r="M377" s="15"/>
      <c r="N377" s="15"/>
      <c r="O377" s="15"/>
      <c r="P377" s="15"/>
      <c r="Q377" s="217"/>
      <c r="R377" s="15"/>
      <c r="S377" s="15"/>
      <c r="T377" s="15"/>
    </row>
    <row r="378" spans="1:20" ht="24.75" customHeight="1">
      <c r="A378" s="15"/>
      <c r="B378" s="15"/>
      <c r="C378" s="15"/>
      <c r="D378" s="15"/>
      <c r="E378" s="198"/>
      <c r="F378" s="15"/>
      <c r="G378" s="15"/>
      <c r="H378" s="15"/>
      <c r="M378" s="15"/>
      <c r="N378" s="15"/>
      <c r="O378" s="15"/>
      <c r="P378" s="15"/>
      <c r="Q378" s="217"/>
      <c r="R378" s="15"/>
      <c r="S378" s="15"/>
      <c r="T378" s="15"/>
    </row>
    <row r="379" spans="1:20" ht="24.75" customHeight="1">
      <c r="A379" s="15"/>
      <c r="B379" s="15"/>
      <c r="C379" s="15"/>
      <c r="D379" s="15"/>
      <c r="E379" s="198"/>
      <c r="F379" s="15"/>
      <c r="G379" s="15"/>
      <c r="H379" s="15"/>
      <c r="M379" s="15"/>
      <c r="N379" s="15"/>
      <c r="O379" s="15"/>
      <c r="P379" s="15"/>
      <c r="Q379" s="217"/>
      <c r="R379" s="15"/>
      <c r="S379" s="15"/>
      <c r="T379" s="15"/>
    </row>
    <row r="380" spans="1:20" ht="24.75" customHeight="1">
      <c r="A380" s="15"/>
      <c r="B380" s="15"/>
      <c r="C380" s="15"/>
      <c r="D380" s="15"/>
      <c r="E380" s="198"/>
      <c r="F380" s="15"/>
      <c r="G380" s="15"/>
      <c r="H380" s="15"/>
      <c r="M380" s="15"/>
      <c r="N380" s="15"/>
      <c r="O380" s="15"/>
      <c r="P380" s="15"/>
      <c r="Q380" s="217"/>
      <c r="R380" s="15"/>
      <c r="S380" s="15"/>
      <c r="T380" s="15"/>
    </row>
    <row r="381" spans="1:20" ht="24.75" customHeight="1">
      <c r="A381" s="15"/>
      <c r="B381" s="15"/>
      <c r="C381" s="15"/>
      <c r="D381" s="15"/>
      <c r="E381" s="198"/>
      <c r="F381" s="15"/>
      <c r="G381" s="15"/>
      <c r="H381" s="15"/>
      <c r="M381" s="15"/>
      <c r="N381" s="15"/>
      <c r="O381" s="15"/>
      <c r="P381" s="15"/>
      <c r="Q381" s="217"/>
      <c r="R381" s="15"/>
      <c r="S381" s="15"/>
      <c r="T381" s="15"/>
    </row>
    <row r="382" spans="1:20" ht="24.75" customHeight="1">
      <c r="A382" s="15"/>
      <c r="B382" s="15"/>
      <c r="C382" s="15"/>
      <c r="D382" s="15"/>
      <c r="E382" s="198"/>
      <c r="F382" s="15"/>
      <c r="G382" s="15"/>
      <c r="H382" s="15"/>
      <c r="M382" s="15"/>
      <c r="N382" s="15"/>
      <c r="O382" s="15"/>
      <c r="P382" s="15"/>
      <c r="Q382" s="217"/>
      <c r="R382" s="15"/>
      <c r="S382" s="15"/>
      <c r="T382" s="15"/>
    </row>
    <row r="383" spans="1:20" ht="24.75" customHeight="1">
      <c r="A383" s="15"/>
      <c r="B383" s="15"/>
      <c r="C383" s="15"/>
      <c r="D383" s="15"/>
      <c r="E383" s="198"/>
      <c r="F383" s="15"/>
      <c r="G383" s="15"/>
      <c r="H383" s="15"/>
      <c r="M383" s="15"/>
      <c r="N383" s="15"/>
      <c r="O383" s="15"/>
      <c r="P383" s="15"/>
      <c r="Q383" s="217"/>
      <c r="R383" s="15"/>
      <c r="S383" s="15"/>
      <c r="T383" s="15"/>
    </row>
    <row r="384" spans="1:20" ht="24.75" customHeight="1">
      <c r="A384" s="15"/>
      <c r="B384" s="15"/>
      <c r="C384" s="15"/>
      <c r="D384" s="15"/>
      <c r="E384" s="198"/>
      <c r="F384" s="15"/>
      <c r="G384" s="15"/>
      <c r="H384" s="15"/>
      <c r="M384" s="15"/>
      <c r="N384" s="15"/>
      <c r="O384" s="15"/>
      <c r="P384" s="15"/>
      <c r="Q384" s="217"/>
      <c r="R384" s="15"/>
      <c r="S384" s="15"/>
      <c r="T384" s="15"/>
    </row>
    <row r="385" spans="1:20" ht="24.75" customHeight="1">
      <c r="A385" s="15"/>
      <c r="B385" s="15"/>
      <c r="C385" s="15"/>
      <c r="D385" s="15"/>
      <c r="E385" s="198"/>
      <c r="F385" s="15"/>
      <c r="G385" s="15"/>
      <c r="H385" s="15"/>
      <c r="M385" s="15"/>
      <c r="N385" s="15"/>
      <c r="O385" s="15"/>
      <c r="P385" s="15"/>
      <c r="Q385" s="217"/>
      <c r="R385" s="15"/>
      <c r="S385" s="15"/>
      <c r="T385" s="15"/>
    </row>
    <row r="386" spans="1:20" ht="24.75" customHeight="1">
      <c r="A386" s="15"/>
      <c r="B386" s="15"/>
      <c r="C386" s="15"/>
      <c r="D386" s="15"/>
      <c r="E386" s="198"/>
      <c r="F386" s="15"/>
      <c r="G386" s="15"/>
      <c r="H386" s="15"/>
      <c r="M386" s="15"/>
      <c r="N386" s="15"/>
      <c r="O386" s="15"/>
      <c r="P386" s="15"/>
      <c r="Q386" s="217"/>
      <c r="R386" s="15"/>
      <c r="S386" s="15"/>
      <c r="T386" s="15"/>
    </row>
    <row r="387" spans="1:20" ht="24.75" customHeight="1">
      <c r="A387" s="15"/>
      <c r="B387" s="15"/>
      <c r="C387" s="15"/>
      <c r="D387" s="15"/>
      <c r="E387" s="198"/>
      <c r="F387" s="15"/>
      <c r="G387" s="15"/>
      <c r="H387" s="15"/>
      <c r="M387" s="15"/>
      <c r="N387" s="15"/>
      <c r="O387" s="15"/>
      <c r="P387" s="15"/>
      <c r="Q387" s="217"/>
      <c r="R387" s="15"/>
      <c r="S387" s="15"/>
      <c r="T387" s="15"/>
    </row>
    <row r="388" spans="1:20" ht="24.75" customHeight="1">
      <c r="A388" s="15"/>
      <c r="B388" s="15"/>
      <c r="C388" s="15"/>
      <c r="D388" s="15"/>
      <c r="E388" s="198"/>
      <c r="F388" s="15"/>
      <c r="G388" s="15"/>
      <c r="H388" s="15"/>
      <c r="M388" s="15"/>
      <c r="N388" s="15"/>
      <c r="O388" s="15"/>
      <c r="P388" s="15"/>
      <c r="Q388" s="217"/>
      <c r="R388" s="15"/>
      <c r="S388" s="15"/>
      <c r="T388" s="15"/>
    </row>
    <row r="389" spans="1:20" ht="24.75" customHeight="1">
      <c r="A389" s="15"/>
      <c r="B389" s="15"/>
      <c r="C389" s="15"/>
      <c r="D389" s="15"/>
      <c r="E389" s="198"/>
      <c r="F389" s="15"/>
      <c r="G389" s="15"/>
      <c r="H389" s="15"/>
      <c r="M389" s="15"/>
      <c r="N389" s="15"/>
      <c r="O389" s="15"/>
      <c r="P389" s="15"/>
      <c r="Q389" s="217"/>
      <c r="R389" s="15"/>
      <c r="S389" s="15"/>
      <c r="T389" s="15"/>
    </row>
    <row r="390" spans="1:20" ht="24.75" customHeight="1">
      <c r="A390" s="15"/>
      <c r="B390" s="15"/>
      <c r="C390" s="15"/>
      <c r="D390" s="15"/>
      <c r="E390" s="198"/>
      <c r="F390" s="15"/>
      <c r="G390" s="15"/>
      <c r="H390" s="15"/>
      <c r="M390" s="15"/>
      <c r="N390" s="15"/>
      <c r="O390" s="15"/>
      <c r="P390" s="15"/>
      <c r="Q390" s="217"/>
      <c r="R390" s="15"/>
      <c r="S390" s="15"/>
      <c r="T390" s="15"/>
    </row>
    <row r="391" spans="1:20" ht="24.75" customHeight="1">
      <c r="A391" s="15"/>
      <c r="B391" s="15"/>
      <c r="C391" s="15"/>
      <c r="D391" s="15"/>
      <c r="E391" s="198"/>
      <c r="F391" s="15"/>
      <c r="G391" s="15"/>
      <c r="H391" s="15"/>
      <c r="M391" s="15"/>
      <c r="N391" s="15"/>
      <c r="O391" s="15"/>
      <c r="P391" s="15"/>
      <c r="Q391" s="217"/>
      <c r="R391" s="15"/>
      <c r="S391" s="15"/>
      <c r="T391" s="15"/>
    </row>
    <row r="392" spans="1:20" ht="24.75" customHeight="1">
      <c r="A392" s="15"/>
      <c r="B392" s="15"/>
      <c r="C392" s="15"/>
      <c r="D392" s="15"/>
      <c r="E392" s="198"/>
      <c r="F392" s="15"/>
      <c r="G392" s="15"/>
      <c r="H392" s="15"/>
      <c r="M392" s="15"/>
      <c r="N392" s="15"/>
      <c r="O392" s="15"/>
      <c r="P392" s="15"/>
      <c r="Q392" s="217"/>
      <c r="R392" s="15"/>
      <c r="S392" s="15"/>
      <c r="T392" s="15"/>
    </row>
    <row r="393" spans="1:20" ht="24.75" customHeight="1">
      <c r="A393" s="15"/>
      <c r="B393" s="15"/>
      <c r="C393" s="15"/>
      <c r="D393" s="15"/>
      <c r="E393" s="198"/>
      <c r="F393" s="15"/>
      <c r="G393" s="15"/>
      <c r="H393" s="15"/>
      <c r="M393" s="15"/>
      <c r="N393" s="15"/>
      <c r="O393" s="15"/>
      <c r="P393" s="15"/>
      <c r="Q393" s="217"/>
      <c r="R393" s="15"/>
      <c r="S393" s="15"/>
      <c r="T393" s="15"/>
    </row>
    <row r="394" spans="1:20" ht="24.75" customHeight="1">
      <c r="A394" s="15"/>
      <c r="B394" s="15"/>
      <c r="C394" s="15"/>
      <c r="D394" s="15"/>
      <c r="E394" s="198"/>
      <c r="F394" s="15"/>
      <c r="G394" s="15"/>
      <c r="H394" s="15"/>
      <c r="M394" s="15"/>
      <c r="N394" s="15"/>
      <c r="O394" s="15"/>
      <c r="P394" s="15"/>
      <c r="Q394" s="217"/>
      <c r="R394" s="15"/>
      <c r="S394" s="15"/>
      <c r="T394" s="15"/>
    </row>
    <row r="395" spans="1:20" ht="24.75" customHeight="1">
      <c r="A395" s="15"/>
      <c r="B395" s="15"/>
      <c r="C395" s="15"/>
      <c r="D395" s="15"/>
      <c r="E395" s="198"/>
      <c r="F395" s="15"/>
      <c r="G395" s="15"/>
      <c r="H395" s="15"/>
      <c r="M395" s="15"/>
      <c r="N395" s="15"/>
      <c r="O395" s="15"/>
      <c r="P395" s="15"/>
      <c r="Q395" s="217"/>
      <c r="R395" s="15"/>
      <c r="S395" s="15"/>
      <c r="T395" s="15"/>
    </row>
    <row r="396" spans="1:20" ht="24.75" customHeight="1">
      <c r="A396" s="15"/>
      <c r="B396" s="15"/>
      <c r="C396" s="15"/>
      <c r="D396" s="15"/>
      <c r="E396" s="198"/>
      <c r="F396" s="15"/>
      <c r="G396" s="15"/>
      <c r="H396" s="15"/>
      <c r="M396" s="15"/>
      <c r="N396" s="15"/>
      <c r="O396" s="15"/>
      <c r="P396" s="15"/>
      <c r="Q396" s="217"/>
      <c r="R396" s="15"/>
      <c r="S396" s="15"/>
      <c r="T396" s="15"/>
    </row>
    <row r="397" spans="1:20" ht="24.75" customHeight="1">
      <c r="A397" s="15"/>
      <c r="B397" s="15"/>
      <c r="C397" s="15"/>
      <c r="D397" s="15"/>
      <c r="E397" s="198"/>
      <c r="F397" s="15"/>
      <c r="G397" s="15"/>
      <c r="H397" s="15"/>
      <c r="M397" s="15"/>
      <c r="N397" s="15"/>
      <c r="O397" s="15"/>
      <c r="P397" s="15"/>
      <c r="Q397" s="217"/>
      <c r="R397" s="15"/>
      <c r="S397" s="15"/>
      <c r="T397" s="15"/>
    </row>
    <row r="398" spans="1:20" ht="24.75" customHeight="1">
      <c r="A398" s="15"/>
      <c r="B398" s="15"/>
      <c r="C398" s="15"/>
      <c r="D398" s="15"/>
      <c r="E398" s="198"/>
      <c r="F398" s="15"/>
      <c r="G398" s="15"/>
      <c r="H398" s="15"/>
      <c r="M398" s="15"/>
      <c r="N398" s="15"/>
      <c r="O398" s="15"/>
      <c r="P398" s="15"/>
      <c r="Q398" s="217"/>
      <c r="R398" s="15"/>
      <c r="S398" s="15"/>
      <c r="T398" s="15"/>
    </row>
    <row r="399" spans="1:20" ht="24.75" customHeight="1">
      <c r="A399" s="15"/>
      <c r="B399" s="15"/>
      <c r="C399" s="15"/>
      <c r="D399" s="15"/>
      <c r="E399" s="198"/>
      <c r="F399" s="15"/>
      <c r="G399" s="15"/>
      <c r="H399" s="15"/>
      <c r="M399" s="15"/>
      <c r="N399" s="15"/>
      <c r="O399" s="15"/>
      <c r="P399" s="15"/>
      <c r="Q399" s="217"/>
      <c r="R399" s="15"/>
      <c r="S399" s="15"/>
      <c r="T399" s="15"/>
    </row>
    <row r="400" spans="1:20" ht="24.75" customHeight="1">
      <c r="A400" s="15"/>
      <c r="B400" s="15"/>
      <c r="C400" s="15"/>
      <c r="D400" s="15"/>
      <c r="E400" s="198"/>
      <c r="F400" s="15"/>
      <c r="G400" s="15"/>
      <c r="H400" s="15"/>
      <c r="M400" s="15"/>
      <c r="N400" s="15"/>
      <c r="O400" s="15"/>
      <c r="P400" s="15"/>
      <c r="Q400" s="217"/>
      <c r="R400" s="15"/>
      <c r="S400" s="15"/>
      <c r="T400" s="15"/>
    </row>
    <row r="401" spans="1:20" ht="24.75" customHeight="1">
      <c r="A401" s="15"/>
      <c r="B401" s="15"/>
      <c r="C401" s="15"/>
      <c r="D401" s="15"/>
      <c r="E401" s="198"/>
      <c r="F401" s="15"/>
      <c r="G401" s="15"/>
      <c r="H401" s="15"/>
      <c r="M401" s="15"/>
      <c r="N401" s="15"/>
      <c r="O401" s="15"/>
      <c r="P401" s="15"/>
      <c r="Q401" s="217"/>
      <c r="R401" s="15"/>
      <c r="S401" s="15"/>
      <c r="T401" s="15"/>
    </row>
    <row r="402" spans="1:20" ht="24.75" customHeight="1">
      <c r="A402" s="15"/>
      <c r="B402" s="15"/>
      <c r="C402" s="15"/>
      <c r="D402" s="15"/>
      <c r="E402" s="198"/>
      <c r="F402" s="15"/>
      <c r="G402" s="15"/>
      <c r="H402" s="15"/>
      <c r="M402" s="15"/>
      <c r="N402" s="15"/>
      <c r="O402" s="15"/>
      <c r="P402" s="15"/>
      <c r="Q402" s="217"/>
      <c r="R402" s="15"/>
      <c r="S402" s="15"/>
      <c r="T402" s="15"/>
    </row>
    <row r="403" spans="1:20" ht="24.75" customHeight="1">
      <c r="A403" s="15"/>
      <c r="B403" s="15"/>
      <c r="C403" s="15"/>
      <c r="D403" s="15"/>
      <c r="E403" s="198"/>
      <c r="F403" s="15"/>
      <c r="G403" s="15"/>
      <c r="H403" s="15"/>
      <c r="M403" s="15"/>
      <c r="N403" s="15"/>
      <c r="O403" s="15"/>
      <c r="P403" s="15"/>
      <c r="Q403" s="217"/>
      <c r="R403" s="15"/>
      <c r="S403" s="15"/>
      <c r="T403" s="15"/>
    </row>
    <row r="404" spans="1:20" ht="24.75" customHeight="1">
      <c r="A404" s="15"/>
      <c r="B404" s="15"/>
      <c r="C404" s="15"/>
      <c r="D404" s="15"/>
      <c r="E404" s="198"/>
      <c r="F404" s="15"/>
      <c r="G404" s="15"/>
      <c r="H404" s="15"/>
      <c r="M404" s="15"/>
      <c r="N404" s="15"/>
      <c r="O404" s="15"/>
      <c r="P404" s="15"/>
      <c r="Q404" s="217"/>
      <c r="R404" s="15"/>
      <c r="S404" s="15"/>
      <c r="T404" s="15"/>
    </row>
    <row r="405" spans="1:20" ht="24.75" customHeight="1">
      <c r="A405" s="15"/>
      <c r="B405" s="15"/>
      <c r="C405" s="15"/>
      <c r="D405" s="15"/>
      <c r="E405" s="198"/>
      <c r="F405" s="15"/>
      <c r="G405" s="15"/>
      <c r="H405" s="15"/>
      <c r="M405" s="15"/>
      <c r="N405" s="15"/>
      <c r="O405" s="15"/>
      <c r="P405" s="15"/>
      <c r="Q405" s="217"/>
      <c r="R405" s="15"/>
      <c r="S405" s="15"/>
      <c r="T405" s="15"/>
    </row>
    <row r="406" spans="1:20" ht="24.75" customHeight="1">
      <c r="A406" s="15"/>
      <c r="B406" s="15"/>
      <c r="C406" s="15"/>
      <c r="D406" s="15"/>
      <c r="E406" s="198"/>
      <c r="F406" s="15"/>
      <c r="G406" s="15"/>
      <c r="H406" s="15"/>
      <c r="M406" s="15"/>
      <c r="N406" s="15"/>
      <c r="O406" s="15"/>
      <c r="P406" s="15"/>
      <c r="Q406" s="217"/>
      <c r="R406" s="15"/>
      <c r="S406" s="15"/>
      <c r="T406" s="15"/>
    </row>
    <row r="407" spans="1:20" ht="24.75" customHeight="1">
      <c r="A407" s="15"/>
      <c r="B407" s="15"/>
      <c r="C407" s="15"/>
      <c r="D407" s="15"/>
      <c r="E407" s="198"/>
      <c r="F407" s="15"/>
      <c r="G407" s="15"/>
      <c r="H407" s="15"/>
      <c r="M407" s="15"/>
      <c r="N407" s="15"/>
      <c r="O407" s="15"/>
      <c r="P407" s="15"/>
      <c r="Q407" s="217"/>
      <c r="R407" s="15"/>
      <c r="S407" s="15"/>
      <c r="T407" s="15"/>
    </row>
    <row r="408" spans="1:20" ht="24.75" customHeight="1">
      <c r="A408" s="15"/>
      <c r="B408" s="15"/>
      <c r="C408" s="15"/>
      <c r="D408" s="15"/>
      <c r="E408" s="198"/>
      <c r="F408" s="15"/>
      <c r="G408" s="15"/>
      <c r="H408" s="15"/>
      <c r="M408" s="15"/>
      <c r="N408" s="15"/>
      <c r="O408" s="15"/>
      <c r="P408" s="15"/>
      <c r="Q408" s="217"/>
      <c r="R408" s="15"/>
      <c r="S408" s="15"/>
      <c r="T408" s="15"/>
    </row>
    <row r="409" spans="1:20" ht="24.75" customHeight="1">
      <c r="A409" s="15"/>
      <c r="B409" s="15"/>
      <c r="C409" s="15"/>
      <c r="D409" s="15"/>
      <c r="E409" s="198"/>
      <c r="F409" s="15"/>
      <c r="G409" s="15"/>
      <c r="H409" s="15"/>
      <c r="M409" s="15"/>
      <c r="N409" s="15"/>
      <c r="O409" s="15"/>
      <c r="P409" s="15"/>
      <c r="Q409" s="217"/>
      <c r="R409" s="15"/>
      <c r="S409" s="15"/>
      <c r="T409" s="15"/>
    </row>
    <row r="410" spans="1:20" ht="24.75" customHeight="1">
      <c r="A410" s="15"/>
      <c r="B410" s="15"/>
      <c r="C410" s="15"/>
      <c r="D410" s="15"/>
      <c r="E410" s="198"/>
      <c r="F410" s="15"/>
      <c r="G410" s="15"/>
      <c r="H410" s="15"/>
      <c r="M410" s="15"/>
      <c r="N410" s="15"/>
      <c r="O410" s="15"/>
      <c r="P410" s="15"/>
      <c r="Q410" s="217"/>
      <c r="R410" s="15"/>
      <c r="S410" s="15"/>
      <c r="T410" s="15"/>
    </row>
    <row r="411" spans="1:20" ht="24.75" customHeight="1">
      <c r="A411" s="15"/>
      <c r="B411" s="15"/>
      <c r="C411" s="15"/>
      <c r="D411" s="15"/>
      <c r="E411" s="198"/>
      <c r="F411" s="15"/>
      <c r="G411" s="15"/>
      <c r="H411" s="15"/>
      <c r="M411" s="15"/>
      <c r="N411" s="15"/>
      <c r="O411" s="15"/>
      <c r="P411" s="15"/>
      <c r="Q411" s="217"/>
      <c r="R411" s="15"/>
      <c r="S411" s="15"/>
      <c r="T411" s="15"/>
    </row>
    <row r="412" spans="1:20" ht="24.75" customHeight="1">
      <c r="A412" s="15"/>
      <c r="B412" s="15"/>
      <c r="C412" s="15"/>
      <c r="D412" s="15"/>
      <c r="E412" s="198"/>
      <c r="F412" s="15"/>
      <c r="G412" s="15"/>
      <c r="H412" s="15"/>
      <c r="M412" s="15"/>
      <c r="N412" s="15"/>
      <c r="O412" s="15"/>
      <c r="P412" s="15"/>
      <c r="Q412" s="217"/>
      <c r="R412" s="15"/>
      <c r="S412" s="15"/>
      <c r="T412" s="15"/>
    </row>
    <row r="413" spans="1:20" ht="24.75" customHeight="1">
      <c r="A413" s="15"/>
      <c r="B413" s="15"/>
      <c r="C413" s="15"/>
      <c r="D413" s="15"/>
      <c r="E413" s="198"/>
      <c r="F413" s="15"/>
      <c r="G413" s="15"/>
      <c r="H413" s="15"/>
      <c r="M413" s="15"/>
      <c r="N413" s="15"/>
      <c r="O413" s="15"/>
      <c r="P413" s="15"/>
      <c r="Q413" s="217"/>
      <c r="R413" s="15"/>
      <c r="S413" s="15"/>
      <c r="T413" s="15"/>
    </row>
    <row r="414" spans="1:20" ht="24.75" customHeight="1">
      <c r="A414" s="15"/>
      <c r="B414" s="15"/>
      <c r="C414" s="15"/>
      <c r="D414" s="15"/>
      <c r="E414" s="198"/>
      <c r="F414" s="15"/>
      <c r="G414" s="15"/>
      <c r="H414" s="15"/>
      <c r="M414" s="15"/>
      <c r="N414" s="15"/>
      <c r="O414" s="15"/>
      <c r="P414" s="15"/>
      <c r="Q414" s="217"/>
      <c r="R414" s="15"/>
      <c r="S414" s="15"/>
      <c r="T414" s="15"/>
    </row>
    <row r="415" spans="1:20" ht="24.75" customHeight="1">
      <c r="A415" s="15"/>
      <c r="B415" s="15"/>
      <c r="C415" s="15"/>
      <c r="D415" s="15"/>
      <c r="E415" s="198"/>
      <c r="F415" s="15"/>
      <c r="G415" s="15"/>
      <c r="H415" s="15"/>
      <c r="M415" s="15"/>
      <c r="N415" s="15"/>
      <c r="O415" s="15"/>
      <c r="P415" s="15"/>
      <c r="Q415" s="217"/>
      <c r="R415" s="15"/>
      <c r="S415" s="15"/>
      <c r="T415" s="15"/>
    </row>
    <row r="416" spans="1:20" ht="24.75" customHeight="1">
      <c r="A416" s="15"/>
      <c r="B416" s="15"/>
      <c r="C416" s="15"/>
      <c r="D416" s="15"/>
      <c r="E416" s="198"/>
      <c r="F416" s="15"/>
      <c r="G416" s="15"/>
      <c r="H416" s="15"/>
      <c r="M416" s="15"/>
      <c r="N416" s="15"/>
      <c r="O416" s="15"/>
      <c r="P416" s="15"/>
      <c r="Q416" s="217"/>
      <c r="R416" s="15"/>
      <c r="S416" s="15"/>
      <c r="T416" s="15"/>
    </row>
    <row r="417" spans="1:20" ht="24.75" customHeight="1">
      <c r="A417" s="15"/>
      <c r="B417" s="15"/>
      <c r="C417" s="15"/>
      <c r="D417" s="15"/>
      <c r="E417" s="198"/>
      <c r="F417" s="15"/>
      <c r="G417" s="15"/>
      <c r="H417" s="15"/>
      <c r="M417" s="15"/>
      <c r="N417" s="15"/>
      <c r="O417" s="15"/>
      <c r="P417" s="15"/>
      <c r="Q417" s="217"/>
      <c r="R417" s="15"/>
      <c r="S417" s="15"/>
      <c r="T417" s="15"/>
    </row>
    <row r="418" spans="1:20" ht="24.75" customHeight="1">
      <c r="A418" s="15"/>
      <c r="B418" s="15"/>
      <c r="C418" s="15"/>
      <c r="D418" s="15"/>
      <c r="E418" s="198"/>
      <c r="F418" s="15"/>
      <c r="G418" s="15"/>
      <c r="H418" s="15"/>
      <c r="M418" s="15"/>
      <c r="N418" s="15"/>
      <c r="O418" s="15"/>
      <c r="P418" s="15"/>
      <c r="Q418" s="217"/>
      <c r="R418" s="15"/>
      <c r="S418" s="15"/>
      <c r="T418" s="15"/>
    </row>
    <row r="419" spans="1:20" ht="24.75" customHeight="1">
      <c r="A419" s="15"/>
      <c r="B419" s="15"/>
      <c r="C419" s="15"/>
      <c r="D419" s="15"/>
      <c r="E419" s="198"/>
      <c r="F419" s="15"/>
      <c r="G419" s="15"/>
      <c r="H419" s="15"/>
      <c r="M419" s="15"/>
      <c r="N419" s="15"/>
      <c r="O419" s="15"/>
      <c r="P419" s="15"/>
      <c r="Q419" s="217"/>
      <c r="R419" s="15"/>
      <c r="S419" s="15"/>
      <c r="T419" s="15"/>
    </row>
    <row r="420" spans="1:20" ht="24.75" customHeight="1">
      <c r="A420" s="15"/>
      <c r="B420" s="15"/>
      <c r="C420" s="15"/>
      <c r="D420" s="15"/>
      <c r="E420" s="198"/>
      <c r="F420" s="15"/>
      <c r="G420" s="15"/>
      <c r="H420" s="15"/>
      <c r="M420" s="15"/>
      <c r="N420" s="15"/>
      <c r="O420" s="15"/>
      <c r="P420" s="15"/>
      <c r="Q420" s="217"/>
      <c r="R420" s="15"/>
      <c r="S420" s="15"/>
      <c r="T420" s="15"/>
    </row>
    <row r="421" spans="1:20" ht="24.75" customHeight="1">
      <c r="A421" s="15"/>
      <c r="B421" s="15"/>
      <c r="C421" s="15"/>
      <c r="D421" s="15"/>
      <c r="E421" s="198"/>
      <c r="F421" s="15"/>
      <c r="G421" s="15"/>
      <c r="H421" s="15"/>
      <c r="M421" s="15"/>
      <c r="N421" s="15"/>
      <c r="O421" s="15"/>
      <c r="P421" s="15"/>
      <c r="Q421" s="217"/>
      <c r="R421" s="15"/>
      <c r="S421" s="15"/>
      <c r="T421" s="15"/>
    </row>
    <row r="422" spans="1:20" ht="24.75" customHeight="1">
      <c r="A422" s="15"/>
      <c r="B422" s="15"/>
      <c r="C422" s="15"/>
      <c r="D422" s="15"/>
      <c r="E422" s="198"/>
      <c r="F422" s="15"/>
      <c r="G422" s="15"/>
      <c r="H422" s="15"/>
      <c r="M422" s="15"/>
      <c r="N422" s="15"/>
      <c r="O422" s="15"/>
      <c r="P422" s="15"/>
      <c r="Q422" s="217"/>
      <c r="R422" s="15"/>
      <c r="S422" s="15"/>
      <c r="T422" s="15"/>
    </row>
    <row r="423" spans="1:20" ht="24.75" customHeight="1">
      <c r="A423" s="15"/>
      <c r="B423" s="15"/>
      <c r="C423" s="15"/>
      <c r="D423" s="15"/>
      <c r="E423" s="198"/>
      <c r="F423" s="15"/>
      <c r="G423" s="15"/>
      <c r="H423" s="15"/>
      <c r="M423" s="15"/>
      <c r="N423" s="15"/>
      <c r="O423" s="15"/>
      <c r="P423" s="15"/>
      <c r="Q423" s="217"/>
      <c r="R423" s="15"/>
      <c r="S423" s="15"/>
      <c r="T423" s="15"/>
    </row>
    <row r="424" spans="1:20" ht="24.75" customHeight="1">
      <c r="A424" s="15"/>
      <c r="B424" s="15"/>
      <c r="C424" s="15"/>
      <c r="D424" s="15"/>
      <c r="E424" s="198"/>
      <c r="F424" s="15"/>
      <c r="G424" s="15"/>
      <c r="H424" s="15"/>
      <c r="M424" s="15"/>
      <c r="N424" s="15"/>
      <c r="O424" s="15"/>
      <c r="P424" s="15"/>
      <c r="Q424" s="217"/>
      <c r="R424" s="15"/>
      <c r="S424" s="15"/>
      <c r="T424" s="15"/>
    </row>
    <row r="425" spans="1:20" ht="24.75" customHeight="1">
      <c r="A425" s="15"/>
      <c r="B425" s="15"/>
      <c r="C425" s="15"/>
      <c r="D425" s="15"/>
      <c r="E425" s="198"/>
      <c r="F425" s="15"/>
      <c r="G425" s="15"/>
      <c r="H425" s="15"/>
      <c r="M425" s="15"/>
      <c r="N425" s="15"/>
      <c r="O425" s="15"/>
      <c r="P425" s="15"/>
      <c r="Q425" s="217"/>
      <c r="R425" s="15"/>
      <c r="S425" s="15"/>
      <c r="T425" s="15"/>
    </row>
    <row r="426" spans="1:20" ht="24.75" customHeight="1">
      <c r="A426" s="15"/>
      <c r="B426" s="15"/>
      <c r="C426" s="15"/>
      <c r="D426" s="15"/>
      <c r="E426" s="198"/>
      <c r="F426" s="15"/>
      <c r="G426" s="15"/>
      <c r="H426" s="15"/>
      <c r="M426" s="15"/>
      <c r="N426" s="15"/>
      <c r="O426" s="15"/>
      <c r="P426" s="15"/>
      <c r="Q426" s="217"/>
      <c r="R426" s="15"/>
      <c r="S426" s="15"/>
      <c r="T426" s="15"/>
    </row>
    <row r="427" spans="1:20" ht="24.75" customHeight="1">
      <c r="A427" s="15"/>
      <c r="B427" s="15"/>
      <c r="C427" s="15"/>
      <c r="D427" s="15"/>
      <c r="E427" s="198"/>
      <c r="F427" s="15"/>
      <c r="G427" s="15"/>
      <c r="H427" s="15"/>
      <c r="M427" s="15"/>
      <c r="N427" s="15"/>
      <c r="O427" s="15"/>
      <c r="P427" s="15"/>
      <c r="Q427" s="217"/>
      <c r="R427" s="15"/>
      <c r="S427" s="15"/>
      <c r="T427" s="15"/>
    </row>
    <row r="428" spans="1:20" ht="24.75" customHeight="1">
      <c r="A428" s="15"/>
      <c r="B428" s="15"/>
      <c r="C428" s="15"/>
      <c r="D428" s="15"/>
      <c r="E428" s="198"/>
      <c r="F428" s="15"/>
      <c r="G428" s="15"/>
      <c r="H428" s="15"/>
      <c r="M428" s="15"/>
      <c r="N428" s="15"/>
      <c r="O428" s="15"/>
      <c r="P428" s="15"/>
      <c r="Q428" s="217"/>
      <c r="R428" s="15"/>
      <c r="S428" s="15"/>
      <c r="T428" s="15"/>
    </row>
    <row r="429" spans="1:20" ht="24.75" customHeight="1">
      <c r="A429" s="15"/>
      <c r="B429" s="15"/>
      <c r="C429" s="15"/>
      <c r="D429" s="15"/>
      <c r="E429" s="198"/>
      <c r="F429" s="15"/>
      <c r="G429" s="15"/>
      <c r="H429" s="15"/>
      <c r="M429" s="15"/>
      <c r="N429" s="15"/>
      <c r="O429" s="15"/>
      <c r="P429" s="15"/>
      <c r="Q429" s="217"/>
      <c r="R429" s="15"/>
      <c r="S429" s="15"/>
      <c r="T429" s="15"/>
    </row>
    <row r="430" spans="1:20" ht="24.75" customHeight="1">
      <c r="A430" s="15"/>
      <c r="B430" s="15"/>
      <c r="C430" s="15"/>
      <c r="D430" s="15"/>
      <c r="E430" s="198"/>
      <c r="F430" s="15"/>
      <c r="G430" s="15"/>
      <c r="H430" s="15"/>
      <c r="M430" s="15"/>
      <c r="N430" s="15"/>
      <c r="O430" s="15"/>
      <c r="P430" s="15"/>
      <c r="Q430" s="217"/>
      <c r="R430" s="15"/>
      <c r="S430" s="15"/>
      <c r="T430" s="15"/>
    </row>
    <row r="431" spans="1:20" ht="24.75" customHeight="1">
      <c r="A431" s="15"/>
      <c r="B431" s="15"/>
      <c r="C431" s="15"/>
      <c r="D431" s="15"/>
      <c r="E431" s="198"/>
      <c r="F431" s="15"/>
      <c r="G431" s="15"/>
      <c r="H431" s="15"/>
      <c r="M431" s="15"/>
      <c r="N431" s="15"/>
      <c r="O431" s="15"/>
      <c r="P431" s="15"/>
      <c r="Q431" s="217"/>
      <c r="R431" s="15"/>
      <c r="S431" s="15"/>
      <c r="T431" s="15"/>
    </row>
    <row r="432" spans="1:20" ht="24.75" customHeight="1">
      <c r="A432" s="15"/>
      <c r="B432" s="15"/>
      <c r="C432" s="15"/>
      <c r="D432" s="15"/>
      <c r="E432" s="198"/>
      <c r="F432" s="15"/>
      <c r="G432" s="15"/>
      <c r="H432" s="15"/>
      <c r="M432" s="15"/>
      <c r="N432" s="15"/>
      <c r="O432" s="15"/>
      <c r="P432" s="15"/>
      <c r="Q432" s="217"/>
      <c r="R432" s="15"/>
      <c r="S432" s="15"/>
      <c r="T432" s="15"/>
    </row>
    <row r="433" spans="1:20" ht="24.75" customHeight="1">
      <c r="A433" s="15"/>
      <c r="B433" s="15"/>
      <c r="C433" s="15"/>
      <c r="D433" s="15"/>
      <c r="E433" s="198"/>
      <c r="F433" s="15"/>
      <c r="G433" s="15"/>
      <c r="H433" s="15"/>
      <c r="M433" s="15"/>
      <c r="N433" s="15"/>
      <c r="O433" s="15"/>
      <c r="P433" s="15"/>
      <c r="Q433" s="217"/>
      <c r="R433" s="15"/>
      <c r="S433" s="15"/>
      <c r="T433" s="15"/>
    </row>
    <row r="434" spans="1:20" ht="24.75" customHeight="1">
      <c r="A434" s="15"/>
      <c r="B434" s="15"/>
      <c r="C434" s="15"/>
      <c r="D434" s="15"/>
      <c r="E434" s="198"/>
      <c r="F434" s="15"/>
      <c r="G434" s="15"/>
      <c r="H434" s="15"/>
      <c r="M434" s="15"/>
      <c r="N434" s="15"/>
      <c r="O434" s="15"/>
      <c r="P434" s="15"/>
      <c r="Q434" s="217"/>
      <c r="R434" s="15"/>
      <c r="S434" s="15"/>
      <c r="T434" s="15"/>
    </row>
    <row r="435" spans="1:20" ht="24.75" customHeight="1">
      <c r="A435" s="15"/>
      <c r="B435" s="15"/>
      <c r="C435" s="15"/>
      <c r="D435" s="15"/>
      <c r="E435" s="198"/>
      <c r="F435" s="15"/>
      <c r="G435" s="15"/>
      <c r="H435" s="15"/>
      <c r="M435" s="15"/>
      <c r="N435" s="15"/>
      <c r="O435" s="15"/>
      <c r="P435" s="15"/>
      <c r="Q435" s="217"/>
      <c r="R435" s="15"/>
      <c r="S435" s="15"/>
      <c r="T435" s="15"/>
    </row>
    <row r="436" spans="1:20" ht="24.75" customHeight="1">
      <c r="A436" s="15"/>
      <c r="B436" s="15"/>
      <c r="C436" s="15"/>
      <c r="D436" s="15"/>
      <c r="E436" s="198"/>
      <c r="F436" s="15"/>
      <c r="G436" s="15"/>
      <c r="H436" s="15"/>
      <c r="M436" s="15"/>
      <c r="N436" s="15"/>
      <c r="O436" s="15"/>
      <c r="P436" s="15"/>
      <c r="Q436" s="217"/>
      <c r="R436" s="15"/>
      <c r="S436" s="15"/>
      <c r="T436" s="15"/>
    </row>
    <row r="437" spans="1:20" ht="24.75" customHeight="1">
      <c r="A437" s="15"/>
      <c r="B437" s="15"/>
      <c r="C437" s="15"/>
      <c r="D437" s="15"/>
      <c r="E437" s="198"/>
      <c r="F437" s="15"/>
      <c r="G437" s="15"/>
      <c r="H437" s="15"/>
      <c r="M437" s="15"/>
      <c r="N437" s="15"/>
      <c r="O437" s="15"/>
      <c r="P437" s="15"/>
      <c r="Q437" s="217"/>
      <c r="R437" s="15"/>
      <c r="S437" s="15"/>
      <c r="T437" s="15"/>
    </row>
    <row r="438" spans="1:20" ht="24.75" customHeight="1">
      <c r="A438" s="15"/>
      <c r="B438" s="15"/>
      <c r="C438" s="15"/>
      <c r="D438" s="15"/>
      <c r="E438" s="198"/>
      <c r="F438" s="15"/>
      <c r="G438" s="15"/>
      <c r="H438" s="15"/>
      <c r="M438" s="15"/>
      <c r="N438" s="15"/>
      <c r="O438" s="15"/>
      <c r="P438" s="15"/>
      <c r="Q438" s="217"/>
      <c r="R438" s="15"/>
      <c r="S438" s="15"/>
      <c r="T438" s="15"/>
    </row>
    <row r="439" spans="1:20" ht="24.75" customHeight="1">
      <c r="A439" s="15"/>
      <c r="B439" s="15"/>
      <c r="C439" s="15"/>
      <c r="D439" s="15"/>
      <c r="E439" s="198"/>
      <c r="F439" s="15"/>
      <c r="G439" s="15"/>
      <c r="H439" s="15"/>
      <c r="M439" s="15"/>
      <c r="N439" s="15"/>
      <c r="O439" s="15"/>
      <c r="P439" s="15"/>
      <c r="Q439" s="217"/>
      <c r="R439" s="15"/>
      <c r="S439" s="15"/>
      <c r="T439" s="15"/>
    </row>
    <row r="440" spans="1:20" ht="24.75" customHeight="1">
      <c r="A440" s="15"/>
      <c r="B440" s="15"/>
      <c r="C440" s="15"/>
      <c r="D440" s="15"/>
      <c r="E440" s="198"/>
      <c r="F440" s="15"/>
      <c r="G440" s="15"/>
      <c r="H440" s="15"/>
      <c r="M440" s="15"/>
      <c r="N440" s="15"/>
      <c r="O440" s="15"/>
      <c r="P440" s="15"/>
      <c r="Q440" s="217"/>
      <c r="R440" s="15"/>
      <c r="S440" s="15"/>
      <c r="T440" s="15"/>
    </row>
    <row r="441" spans="1:20" ht="24.75" customHeight="1">
      <c r="A441" s="15"/>
      <c r="B441" s="15"/>
      <c r="C441" s="15"/>
      <c r="D441" s="15"/>
      <c r="E441" s="198"/>
      <c r="F441" s="15"/>
      <c r="G441" s="15"/>
      <c r="H441" s="15"/>
      <c r="M441" s="15"/>
      <c r="N441" s="15"/>
      <c r="O441" s="15"/>
      <c r="P441" s="15"/>
      <c r="Q441" s="217"/>
      <c r="R441" s="15"/>
      <c r="S441" s="15"/>
      <c r="T441" s="15"/>
    </row>
    <row r="442" spans="1:20" ht="24.75" customHeight="1">
      <c r="A442" s="15"/>
      <c r="B442" s="15"/>
      <c r="C442" s="15"/>
      <c r="D442" s="15"/>
      <c r="E442" s="198"/>
      <c r="F442" s="15"/>
      <c r="G442" s="15"/>
      <c r="H442" s="15"/>
      <c r="M442" s="15"/>
      <c r="N442" s="15"/>
      <c r="O442" s="15"/>
      <c r="P442" s="15"/>
      <c r="Q442" s="217"/>
      <c r="R442" s="15"/>
      <c r="S442" s="15"/>
      <c r="T442" s="15"/>
    </row>
    <row r="443" spans="1:20" ht="24.75" customHeight="1">
      <c r="A443" s="15"/>
      <c r="B443" s="15"/>
      <c r="C443" s="15"/>
      <c r="D443" s="15"/>
      <c r="E443" s="198"/>
      <c r="F443" s="15"/>
      <c r="G443" s="15"/>
      <c r="H443" s="15"/>
      <c r="M443" s="15"/>
      <c r="N443" s="15"/>
      <c r="O443" s="15"/>
      <c r="P443" s="15"/>
      <c r="Q443" s="217"/>
      <c r="R443" s="15"/>
      <c r="S443" s="15"/>
      <c r="T443" s="15"/>
    </row>
    <row r="444" spans="1:20" ht="24.75" customHeight="1">
      <c r="A444" s="15"/>
      <c r="B444" s="15"/>
      <c r="C444" s="15"/>
      <c r="D444" s="15"/>
      <c r="E444" s="198"/>
      <c r="F444" s="15"/>
      <c r="G444" s="15"/>
      <c r="H444" s="15"/>
      <c r="M444" s="15"/>
      <c r="N444" s="15"/>
      <c r="O444" s="15"/>
      <c r="P444" s="15"/>
      <c r="Q444" s="217"/>
      <c r="R444" s="15"/>
      <c r="S444" s="15"/>
      <c r="T444" s="15"/>
    </row>
    <row r="445" spans="1:20" ht="24.75" customHeight="1">
      <c r="A445" s="15"/>
      <c r="B445" s="15"/>
      <c r="C445" s="15"/>
      <c r="D445" s="15"/>
      <c r="E445" s="198"/>
      <c r="F445" s="15"/>
      <c r="G445" s="15"/>
      <c r="H445" s="15"/>
      <c r="M445" s="15"/>
      <c r="N445" s="15"/>
      <c r="O445" s="15"/>
      <c r="P445" s="15"/>
      <c r="Q445" s="217"/>
      <c r="R445" s="15"/>
      <c r="S445" s="15"/>
      <c r="T445" s="15"/>
    </row>
    <row r="446" spans="1:20" ht="24.75" customHeight="1">
      <c r="A446" s="15"/>
      <c r="B446" s="15"/>
      <c r="C446" s="15"/>
      <c r="D446" s="15"/>
      <c r="E446" s="198"/>
      <c r="F446" s="15"/>
      <c r="G446" s="15"/>
      <c r="H446" s="15"/>
      <c r="M446" s="15"/>
      <c r="N446" s="15"/>
      <c r="O446" s="15"/>
      <c r="P446" s="15"/>
      <c r="Q446" s="217"/>
      <c r="R446" s="15"/>
      <c r="S446" s="15"/>
      <c r="T446" s="15"/>
    </row>
    <row r="447" spans="1:20" ht="24.75" customHeight="1">
      <c r="A447" s="15"/>
      <c r="B447" s="15"/>
      <c r="C447" s="15"/>
      <c r="D447" s="15"/>
      <c r="E447" s="198"/>
      <c r="F447" s="15"/>
      <c r="G447" s="15"/>
      <c r="H447" s="15"/>
      <c r="M447" s="15"/>
      <c r="N447" s="15"/>
      <c r="O447" s="15"/>
      <c r="P447" s="15"/>
      <c r="Q447" s="217"/>
      <c r="R447" s="15"/>
      <c r="S447" s="15"/>
      <c r="T447" s="15"/>
    </row>
    <row r="448" spans="1:20" ht="24.75" customHeight="1">
      <c r="A448" s="15"/>
      <c r="B448" s="15"/>
      <c r="C448" s="15"/>
      <c r="D448" s="15"/>
      <c r="E448" s="198"/>
      <c r="F448" s="15"/>
      <c r="G448" s="15"/>
      <c r="H448" s="15"/>
      <c r="M448" s="15"/>
      <c r="N448" s="15"/>
      <c r="O448" s="15"/>
      <c r="P448" s="15"/>
      <c r="Q448" s="217"/>
      <c r="R448" s="15"/>
      <c r="S448" s="15"/>
      <c r="T448" s="15"/>
    </row>
    <row r="449" spans="1:20" ht="24.75" customHeight="1">
      <c r="A449" s="15"/>
      <c r="B449" s="15"/>
      <c r="C449" s="15"/>
      <c r="D449" s="15"/>
      <c r="E449" s="198"/>
      <c r="F449" s="15"/>
      <c r="G449" s="15"/>
      <c r="H449" s="15"/>
      <c r="M449" s="15"/>
      <c r="N449" s="15"/>
      <c r="O449" s="15"/>
      <c r="P449" s="15"/>
      <c r="Q449" s="217"/>
      <c r="R449" s="15"/>
      <c r="S449" s="15"/>
      <c r="T449" s="15"/>
    </row>
    <row r="450" spans="1:20" ht="24.75" customHeight="1">
      <c r="A450" s="15"/>
      <c r="B450" s="15"/>
      <c r="C450" s="15"/>
      <c r="D450" s="15"/>
      <c r="E450" s="198"/>
      <c r="F450" s="15"/>
      <c r="G450" s="15"/>
      <c r="H450" s="15"/>
      <c r="M450" s="15"/>
      <c r="N450" s="15"/>
      <c r="O450" s="15"/>
      <c r="P450" s="15"/>
      <c r="Q450" s="217"/>
      <c r="R450" s="15"/>
      <c r="S450" s="15"/>
      <c r="T450" s="15"/>
    </row>
    <row r="451" spans="1:20" ht="24.75" customHeight="1">
      <c r="A451" s="15"/>
      <c r="B451" s="15"/>
      <c r="C451" s="15"/>
      <c r="D451" s="15"/>
      <c r="E451" s="198"/>
      <c r="F451" s="15"/>
      <c r="G451" s="15"/>
      <c r="H451" s="15"/>
      <c r="M451" s="15"/>
      <c r="N451" s="15"/>
      <c r="O451" s="15"/>
      <c r="P451" s="15"/>
      <c r="Q451" s="217"/>
      <c r="R451" s="15"/>
      <c r="S451" s="15"/>
      <c r="T451" s="15"/>
    </row>
    <row r="452" spans="1:20" ht="24.75" customHeight="1">
      <c r="A452" s="15"/>
      <c r="B452" s="15"/>
      <c r="C452" s="15"/>
      <c r="D452" s="15"/>
      <c r="E452" s="198"/>
      <c r="F452" s="15"/>
      <c r="G452" s="15"/>
      <c r="H452" s="15"/>
      <c r="M452" s="15"/>
      <c r="N452" s="15"/>
      <c r="O452" s="15"/>
      <c r="P452" s="15"/>
      <c r="Q452" s="217"/>
      <c r="R452" s="15"/>
      <c r="S452" s="15"/>
      <c r="T452" s="15"/>
    </row>
    <row r="453" spans="1:20" ht="24.75" customHeight="1">
      <c r="A453" s="15"/>
      <c r="B453" s="15"/>
      <c r="C453" s="15"/>
      <c r="D453" s="15"/>
      <c r="E453" s="198"/>
      <c r="F453" s="15"/>
      <c r="G453" s="15"/>
      <c r="H453" s="15"/>
      <c r="M453" s="15"/>
      <c r="N453" s="15"/>
      <c r="O453" s="15"/>
      <c r="P453" s="15"/>
      <c r="Q453" s="217"/>
      <c r="R453" s="15"/>
      <c r="S453" s="15"/>
      <c r="T453" s="15"/>
    </row>
    <row r="454" spans="1:20" ht="24.75" customHeight="1">
      <c r="A454" s="15"/>
      <c r="B454" s="15"/>
      <c r="C454" s="15"/>
      <c r="D454" s="15"/>
      <c r="E454" s="198"/>
      <c r="F454" s="15"/>
      <c r="G454" s="15"/>
      <c r="H454" s="15"/>
      <c r="M454" s="15"/>
      <c r="N454" s="15"/>
      <c r="O454" s="15"/>
      <c r="P454" s="15"/>
      <c r="Q454" s="217"/>
      <c r="R454" s="15"/>
      <c r="S454" s="15"/>
      <c r="T454" s="15"/>
    </row>
    <row r="455" spans="1:20" ht="24.75" customHeight="1">
      <c r="A455" s="15"/>
      <c r="B455" s="15"/>
      <c r="C455" s="15"/>
      <c r="D455" s="15"/>
      <c r="E455" s="198"/>
      <c r="F455" s="15"/>
      <c r="G455" s="15"/>
      <c r="H455" s="15"/>
      <c r="M455" s="15"/>
      <c r="N455" s="15"/>
      <c r="O455" s="15"/>
      <c r="P455" s="15"/>
      <c r="Q455" s="217"/>
      <c r="R455" s="15"/>
      <c r="S455" s="15"/>
      <c r="T455" s="15"/>
    </row>
    <row r="456" spans="1:20" ht="24.75" customHeight="1">
      <c r="A456" s="15"/>
      <c r="B456" s="15"/>
      <c r="C456" s="15"/>
      <c r="D456" s="15"/>
      <c r="E456" s="198"/>
      <c r="F456" s="15"/>
      <c r="G456" s="15"/>
      <c r="H456" s="15"/>
      <c r="M456" s="15"/>
      <c r="N456" s="15"/>
      <c r="O456" s="15"/>
      <c r="P456" s="15"/>
      <c r="Q456" s="217"/>
      <c r="R456" s="15"/>
      <c r="S456" s="15"/>
      <c r="T456" s="15"/>
    </row>
    <row r="457" spans="1:20" ht="24.75" customHeight="1">
      <c r="A457" s="15"/>
      <c r="B457" s="15"/>
      <c r="C457" s="15"/>
      <c r="D457" s="15"/>
      <c r="E457" s="198"/>
      <c r="F457" s="15"/>
      <c r="G457" s="15"/>
      <c r="H457" s="15"/>
      <c r="M457" s="15"/>
      <c r="N457" s="15"/>
      <c r="O457" s="15"/>
      <c r="P457" s="15"/>
      <c r="Q457" s="217"/>
      <c r="R457" s="15"/>
      <c r="S457" s="15"/>
      <c r="T457" s="15"/>
    </row>
    <row r="458" spans="1:20" ht="24.75" customHeight="1">
      <c r="A458" s="15"/>
      <c r="B458" s="15"/>
      <c r="C458" s="15"/>
      <c r="D458" s="15"/>
      <c r="E458" s="198"/>
      <c r="F458" s="15"/>
      <c r="G458" s="15"/>
      <c r="H458" s="15"/>
      <c r="M458" s="15"/>
      <c r="N458" s="15"/>
      <c r="O458" s="15"/>
      <c r="P458" s="15"/>
      <c r="Q458" s="217"/>
      <c r="R458" s="15"/>
      <c r="S458" s="15"/>
      <c r="T458" s="15"/>
    </row>
    <row r="459" spans="1:20" ht="24.75" customHeight="1">
      <c r="A459" s="15"/>
      <c r="B459" s="15"/>
      <c r="C459" s="15"/>
      <c r="D459" s="15"/>
      <c r="E459" s="198"/>
      <c r="F459" s="15"/>
      <c r="G459" s="15"/>
      <c r="H459" s="15"/>
      <c r="M459" s="15"/>
      <c r="N459" s="15"/>
      <c r="O459" s="15"/>
      <c r="P459" s="15"/>
      <c r="Q459" s="217"/>
      <c r="R459" s="15"/>
      <c r="S459" s="15"/>
      <c r="T459" s="15"/>
    </row>
    <row r="460" spans="1:20" ht="24.75" customHeight="1">
      <c r="A460" s="15"/>
      <c r="B460" s="15"/>
      <c r="C460" s="15"/>
      <c r="D460" s="15"/>
      <c r="E460" s="198"/>
      <c r="F460" s="15"/>
      <c r="G460" s="15"/>
      <c r="H460" s="15"/>
      <c r="M460" s="15"/>
      <c r="N460" s="15"/>
      <c r="O460" s="15"/>
      <c r="P460" s="15"/>
      <c r="Q460" s="217"/>
      <c r="R460" s="15"/>
      <c r="S460" s="15"/>
      <c r="T460" s="15"/>
    </row>
    <row r="461" spans="1:20" ht="24.75" customHeight="1">
      <c r="A461" s="15"/>
      <c r="B461" s="15"/>
      <c r="C461" s="15"/>
      <c r="D461" s="15"/>
      <c r="E461" s="198"/>
      <c r="F461" s="15"/>
      <c r="G461" s="15"/>
      <c r="H461" s="15"/>
      <c r="M461" s="15"/>
      <c r="N461" s="15"/>
      <c r="O461" s="15"/>
      <c r="P461" s="15"/>
      <c r="Q461" s="217"/>
      <c r="R461" s="15"/>
      <c r="S461" s="15"/>
      <c r="T461" s="15"/>
    </row>
    <row r="462" spans="1:20" ht="24.75" customHeight="1">
      <c r="A462" s="15"/>
      <c r="B462" s="15"/>
      <c r="C462" s="15"/>
      <c r="D462" s="15"/>
      <c r="E462" s="198"/>
      <c r="F462" s="15"/>
      <c r="G462" s="15"/>
      <c r="H462" s="15"/>
      <c r="M462" s="15"/>
      <c r="N462" s="15"/>
      <c r="O462" s="15"/>
      <c r="P462" s="15"/>
      <c r="Q462" s="217"/>
      <c r="R462" s="15"/>
      <c r="S462" s="15"/>
      <c r="T462" s="15"/>
    </row>
    <row r="463" spans="1:20" ht="24.75" customHeight="1">
      <c r="A463" s="15"/>
      <c r="B463" s="15"/>
      <c r="C463" s="15"/>
      <c r="D463" s="15"/>
      <c r="E463" s="198"/>
      <c r="F463" s="15"/>
      <c r="G463" s="15"/>
      <c r="H463" s="15"/>
      <c r="M463" s="15"/>
      <c r="N463" s="15"/>
      <c r="O463" s="15"/>
      <c r="P463" s="15"/>
      <c r="Q463" s="217"/>
      <c r="R463" s="15"/>
      <c r="S463" s="15"/>
      <c r="T463" s="15"/>
    </row>
    <row r="464" spans="1:20" ht="24.75" customHeight="1">
      <c r="A464" s="15"/>
      <c r="B464" s="15"/>
      <c r="C464" s="15"/>
      <c r="D464" s="15"/>
      <c r="E464" s="198"/>
      <c r="F464" s="15"/>
      <c r="G464" s="15"/>
      <c r="H464" s="15"/>
      <c r="M464" s="15"/>
      <c r="N464" s="15"/>
      <c r="O464" s="15"/>
      <c r="P464" s="15"/>
      <c r="Q464" s="217"/>
      <c r="R464" s="15"/>
      <c r="S464" s="15"/>
      <c r="T464" s="15"/>
    </row>
    <row r="465" spans="1:20" ht="24.75" customHeight="1">
      <c r="A465" s="15"/>
      <c r="B465" s="15"/>
      <c r="C465" s="15"/>
      <c r="D465" s="15"/>
      <c r="E465" s="198"/>
      <c r="F465" s="15"/>
      <c r="G465" s="15"/>
      <c r="H465" s="15"/>
      <c r="M465" s="15"/>
      <c r="N465" s="15"/>
      <c r="O465" s="15"/>
      <c r="P465" s="15"/>
      <c r="Q465" s="217"/>
      <c r="R465" s="15"/>
      <c r="S465" s="15"/>
      <c r="T465" s="15"/>
    </row>
    <row r="466" spans="1:20" ht="24.75" customHeight="1">
      <c r="A466" s="15"/>
      <c r="B466" s="15"/>
      <c r="C466" s="15"/>
      <c r="D466" s="15"/>
      <c r="E466" s="198"/>
      <c r="F466" s="15"/>
      <c r="G466" s="15"/>
      <c r="H466" s="15"/>
      <c r="M466" s="15"/>
      <c r="N466" s="15"/>
      <c r="O466" s="15"/>
      <c r="P466" s="15"/>
      <c r="Q466" s="217"/>
      <c r="R466" s="15"/>
      <c r="S466" s="15"/>
      <c r="T466" s="15"/>
    </row>
    <row r="467" spans="1:20" ht="24.75" customHeight="1">
      <c r="A467" s="15"/>
      <c r="B467" s="15"/>
      <c r="C467" s="15"/>
      <c r="D467" s="15"/>
      <c r="E467" s="198"/>
      <c r="F467" s="15"/>
      <c r="G467" s="15"/>
      <c r="H467" s="15"/>
      <c r="M467" s="15"/>
      <c r="N467" s="15"/>
      <c r="O467" s="15"/>
      <c r="P467" s="15"/>
      <c r="Q467" s="217"/>
      <c r="R467" s="15"/>
      <c r="S467" s="15"/>
      <c r="T467" s="15"/>
    </row>
    <row r="468" spans="1:20" ht="24.75" customHeight="1">
      <c r="A468" s="15"/>
      <c r="B468" s="15"/>
      <c r="C468" s="15"/>
      <c r="D468" s="15"/>
      <c r="E468" s="198"/>
      <c r="F468" s="15"/>
      <c r="G468" s="15"/>
      <c r="H468" s="15"/>
      <c r="M468" s="15"/>
      <c r="N468" s="15"/>
      <c r="O468" s="15"/>
      <c r="P468" s="15"/>
      <c r="Q468" s="217"/>
      <c r="R468" s="15"/>
      <c r="S468" s="15"/>
      <c r="T468" s="15"/>
    </row>
    <row r="469" spans="1:20" ht="24.75" customHeight="1">
      <c r="A469" s="15"/>
      <c r="B469" s="15"/>
      <c r="C469" s="15"/>
      <c r="D469" s="15"/>
      <c r="E469" s="198"/>
      <c r="F469" s="15"/>
      <c r="G469" s="15"/>
      <c r="H469" s="15"/>
      <c r="M469" s="15"/>
      <c r="N469" s="15"/>
      <c r="O469" s="15"/>
      <c r="P469" s="15"/>
      <c r="Q469" s="217"/>
      <c r="R469" s="15"/>
      <c r="S469" s="15"/>
      <c r="T469" s="15"/>
    </row>
    <row r="470" spans="1:20" ht="24.75" customHeight="1">
      <c r="A470" s="15"/>
      <c r="B470" s="15"/>
      <c r="C470" s="15"/>
      <c r="D470" s="15"/>
      <c r="E470" s="198"/>
      <c r="F470" s="15"/>
      <c r="G470" s="15"/>
      <c r="H470" s="15"/>
      <c r="M470" s="15"/>
      <c r="N470" s="15"/>
      <c r="O470" s="15"/>
      <c r="P470" s="15"/>
      <c r="Q470" s="217"/>
      <c r="R470" s="15"/>
      <c r="S470" s="15"/>
      <c r="T470" s="15"/>
    </row>
    <row r="471" spans="1:20" ht="24.75" customHeight="1">
      <c r="A471" s="15"/>
      <c r="B471" s="15"/>
      <c r="C471" s="15"/>
      <c r="D471" s="15"/>
      <c r="E471" s="198"/>
      <c r="F471" s="15"/>
      <c r="G471" s="15"/>
      <c r="H471" s="15"/>
      <c r="M471" s="15"/>
      <c r="N471" s="15"/>
      <c r="O471" s="15"/>
      <c r="P471" s="15"/>
      <c r="Q471" s="217"/>
      <c r="R471" s="15"/>
      <c r="S471" s="15"/>
      <c r="T471" s="15"/>
    </row>
    <row r="472" spans="1:20" ht="24.75" customHeight="1">
      <c r="A472" s="15"/>
      <c r="B472" s="15"/>
      <c r="C472" s="15"/>
      <c r="D472" s="15"/>
      <c r="E472" s="198"/>
      <c r="F472" s="15"/>
      <c r="G472" s="15"/>
      <c r="H472" s="15"/>
      <c r="M472" s="15"/>
      <c r="N472" s="15"/>
      <c r="O472" s="15"/>
      <c r="P472" s="15"/>
      <c r="Q472" s="217"/>
      <c r="R472" s="15"/>
      <c r="S472" s="15"/>
      <c r="T472" s="15"/>
    </row>
    <row r="473" spans="1:20" ht="24.75" customHeight="1">
      <c r="A473" s="15"/>
      <c r="B473" s="15"/>
      <c r="C473" s="15"/>
      <c r="D473" s="15"/>
      <c r="E473" s="198"/>
      <c r="F473" s="15"/>
      <c r="G473" s="15"/>
      <c r="H473" s="15"/>
      <c r="M473" s="15"/>
      <c r="N473" s="15"/>
      <c r="O473" s="15"/>
      <c r="P473" s="15"/>
      <c r="Q473" s="217"/>
      <c r="R473" s="15"/>
      <c r="S473" s="15"/>
      <c r="T473" s="15"/>
    </row>
    <row r="474" spans="1:20" ht="24.75" customHeight="1">
      <c r="A474" s="15"/>
      <c r="B474" s="15"/>
      <c r="C474" s="15"/>
      <c r="D474" s="15"/>
      <c r="E474" s="198"/>
      <c r="F474" s="15"/>
      <c r="G474" s="15"/>
      <c r="H474" s="15"/>
      <c r="M474" s="15"/>
      <c r="N474" s="15"/>
      <c r="O474" s="15"/>
      <c r="P474" s="15"/>
      <c r="Q474" s="217"/>
      <c r="R474" s="15"/>
      <c r="S474" s="15"/>
      <c r="T474" s="15"/>
    </row>
    <row r="475" spans="1:20" ht="24.75" customHeight="1">
      <c r="A475" s="15"/>
      <c r="B475" s="15"/>
      <c r="C475" s="15"/>
      <c r="D475" s="15"/>
      <c r="E475" s="198"/>
      <c r="F475" s="15"/>
      <c r="G475" s="15"/>
      <c r="H475" s="15"/>
      <c r="M475" s="15"/>
      <c r="N475" s="15"/>
      <c r="O475" s="15"/>
      <c r="P475" s="15"/>
      <c r="Q475" s="217"/>
      <c r="R475" s="15"/>
      <c r="S475" s="15"/>
      <c r="T475" s="15"/>
    </row>
    <row r="476" spans="1:20" ht="24.75" customHeight="1">
      <c r="A476" s="15"/>
      <c r="B476" s="15"/>
      <c r="C476" s="15"/>
      <c r="D476" s="15"/>
      <c r="E476" s="198"/>
      <c r="F476" s="15"/>
      <c r="G476" s="15"/>
      <c r="H476" s="15"/>
      <c r="M476" s="15"/>
      <c r="N476" s="15"/>
      <c r="O476" s="15"/>
      <c r="P476" s="15"/>
      <c r="Q476" s="217"/>
      <c r="R476" s="15"/>
      <c r="S476" s="15"/>
      <c r="T476" s="15"/>
    </row>
    <row r="477" spans="1:20" ht="24.75" customHeight="1">
      <c r="A477" s="15"/>
      <c r="B477" s="15"/>
      <c r="C477" s="15"/>
      <c r="D477" s="15"/>
      <c r="E477" s="198"/>
      <c r="F477" s="15"/>
      <c r="G477" s="15"/>
      <c r="H477" s="15"/>
      <c r="M477" s="15"/>
      <c r="N477" s="15"/>
      <c r="O477" s="15"/>
      <c r="P477" s="15"/>
      <c r="Q477" s="217"/>
      <c r="R477" s="15"/>
      <c r="S477" s="15"/>
      <c r="T477" s="15"/>
    </row>
    <row r="478" spans="1:20" ht="24.75" customHeight="1">
      <c r="A478" s="15"/>
      <c r="B478" s="15"/>
      <c r="C478" s="15"/>
      <c r="D478" s="15"/>
      <c r="E478" s="198"/>
      <c r="F478" s="15"/>
      <c r="G478" s="15"/>
      <c r="H478" s="15"/>
      <c r="M478" s="15"/>
      <c r="N478" s="15"/>
      <c r="O478" s="15"/>
      <c r="P478" s="15"/>
      <c r="Q478" s="217"/>
      <c r="R478" s="15"/>
      <c r="S478" s="15"/>
      <c r="T478" s="15"/>
    </row>
    <row r="479" spans="1:20" ht="24.75" customHeight="1">
      <c r="A479" s="15"/>
      <c r="B479" s="15"/>
      <c r="C479" s="15"/>
      <c r="D479" s="15"/>
      <c r="E479" s="198"/>
      <c r="F479" s="15"/>
      <c r="G479" s="15"/>
      <c r="H479" s="15"/>
      <c r="M479" s="15"/>
      <c r="N479" s="15"/>
      <c r="O479" s="15"/>
      <c r="P479" s="15"/>
      <c r="Q479" s="217"/>
      <c r="R479" s="15"/>
      <c r="S479" s="15"/>
      <c r="T479" s="15"/>
    </row>
    <row r="480" spans="1:20" ht="24.75" customHeight="1">
      <c r="A480" s="15"/>
      <c r="B480" s="15"/>
      <c r="C480" s="15"/>
      <c r="D480" s="15"/>
      <c r="E480" s="198"/>
      <c r="F480" s="15"/>
      <c r="G480" s="15"/>
      <c r="H480" s="15"/>
      <c r="M480" s="15"/>
      <c r="N480" s="15"/>
      <c r="O480" s="15"/>
      <c r="P480" s="15"/>
      <c r="Q480" s="217"/>
      <c r="R480" s="15"/>
      <c r="S480" s="15"/>
      <c r="T480" s="15"/>
    </row>
    <row r="481" spans="1:20" ht="24.75" customHeight="1">
      <c r="A481" s="15"/>
      <c r="B481" s="15"/>
      <c r="C481" s="15"/>
      <c r="D481" s="15"/>
      <c r="E481" s="198"/>
      <c r="F481" s="15"/>
      <c r="G481" s="15"/>
      <c r="H481" s="15"/>
      <c r="M481" s="15"/>
      <c r="N481" s="15"/>
      <c r="O481" s="15"/>
      <c r="P481" s="15"/>
      <c r="Q481" s="217"/>
      <c r="R481" s="15"/>
      <c r="S481" s="15"/>
      <c r="T481" s="15"/>
    </row>
    <row r="482" spans="1:20" ht="24.75" customHeight="1">
      <c r="A482" s="15"/>
      <c r="B482" s="15"/>
      <c r="C482" s="15"/>
      <c r="D482" s="15"/>
      <c r="E482" s="198"/>
      <c r="F482" s="15"/>
      <c r="G482" s="15"/>
      <c r="H482" s="15"/>
      <c r="M482" s="15"/>
      <c r="N482" s="15"/>
      <c r="O482" s="15"/>
      <c r="P482" s="15"/>
      <c r="Q482" s="217"/>
      <c r="R482" s="15"/>
      <c r="S482" s="15"/>
      <c r="T482" s="15"/>
    </row>
    <row r="483" spans="1:20" ht="24.75" customHeight="1">
      <c r="A483" s="15"/>
      <c r="B483" s="15"/>
      <c r="C483" s="15"/>
      <c r="D483" s="15"/>
      <c r="E483" s="198"/>
      <c r="F483" s="15"/>
      <c r="G483" s="15"/>
      <c r="H483" s="15"/>
      <c r="M483" s="15"/>
      <c r="N483" s="15"/>
      <c r="O483" s="15"/>
      <c r="P483" s="15"/>
      <c r="Q483" s="217"/>
      <c r="R483" s="15"/>
      <c r="S483" s="15"/>
      <c r="T483" s="15"/>
    </row>
    <row r="484" spans="1:20" ht="24.75" customHeight="1">
      <c r="A484" s="15"/>
      <c r="B484" s="15"/>
      <c r="C484" s="15"/>
      <c r="D484" s="15"/>
      <c r="E484" s="198"/>
      <c r="F484" s="15"/>
      <c r="G484" s="15"/>
      <c r="H484" s="15"/>
      <c r="M484" s="15"/>
      <c r="N484" s="15"/>
      <c r="O484" s="15"/>
      <c r="P484" s="15"/>
      <c r="Q484" s="217"/>
      <c r="R484" s="15"/>
      <c r="S484" s="15"/>
      <c r="T484" s="15"/>
    </row>
    <row r="485" spans="1:20" ht="24.75" customHeight="1">
      <c r="A485" s="15"/>
      <c r="B485" s="15"/>
      <c r="C485" s="15"/>
      <c r="D485" s="15"/>
      <c r="E485" s="198"/>
      <c r="F485" s="15"/>
      <c r="G485" s="15"/>
      <c r="H485" s="15"/>
      <c r="M485" s="15"/>
      <c r="N485" s="15"/>
      <c r="O485" s="15"/>
      <c r="P485" s="15"/>
      <c r="Q485" s="217"/>
      <c r="R485" s="15"/>
      <c r="S485" s="15"/>
      <c r="T485" s="15"/>
    </row>
    <row r="486" spans="1:20" ht="24.75" customHeight="1">
      <c r="A486" s="15"/>
      <c r="B486" s="15"/>
      <c r="C486" s="15"/>
      <c r="D486" s="15"/>
      <c r="E486" s="198"/>
      <c r="F486" s="15"/>
      <c r="G486" s="15"/>
      <c r="H486" s="15"/>
      <c r="M486" s="15"/>
      <c r="N486" s="15"/>
      <c r="O486" s="15"/>
      <c r="P486" s="15"/>
      <c r="Q486" s="217"/>
      <c r="R486" s="15"/>
      <c r="S486" s="15"/>
      <c r="T486" s="15"/>
    </row>
    <row r="487" spans="1:20" ht="24.75" customHeight="1">
      <c r="A487" s="15"/>
      <c r="B487" s="15"/>
      <c r="C487" s="15"/>
      <c r="D487" s="15"/>
      <c r="E487" s="198"/>
      <c r="F487" s="15"/>
      <c r="G487" s="15"/>
      <c r="H487" s="15"/>
      <c r="M487" s="15"/>
      <c r="N487" s="15"/>
      <c r="O487" s="15"/>
      <c r="P487" s="15"/>
      <c r="Q487" s="217"/>
      <c r="R487" s="15"/>
      <c r="S487" s="15"/>
      <c r="T487" s="15"/>
    </row>
    <row r="488" spans="1:20" ht="24.75" customHeight="1">
      <c r="A488" s="15"/>
      <c r="B488" s="15"/>
      <c r="C488" s="15"/>
      <c r="D488" s="15"/>
      <c r="E488" s="198"/>
      <c r="F488" s="15"/>
      <c r="G488" s="15"/>
      <c r="H488" s="15"/>
      <c r="M488" s="15"/>
      <c r="N488" s="15"/>
      <c r="O488" s="15"/>
      <c r="P488" s="15"/>
      <c r="Q488" s="217"/>
      <c r="R488" s="15"/>
      <c r="S488" s="15"/>
      <c r="T488" s="15"/>
    </row>
    <row r="489" spans="1:20" ht="24.75" customHeight="1">
      <c r="A489" s="15"/>
      <c r="B489" s="15"/>
      <c r="C489" s="15"/>
      <c r="D489" s="15"/>
      <c r="E489" s="198"/>
      <c r="F489" s="15"/>
      <c r="G489" s="15"/>
      <c r="H489" s="15"/>
      <c r="M489" s="15"/>
      <c r="N489" s="15"/>
      <c r="O489" s="15"/>
      <c r="P489" s="15"/>
      <c r="Q489" s="217"/>
      <c r="R489" s="15"/>
      <c r="S489" s="15"/>
      <c r="T489" s="15"/>
    </row>
    <row r="490" spans="1:20" ht="24.75" customHeight="1">
      <c r="A490" s="15"/>
      <c r="B490" s="15"/>
      <c r="C490" s="15"/>
      <c r="D490" s="15"/>
      <c r="E490" s="198"/>
      <c r="F490" s="15"/>
      <c r="G490" s="15"/>
      <c r="H490" s="15"/>
      <c r="M490" s="15"/>
      <c r="N490" s="15"/>
      <c r="O490" s="15"/>
      <c r="P490" s="15"/>
      <c r="Q490" s="217"/>
      <c r="R490" s="15"/>
      <c r="S490" s="15"/>
      <c r="T490" s="15"/>
    </row>
    <row r="491" spans="1:20" ht="24.75" customHeight="1">
      <c r="A491" s="15"/>
      <c r="B491" s="15"/>
      <c r="C491" s="15"/>
      <c r="D491" s="15"/>
      <c r="E491" s="198"/>
      <c r="F491" s="15"/>
      <c r="G491" s="15"/>
      <c r="H491" s="15"/>
      <c r="M491" s="15"/>
      <c r="N491" s="15"/>
      <c r="O491" s="15"/>
      <c r="P491" s="15"/>
      <c r="Q491" s="217"/>
      <c r="R491" s="15"/>
      <c r="S491" s="15"/>
      <c r="T491" s="15"/>
    </row>
    <row r="492" spans="1:20" ht="24.75" customHeight="1">
      <c r="A492" s="15"/>
      <c r="B492" s="15"/>
      <c r="C492" s="15"/>
      <c r="D492" s="15"/>
      <c r="E492" s="198"/>
      <c r="F492" s="15"/>
      <c r="G492" s="15"/>
      <c r="H492" s="15"/>
      <c r="M492" s="15"/>
      <c r="N492" s="15"/>
      <c r="O492" s="15"/>
      <c r="P492" s="15"/>
      <c r="Q492" s="217"/>
      <c r="R492" s="15"/>
      <c r="S492" s="15"/>
      <c r="T492" s="15"/>
    </row>
    <row r="493" spans="1:20" ht="24.75" customHeight="1">
      <c r="A493" s="15"/>
      <c r="B493" s="15"/>
      <c r="C493" s="15"/>
      <c r="D493" s="15"/>
      <c r="E493" s="198"/>
      <c r="F493" s="15"/>
      <c r="G493" s="15"/>
      <c r="H493" s="15"/>
      <c r="M493" s="15"/>
      <c r="N493" s="15"/>
      <c r="O493" s="15"/>
      <c r="P493" s="15"/>
      <c r="Q493" s="217"/>
      <c r="R493" s="15"/>
      <c r="S493" s="15"/>
      <c r="T493" s="15"/>
    </row>
    <row r="494" spans="1:20" ht="24.75" customHeight="1">
      <c r="A494" s="15"/>
      <c r="B494" s="15"/>
      <c r="C494" s="15"/>
      <c r="D494" s="15"/>
      <c r="E494" s="198"/>
      <c r="F494" s="15"/>
      <c r="G494" s="15"/>
      <c r="H494" s="15"/>
      <c r="M494" s="15"/>
      <c r="N494" s="15"/>
      <c r="O494" s="15"/>
      <c r="P494" s="15"/>
      <c r="Q494" s="217"/>
      <c r="R494" s="15"/>
      <c r="S494" s="15"/>
      <c r="T494" s="15"/>
    </row>
    <row r="495" spans="1:20" ht="24.75" customHeight="1">
      <c r="A495" s="15"/>
      <c r="B495" s="15"/>
      <c r="C495" s="15"/>
      <c r="D495" s="15"/>
      <c r="E495" s="198"/>
      <c r="F495" s="15"/>
      <c r="G495" s="15"/>
      <c r="H495" s="15"/>
      <c r="M495" s="15"/>
      <c r="N495" s="15"/>
      <c r="O495" s="15"/>
      <c r="P495" s="15"/>
      <c r="Q495" s="217"/>
      <c r="R495" s="15"/>
      <c r="S495" s="15"/>
      <c r="T495" s="15"/>
    </row>
    <row r="496" spans="1:20" ht="24.75" customHeight="1">
      <c r="A496" s="15"/>
      <c r="B496" s="15"/>
      <c r="C496" s="15"/>
      <c r="D496" s="15"/>
      <c r="E496" s="198"/>
      <c r="F496" s="15"/>
      <c r="G496" s="15"/>
      <c r="H496" s="15"/>
      <c r="M496" s="15"/>
      <c r="N496" s="15"/>
      <c r="O496" s="15"/>
      <c r="P496" s="15"/>
      <c r="Q496" s="217"/>
      <c r="R496" s="15"/>
      <c r="S496" s="15"/>
      <c r="T496" s="15"/>
    </row>
    <row r="497" spans="1:20" ht="24.75" customHeight="1">
      <c r="A497" s="15"/>
      <c r="B497" s="15"/>
      <c r="C497" s="15"/>
      <c r="D497" s="15"/>
      <c r="E497" s="198"/>
      <c r="F497" s="15"/>
      <c r="G497" s="15"/>
      <c r="H497" s="15"/>
      <c r="M497" s="15"/>
      <c r="N497" s="15"/>
      <c r="O497" s="15"/>
      <c r="P497" s="15"/>
      <c r="Q497" s="217"/>
      <c r="R497" s="15"/>
      <c r="S497" s="15"/>
      <c r="T497" s="15"/>
    </row>
    <row r="498" spans="1:20" ht="24.75" customHeight="1">
      <c r="A498" s="15"/>
      <c r="B498" s="15"/>
      <c r="C498" s="15"/>
      <c r="D498" s="15"/>
      <c r="E498" s="198"/>
      <c r="F498" s="15"/>
      <c r="G498" s="15"/>
      <c r="H498" s="15"/>
      <c r="M498" s="15"/>
      <c r="N498" s="15"/>
      <c r="O498" s="15"/>
      <c r="P498" s="15"/>
      <c r="Q498" s="217"/>
      <c r="R498" s="15"/>
      <c r="S498" s="15"/>
      <c r="T498" s="15"/>
    </row>
    <row r="499" spans="1:20" ht="24.75" customHeight="1">
      <c r="A499" s="15"/>
      <c r="B499" s="15"/>
      <c r="C499" s="15"/>
      <c r="D499" s="15"/>
      <c r="E499" s="198"/>
      <c r="F499" s="15"/>
      <c r="G499" s="15"/>
      <c r="H499" s="15"/>
      <c r="M499" s="15"/>
      <c r="N499" s="15"/>
      <c r="O499" s="15"/>
      <c r="P499" s="15"/>
      <c r="Q499" s="217"/>
      <c r="R499" s="15"/>
      <c r="S499" s="15"/>
      <c r="T499" s="15"/>
    </row>
    <row r="500" spans="1:20" ht="24.75" customHeight="1">
      <c r="A500" s="15"/>
      <c r="B500" s="15"/>
      <c r="C500" s="15"/>
      <c r="D500" s="15"/>
      <c r="E500" s="198"/>
      <c r="F500" s="15"/>
      <c r="G500" s="15"/>
      <c r="H500" s="15"/>
      <c r="M500" s="15"/>
      <c r="N500" s="15"/>
      <c r="O500" s="15"/>
      <c r="P500" s="15"/>
      <c r="Q500" s="217"/>
      <c r="R500" s="15"/>
      <c r="S500" s="15"/>
      <c r="T500" s="15"/>
    </row>
    <row r="501" spans="1:20" ht="24.75" customHeight="1">
      <c r="A501" s="15"/>
      <c r="B501" s="15"/>
      <c r="C501" s="15"/>
      <c r="D501" s="15"/>
      <c r="E501" s="198"/>
      <c r="F501" s="15"/>
      <c r="G501" s="15"/>
      <c r="H501" s="15"/>
      <c r="M501" s="15"/>
      <c r="N501" s="15"/>
      <c r="O501" s="15"/>
      <c r="P501" s="15"/>
      <c r="Q501" s="217"/>
      <c r="R501" s="15"/>
      <c r="S501" s="15"/>
      <c r="T501" s="15"/>
    </row>
    <row r="502" spans="1:20" ht="24.75" customHeight="1">
      <c r="A502" s="15"/>
      <c r="B502" s="15"/>
      <c r="C502" s="15"/>
      <c r="D502" s="15"/>
      <c r="E502" s="198"/>
      <c r="F502" s="15"/>
      <c r="G502" s="15"/>
      <c r="H502" s="15"/>
      <c r="M502" s="15"/>
      <c r="N502" s="15"/>
      <c r="O502" s="15"/>
      <c r="P502" s="15"/>
      <c r="Q502" s="217"/>
      <c r="R502" s="15"/>
      <c r="S502" s="15"/>
      <c r="T502" s="15"/>
    </row>
    <row r="503" spans="1:20" ht="24.75" customHeight="1">
      <c r="A503" s="15"/>
      <c r="B503" s="15"/>
      <c r="C503" s="15"/>
      <c r="D503" s="15"/>
      <c r="E503" s="198"/>
      <c r="F503" s="15"/>
      <c r="G503" s="15"/>
      <c r="H503" s="15"/>
      <c r="M503" s="15"/>
      <c r="N503" s="15"/>
      <c r="O503" s="15"/>
      <c r="P503" s="15"/>
      <c r="Q503" s="217"/>
      <c r="R503" s="15"/>
      <c r="S503" s="15"/>
      <c r="T503" s="15"/>
    </row>
    <row r="504" spans="1:20" ht="24.75" customHeight="1">
      <c r="A504" s="15"/>
      <c r="B504" s="15"/>
      <c r="C504" s="15"/>
      <c r="D504" s="15"/>
      <c r="E504" s="198"/>
      <c r="F504" s="15"/>
      <c r="G504" s="15"/>
      <c r="H504" s="15"/>
      <c r="M504" s="15"/>
      <c r="N504" s="15"/>
      <c r="O504" s="15"/>
      <c r="P504" s="15"/>
      <c r="Q504" s="217"/>
      <c r="R504" s="15"/>
      <c r="S504" s="15"/>
      <c r="T504" s="15"/>
    </row>
    <row r="505" spans="1:20" ht="24.75" customHeight="1">
      <c r="A505" s="15"/>
      <c r="B505" s="15"/>
      <c r="C505" s="15"/>
      <c r="D505" s="15"/>
      <c r="E505" s="198"/>
      <c r="F505" s="15"/>
      <c r="G505" s="15"/>
      <c r="H505" s="15"/>
      <c r="M505" s="15"/>
      <c r="N505" s="15"/>
      <c r="O505" s="15"/>
      <c r="P505" s="15"/>
      <c r="Q505" s="217"/>
      <c r="R505" s="15"/>
      <c r="S505" s="15"/>
      <c r="T505" s="15"/>
    </row>
    <row r="506" spans="1:20" ht="24.75" customHeight="1">
      <c r="A506" s="15"/>
      <c r="B506" s="15"/>
      <c r="C506" s="15"/>
      <c r="D506" s="15"/>
      <c r="E506" s="198"/>
      <c r="F506" s="15"/>
      <c r="G506" s="15"/>
      <c r="H506" s="15"/>
      <c r="M506" s="15"/>
      <c r="N506" s="15"/>
      <c r="O506" s="15"/>
      <c r="P506" s="15"/>
      <c r="Q506" s="217"/>
      <c r="R506" s="15"/>
      <c r="S506" s="15"/>
      <c r="T506" s="15"/>
    </row>
    <row r="507" spans="1:20" ht="24.75" customHeight="1">
      <c r="A507" s="15"/>
      <c r="B507" s="15"/>
      <c r="C507" s="15"/>
      <c r="D507" s="15"/>
      <c r="E507" s="198"/>
      <c r="F507" s="15"/>
      <c r="G507" s="15"/>
      <c r="H507" s="15"/>
      <c r="M507" s="15"/>
      <c r="N507" s="15"/>
      <c r="O507" s="15"/>
      <c r="P507" s="15"/>
      <c r="Q507" s="217"/>
      <c r="R507" s="15"/>
      <c r="S507" s="15"/>
      <c r="T507" s="15"/>
    </row>
    <row r="508" spans="1:20" ht="24.75" customHeight="1">
      <c r="A508" s="15"/>
      <c r="B508" s="15"/>
      <c r="C508" s="15"/>
      <c r="D508" s="15"/>
      <c r="E508" s="198"/>
      <c r="F508" s="15"/>
      <c r="G508" s="15"/>
      <c r="H508" s="15"/>
      <c r="M508" s="15"/>
      <c r="N508" s="15"/>
      <c r="O508" s="15"/>
      <c r="P508" s="15"/>
      <c r="Q508" s="217"/>
      <c r="R508" s="15"/>
      <c r="S508" s="15"/>
      <c r="T508" s="15"/>
    </row>
    <row r="509" spans="1:20" ht="24.75" customHeight="1">
      <c r="A509" s="15"/>
      <c r="B509" s="15"/>
      <c r="C509" s="15"/>
      <c r="D509" s="15"/>
      <c r="E509" s="198"/>
      <c r="F509" s="15"/>
      <c r="G509" s="15"/>
      <c r="H509" s="15"/>
      <c r="M509" s="15"/>
      <c r="N509" s="15"/>
      <c r="O509" s="15"/>
      <c r="P509" s="15"/>
      <c r="Q509" s="217"/>
      <c r="R509" s="15"/>
      <c r="S509" s="15"/>
      <c r="T509" s="15"/>
    </row>
    <row r="510" spans="1:20" ht="24.75" customHeight="1">
      <c r="A510" s="15"/>
      <c r="B510" s="15"/>
      <c r="C510" s="15"/>
      <c r="D510" s="15"/>
      <c r="E510" s="198"/>
      <c r="F510" s="15"/>
      <c r="G510" s="15"/>
      <c r="H510" s="15"/>
      <c r="M510" s="15"/>
      <c r="N510" s="15"/>
      <c r="O510" s="15"/>
      <c r="P510" s="15"/>
      <c r="Q510" s="217"/>
      <c r="R510" s="15"/>
      <c r="S510" s="15"/>
      <c r="T510" s="15"/>
    </row>
    <row r="511" spans="1:20" ht="24.75" customHeight="1">
      <c r="A511" s="15"/>
      <c r="B511" s="15"/>
      <c r="C511" s="15"/>
      <c r="D511" s="15"/>
      <c r="E511" s="198"/>
      <c r="F511" s="15"/>
      <c r="G511" s="15"/>
      <c r="H511" s="15"/>
      <c r="M511" s="15"/>
      <c r="N511" s="15"/>
      <c r="O511" s="15"/>
      <c r="P511" s="15"/>
      <c r="Q511" s="217"/>
      <c r="R511" s="15"/>
      <c r="S511" s="15"/>
      <c r="T511" s="15"/>
    </row>
    <row r="512" spans="1:20" ht="24.75" customHeight="1">
      <c r="A512" s="15"/>
      <c r="B512" s="15"/>
      <c r="C512" s="15"/>
      <c r="D512" s="15"/>
      <c r="E512" s="198"/>
      <c r="F512" s="15"/>
      <c r="G512" s="15"/>
      <c r="H512" s="15"/>
      <c r="M512" s="15"/>
      <c r="N512" s="15"/>
      <c r="O512" s="15"/>
      <c r="P512" s="15"/>
      <c r="Q512" s="217"/>
      <c r="R512" s="15"/>
      <c r="S512" s="15"/>
      <c r="T512" s="15"/>
    </row>
    <row r="513" spans="1:20" ht="24.75" customHeight="1">
      <c r="A513" s="15"/>
      <c r="B513" s="15"/>
      <c r="C513" s="15"/>
      <c r="D513" s="15"/>
      <c r="E513" s="198"/>
      <c r="F513" s="15"/>
      <c r="G513" s="15"/>
      <c r="H513" s="15"/>
      <c r="M513" s="15"/>
      <c r="N513" s="15"/>
      <c r="O513" s="15"/>
      <c r="P513" s="15"/>
      <c r="Q513" s="217"/>
      <c r="R513" s="15"/>
      <c r="S513" s="15"/>
      <c r="T513" s="15"/>
    </row>
    <row r="514" spans="1:20" ht="24.75" customHeight="1">
      <c r="A514" s="15"/>
      <c r="B514" s="15"/>
      <c r="C514" s="15"/>
      <c r="D514" s="15"/>
      <c r="E514" s="198"/>
      <c r="F514" s="15"/>
      <c r="G514" s="15"/>
      <c r="H514" s="15"/>
      <c r="M514" s="15"/>
      <c r="N514" s="15"/>
      <c r="O514" s="15"/>
      <c r="P514" s="15"/>
      <c r="Q514" s="217"/>
      <c r="R514" s="15"/>
      <c r="S514" s="15"/>
      <c r="T514" s="15"/>
    </row>
    <row r="515" spans="1:20" ht="24.75" customHeight="1">
      <c r="A515" s="15"/>
      <c r="B515" s="15"/>
      <c r="C515" s="15"/>
      <c r="D515" s="15"/>
      <c r="E515" s="198"/>
      <c r="F515" s="15"/>
      <c r="G515" s="15"/>
      <c r="H515" s="15"/>
      <c r="M515" s="15"/>
      <c r="N515" s="15"/>
      <c r="O515" s="15"/>
      <c r="P515" s="15"/>
      <c r="Q515" s="217"/>
      <c r="R515" s="15"/>
      <c r="S515" s="15"/>
      <c r="T515" s="15"/>
    </row>
    <row r="516" spans="1:20" ht="24.75" customHeight="1">
      <c r="A516" s="15"/>
      <c r="B516" s="15"/>
      <c r="C516" s="15"/>
      <c r="D516" s="15"/>
      <c r="E516" s="198"/>
      <c r="F516" s="15"/>
      <c r="G516" s="15"/>
      <c r="H516" s="15"/>
      <c r="M516" s="15"/>
      <c r="N516" s="15"/>
      <c r="O516" s="15"/>
      <c r="P516" s="15"/>
      <c r="Q516" s="217"/>
      <c r="R516" s="15"/>
      <c r="S516" s="15"/>
      <c r="T516" s="15"/>
    </row>
    <row r="517" spans="1:20" ht="24.75" customHeight="1">
      <c r="A517" s="15"/>
      <c r="B517" s="15"/>
      <c r="C517" s="15"/>
      <c r="D517" s="15"/>
      <c r="E517" s="198"/>
      <c r="F517" s="15"/>
      <c r="G517" s="15"/>
      <c r="H517" s="15"/>
      <c r="M517" s="15"/>
      <c r="N517" s="15"/>
      <c r="O517" s="15"/>
      <c r="P517" s="15"/>
      <c r="Q517" s="217"/>
      <c r="R517" s="15"/>
      <c r="S517" s="15"/>
      <c r="T517" s="15"/>
    </row>
    <row r="518" spans="1:20" ht="24.75" customHeight="1">
      <c r="A518" s="15"/>
      <c r="B518" s="15"/>
      <c r="C518" s="15"/>
      <c r="D518" s="15"/>
      <c r="E518" s="198"/>
      <c r="F518" s="15"/>
      <c r="G518" s="15"/>
      <c r="H518" s="15"/>
      <c r="M518" s="15"/>
      <c r="N518" s="15"/>
      <c r="O518" s="15"/>
      <c r="P518" s="15"/>
      <c r="Q518" s="217"/>
      <c r="R518" s="15"/>
      <c r="S518" s="15"/>
      <c r="T518" s="15"/>
    </row>
    <row r="519" spans="1:20" ht="24.75" customHeight="1">
      <c r="A519" s="15"/>
      <c r="B519" s="15"/>
      <c r="C519" s="15"/>
      <c r="D519" s="15"/>
      <c r="E519" s="198"/>
      <c r="F519" s="15"/>
      <c r="G519" s="15"/>
      <c r="H519" s="15"/>
      <c r="M519" s="15"/>
      <c r="N519" s="15"/>
      <c r="O519" s="15"/>
      <c r="P519" s="15"/>
      <c r="Q519" s="217"/>
      <c r="R519" s="15"/>
      <c r="S519" s="15"/>
      <c r="T519" s="15"/>
    </row>
    <row r="520" spans="1:20" ht="24.75" customHeight="1">
      <c r="A520" s="15"/>
      <c r="B520" s="15"/>
      <c r="C520" s="15"/>
      <c r="D520" s="15"/>
      <c r="E520" s="198"/>
      <c r="F520" s="15"/>
      <c r="G520" s="15"/>
      <c r="H520" s="15"/>
      <c r="M520" s="15"/>
      <c r="N520" s="15"/>
      <c r="O520" s="15"/>
      <c r="P520" s="15"/>
      <c r="Q520" s="217"/>
      <c r="R520" s="15"/>
      <c r="S520" s="15"/>
      <c r="T520" s="15"/>
    </row>
    <row r="521" spans="1:20" ht="24.75" customHeight="1">
      <c r="A521" s="15"/>
      <c r="B521" s="15"/>
      <c r="C521" s="15"/>
      <c r="D521" s="15"/>
      <c r="E521" s="198"/>
      <c r="F521" s="15"/>
      <c r="G521" s="15"/>
      <c r="H521" s="15"/>
      <c r="M521" s="15"/>
      <c r="N521" s="15"/>
      <c r="O521" s="15"/>
      <c r="P521" s="15"/>
      <c r="Q521" s="217"/>
      <c r="R521" s="15"/>
      <c r="S521" s="15"/>
      <c r="T521" s="15"/>
    </row>
    <row r="522" spans="1:20" ht="24.75" customHeight="1">
      <c r="A522" s="15"/>
      <c r="B522" s="15"/>
      <c r="C522" s="15"/>
      <c r="D522" s="15"/>
      <c r="E522" s="198"/>
      <c r="F522" s="15"/>
      <c r="G522" s="15"/>
      <c r="H522" s="15"/>
      <c r="M522" s="15"/>
      <c r="N522" s="15"/>
      <c r="O522" s="15"/>
      <c r="P522" s="15"/>
      <c r="Q522" s="217"/>
      <c r="R522" s="15"/>
      <c r="S522" s="15"/>
      <c r="T522" s="15"/>
    </row>
    <row r="523" spans="1:20" ht="24.75" customHeight="1">
      <c r="A523" s="15"/>
      <c r="B523" s="15"/>
      <c r="C523" s="15"/>
      <c r="D523" s="15"/>
      <c r="E523" s="198"/>
      <c r="F523" s="15"/>
      <c r="G523" s="15"/>
      <c r="H523" s="15"/>
      <c r="M523" s="15"/>
      <c r="N523" s="15"/>
      <c r="O523" s="15"/>
      <c r="P523" s="15"/>
      <c r="Q523" s="217"/>
      <c r="R523" s="15"/>
      <c r="S523" s="15"/>
      <c r="T523" s="15"/>
    </row>
    <row r="524" spans="1:20" ht="24.75" customHeight="1">
      <c r="A524" s="15"/>
      <c r="B524" s="15"/>
      <c r="C524" s="15"/>
      <c r="D524" s="15"/>
      <c r="E524" s="198"/>
      <c r="F524" s="15"/>
      <c r="G524" s="15"/>
      <c r="H524" s="15"/>
      <c r="M524" s="15"/>
      <c r="N524" s="15"/>
      <c r="O524" s="15"/>
      <c r="P524" s="15"/>
      <c r="Q524" s="217"/>
      <c r="R524" s="15"/>
      <c r="S524" s="15"/>
      <c r="T524" s="15"/>
    </row>
    <row r="525" spans="1:20" ht="24.75" customHeight="1">
      <c r="A525" s="15"/>
      <c r="B525" s="15"/>
      <c r="C525" s="15"/>
      <c r="D525" s="15"/>
      <c r="E525" s="198"/>
      <c r="F525" s="15"/>
      <c r="G525" s="15"/>
      <c r="H525" s="15"/>
      <c r="M525" s="15"/>
      <c r="N525" s="15"/>
      <c r="O525" s="15"/>
      <c r="P525" s="15"/>
      <c r="Q525" s="217"/>
      <c r="R525" s="15"/>
      <c r="S525" s="15"/>
      <c r="T525" s="15"/>
    </row>
    <row r="526" spans="1:20" ht="24.75" customHeight="1">
      <c r="A526" s="15"/>
      <c r="B526" s="15"/>
      <c r="C526" s="15"/>
      <c r="D526" s="15"/>
      <c r="E526" s="198"/>
      <c r="F526" s="15"/>
      <c r="G526" s="15"/>
      <c r="H526" s="15"/>
      <c r="M526" s="15"/>
      <c r="N526" s="15"/>
      <c r="O526" s="15"/>
      <c r="P526" s="15"/>
      <c r="Q526" s="217"/>
      <c r="R526" s="15"/>
      <c r="S526" s="15"/>
      <c r="T526" s="15"/>
    </row>
    <row r="527" spans="1:20" ht="24.75" customHeight="1">
      <c r="A527" s="15"/>
      <c r="B527" s="15"/>
      <c r="C527" s="15"/>
      <c r="D527" s="15"/>
      <c r="E527" s="198"/>
      <c r="F527" s="15"/>
      <c r="G527" s="15"/>
      <c r="H527" s="15"/>
      <c r="M527" s="15"/>
      <c r="N527" s="15"/>
      <c r="O527" s="15"/>
      <c r="P527" s="15"/>
      <c r="Q527" s="217"/>
      <c r="R527" s="15"/>
      <c r="S527" s="15"/>
      <c r="T527" s="15"/>
    </row>
    <row r="528" spans="1:20" ht="24.75" customHeight="1">
      <c r="A528" s="15"/>
      <c r="B528" s="15"/>
      <c r="C528" s="15"/>
      <c r="D528" s="15"/>
      <c r="E528" s="198"/>
      <c r="F528" s="15"/>
      <c r="G528" s="15"/>
      <c r="H528" s="15"/>
      <c r="M528" s="15"/>
      <c r="N528" s="15"/>
      <c r="O528" s="15"/>
      <c r="P528" s="15"/>
      <c r="Q528" s="217"/>
      <c r="R528" s="15"/>
      <c r="S528" s="15"/>
      <c r="T528" s="15"/>
    </row>
    <row r="529" spans="1:20" ht="24.75" customHeight="1">
      <c r="A529" s="15"/>
      <c r="B529" s="15"/>
      <c r="C529" s="15"/>
      <c r="D529" s="15"/>
      <c r="E529" s="198"/>
      <c r="F529" s="15"/>
      <c r="G529" s="15"/>
      <c r="H529" s="15"/>
      <c r="M529" s="15"/>
      <c r="N529" s="15"/>
      <c r="O529" s="15"/>
      <c r="P529" s="15"/>
      <c r="Q529" s="217"/>
      <c r="R529" s="15"/>
      <c r="S529" s="15"/>
      <c r="T529" s="15"/>
    </row>
    <row r="530" spans="1:20" ht="24.75" customHeight="1">
      <c r="A530" s="15"/>
      <c r="B530" s="15"/>
      <c r="C530" s="15"/>
      <c r="D530" s="15"/>
      <c r="E530" s="198"/>
      <c r="F530" s="15"/>
      <c r="G530" s="15"/>
      <c r="H530" s="15"/>
      <c r="M530" s="15"/>
      <c r="N530" s="15"/>
      <c r="O530" s="15"/>
      <c r="P530" s="15"/>
      <c r="Q530" s="217"/>
      <c r="R530" s="15"/>
      <c r="S530" s="15"/>
      <c r="T530" s="15"/>
    </row>
    <row r="531" spans="1:20" ht="24.75" customHeight="1">
      <c r="A531" s="15"/>
      <c r="B531" s="15"/>
      <c r="C531" s="15"/>
      <c r="D531" s="15"/>
      <c r="E531" s="198"/>
      <c r="F531" s="15"/>
      <c r="G531" s="15"/>
      <c r="H531" s="15"/>
      <c r="M531" s="15"/>
      <c r="N531" s="15"/>
      <c r="O531" s="15"/>
      <c r="P531" s="15"/>
      <c r="Q531" s="217"/>
      <c r="R531" s="15"/>
      <c r="S531" s="15"/>
      <c r="T531" s="15"/>
    </row>
    <row r="532" spans="1:20" ht="24.75" customHeight="1">
      <c r="A532" s="15"/>
      <c r="B532" s="15"/>
      <c r="C532" s="15"/>
      <c r="D532" s="15"/>
      <c r="E532" s="198"/>
      <c r="F532" s="15"/>
      <c r="G532" s="15"/>
      <c r="H532" s="15"/>
      <c r="M532" s="15"/>
      <c r="N532" s="15"/>
      <c r="O532" s="15"/>
      <c r="P532" s="15"/>
      <c r="Q532" s="217"/>
      <c r="R532" s="15"/>
      <c r="S532" s="15"/>
      <c r="T532" s="15"/>
    </row>
    <row r="533" spans="1:20" ht="24.75" customHeight="1">
      <c r="A533" s="15"/>
      <c r="B533" s="15"/>
      <c r="C533" s="15"/>
      <c r="D533" s="15"/>
      <c r="E533" s="198"/>
      <c r="F533" s="15"/>
      <c r="G533" s="15"/>
      <c r="H533" s="15"/>
      <c r="M533" s="15"/>
      <c r="N533" s="15"/>
      <c r="O533" s="15"/>
      <c r="P533" s="15"/>
      <c r="Q533" s="217"/>
      <c r="R533" s="15"/>
      <c r="S533" s="15"/>
      <c r="T533" s="15"/>
    </row>
    <row r="534" spans="1:20" ht="24.75" customHeight="1">
      <c r="A534" s="15"/>
      <c r="B534" s="15"/>
      <c r="C534" s="15"/>
      <c r="D534" s="15"/>
      <c r="E534" s="198"/>
      <c r="F534" s="15"/>
      <c r="G534" s="15"/>
      <c r="H534" s="15"/>
      <c r="M534" s="15"/>
      <c r="N534" s="15"/>
      <c r="O534" s="15"/>
      <c r="P534" s="15"/>
      <c r="Q534" s="217"/>
      <c r="R534" s="15"/>
      <c r="S534" s="15"/>
      <c r="T534" s="15"/>
    </row>
    <row r="535" spans="1:20" ht="24.75" customHeight="1">
      <c r="A535" s="15"/>
      <c r="B535" s="15"/>
      <c r="C535" s="15"/>
      <c r="D535" s="15"/>
      <c r="E535" s="198"/>
      <c r="F535" s="15"/>
      <c r="G535" s="15"/>
      <c r="H535" s="15"/>
      <c r="M535" s="15"/>
      <c r="N535" s="15"/>
      <c r="O535" s="15"/>
      <c r="P535" s="15"/>
      <c r="Q535" s="217"/>
      <c r="R535" s="15"/>
      <c r="S535" s="15"/>
      <c r="T535" s="15"/>
    </row>
    <row r="536" spans="1:20" ht="24.75" customHeight="1">
      <c r="A536" s="15"/>
      <c r="B536" s="15"/>
      <c r="C536" s="15"/>
      <c r="D536" s="15"/>
      <c r="E536" s="198"/>
      <c r="F536" s="15"/>
      <c r="G536" s="15"/>
      <c r="H536" s="15"/>
      <c r="M536" s="15"/>
      <c r="N536" s="15"/>
      <c r="O536" s="15"/>
      <c r="P536" s="15"/>
      <c r="Q536" s="217"/>
      <c r="R536" s="15"/>
      <c r="S536" s="15"/>
      <c r="T536" s="15"/>
    </row>
    <row r="537" spans="1:20" ht="24.75" customHeight="1">
      <c r="A537" s="15"/>
      <c r="B537" s="15"/>
      <c r="C537" s="15"/>
      <c r="D537" s="15"/>
      <c r="E537" s="198"/>
      <c r="F537" s="15"/>
      <c r="G537" s="15"/>
      <c r="H537" s="15"/>
      <c r="M537" s="15"/>
      <c r="N537" s="15"/>
      <c r="O537" s="15"/>
      <c r="P537" s="15"/>
      <c r="Q537" s="217"/>
      <c r="R537" s="15"/>
      <c r="S537" s="15"/>
      <c r="T537" s="15"/>
    </row>
    <row r="538" spans="1:20" ht="24.75" customHeight="1">
      <c r="A538" s="15"/>
      <c r="B538" s="15"/>
      <c r="C538" s="15"/>
      <c r="D538" s="15"/>
      <c r="E538" s="198"/>
      <c r="F538" s="15"/>
      <c r="G538" s="15"/>
      <c r="H538" s="15"/>
      <c r="M538" s="15"/>
      <c r="N538" s="15"/>
      <c r="O538" s="15"/>
      <c r="P538" s="15"/>
      <c r="Q538" s="217"/>
      <c r="R538" s="15"/>
      <c r="S538" s="15"/>
      <c r="T538" s="15"/>
    </row>
    <row r="539" spans="1:20" ht="24.75" customHeight="1">
      <c r="A539" s="15"/>
      <c r="B539" s="15"/>
      <c r="C539" s="15"/>
      <c r="D539" s="15"/>
      <c r="E539" s="198"/>
      <c r="F539" s="15"/>
      <c r="G539" s="15"/>
      <c r="H539" s="15"/>
      <c r="M539" s="15"/>
      <c r="N539" s="15"/>
      <c r="O539" s="15"/>
      <c r="P539" s="15"/>
      <c r="Q539" s="217"/>
      <c r="R539" s="15"/>
      <c r="S539" s="15"/>
      <c r="T539" s="15"/>
    </row>
    <row r="540" spans="1:20" ht="24.75" customHeight="1">
      <c r="A540" s="15"/>
      <c r="B540" s="15"/>
      <c r="C540" s="15"/>
      <c r="D540" s="15"/>
      <c r="E540" s="198"/>
      <c r="F540" s="15"/>
      <c r="G540" s="15"/>
      <c r="H540" s="15"/>
      <c r="M540" s="15"/>
      <c r="N540" s="15"/>
      <c r="O540" s="15"/>
      <c r="P540" s="15"/>
      <c r="Q540" s="217"/>
      <c r="R540" s="15"/>
      <c r="S540" s="15"/>
      <c r="T540" s="15"/>
    </row>
    <row r="541" spans="1:20" ht="24.75" customHeight="1">
      <c r="A541" s="15"/>
      <c r="B541" s="15"/>
      <c r="C541" s="15"/>
      <c r="D541" s="15"/>
      <c r="E541" s="198"/>
      <c r="F541" s="15"/>
      <c r="G541" s="15"/>
      <c r="H541" s="15"/>
      <c r="M541" s="15"/>
      <c r="N541" s="15"/>
      <c r="O541" s="15"/>
      <c r="P541" s="15"/>
      <c r="Q541" s="217"/>
      <c r="R541" s="15"/>
      <c r="S541" s="15"/>
      <c r="T541" s="15"/>
    </row>
    <row r="542" spans="1:20" ht="24.75" customHeight="1">
      <c r="A542" s="15"/>
      <c r="B542" s="15"/>
      <c r="C542" s="15"/>
      <c r="D542" s="15"/>
      <c r="E542" s="198"/>
      <c r="F542" s="15"/>
      <c r="G542" s="15"/>
      <c r="H542" s="15"/>
      <c r="M542" s="15"/>
      <c r="N542" s="15"/>
      <c r="O542" s="15"/>
      <c r="P542" s="15"/>
      <c r="Q542" s="217"/>
      <c r="R542" s="15"/>
      <c r="S542" s="15"/>
      <c r="T542" s="15"/>
    </row>
    <row r="543" spans="1:20" ht="24.75" customHeight="1">
      <c r="A543" s="15"/>
      <c r="B543" s="15"/>
      <c r="C543" s="15"/>
      <c r="D543" s="15"/>
      <c r="E543" s="198"/>
      <c r="F543" s="15"/>
      <c r="G543" s="15"/>
      <c r="H543" s="15"/>
      <c r="M543" s="15"/>
      <c r="N543" s="15"/>
      <c r="O543" s="15"/>
      <c r="P543" s="15"/>
      <c r="Q543" s="217"/>
      <c r="R543" s="15"/>
      <c r="S543" s="15"/>
      <c r="T543" s="15"/>
    </row>
    <row r="544" spans="1:20" ht="24.75" customHeight="1">
      <c r="A544" s="15"/>
      <c r="B544" s="15"/>
      <c r="C544" s="15"/>
      <c r="D544" s="15"/>
      <c r="E544" s="198"/>
      <c r="F544" s="15"/>
      <c r="G544" s="15"/>
      <c r="H544" s="15"/>
      <c r="M544" s="15"/>
      <c r="N544" s="15"/>
      <c r="O544" s="15"/>
      <c r="P544" s="15"/>
      <c r="Q544" s="217"/>
      <c r="R544" s="15"/>
      <c r="S544" s="15"/>
      <c r="T544" s="15"/>
    </row>
    <row r="545" spans="1:20" ht="24.75" customHeight="1">
      <c r="A545" s="15"/>
      <c r="B545" s="15"/>
      <c r="C545" s="15"/>
      <c r="D545" s="15"/>
      <c r="E545" s="198"/>
      <c r="F545" s="15"/>
      <c r="G545" s="15"/>
      <c r="H545" s="15"/>
      <c r="M545" s="15"/>
      <c r="N545" s="15"/>
      <c r="O545" s="15"/>
      <c r="P545" s="15"/>
      <c r="Q545" s="217"/>
      <c r="R545" s="15"/>
      <c r="S545" s="15"/>
      <c r="T545" s="15"/>
    </row>
    <row r="546" spans="1:20" ht="24.75" customHeight="1">
      <c r="A546" s="15"/>
      <c r="B546" s="15"/>
      <c r="C546" s="15"/>
      <c r="D546" s="15"/>
      <c r="E546" s="198"/>
      <c r="F546" s="15"/>
      <c r="G546" s="15"/>
      <c r="H546" s="15"/>
      <c r="M546" s="15"/>
      <c r="N546" s="15"/>
      <c r="O546" s="15"/>
      <c r="P546" s="15"/>
      <c r="Q546" s="217"/>
      <c r="R546" s="15"/>
      <c r="S546" s="15"/>
      <c r="T546" s="15"/>
    </row>
    <row r="547" spans="1:20" ht="24.75" customHeight="1">
      <c r="A547" s="15"/>
      <c r="B547" s="15"/>
      <c r="C547" s="15"/>
      <c r="D547" s="15"/>
      <c r="E547" s="198"/>
      <c r="F547" s="15"/>
      <c r="G547" s="15"/>
      <c r="H547" s="15"/>
      <c r="M547" s="15"/>
      <c r="N547" s="15"/>
      <c r="O547" s="15"/>
      <c r="P547" s="15"/>
      <c r="Q547" s="217"/>
      <c r="R547" s="15"/>
      <c r="S547" s="15"/>
      <c r="T547" s="15"/>
    </row>
    <row r="548" spans="1:20" ht="24.75" customHeight="1">
      <c r="A548" s="15"/>
      <c r="B548" s="15"/>
      <c r="C548" s="15"/>
      <c r="D548" s="15"/>
      <c r="E548" s="198"/>
      <c r="F548" s="15"/>
      <c r="G548" s="15"/>
      <c r="H548" s="15"/>
      <c r="M548" s="15"/>
      <c r="N548" s="15"/>
      <c r="O548" s="15"/>
      <c r="P548" s="15"/>
      <c r="Q548" s="217"/>
      <c r="R548" s="15"/>
      <c r="S548" s="15"/>
      <c r="T548" s="15"/>
    </row>
    <row r="549" spans="1:20" ht="24.75" customHeight="1">
      <c r="A549" s="15"/>
      <c r="B549" s="15"/>
      <c r="C549" s="15"/>
      <c r="D549" s="15"/>
      <c r="E549" s="198"/>
      <c r="F549" s="15"/>
      <c r="G549" s="15"/>
      <c r="H549" s="15"/>
      <c r="M549" s="15"/>
      <c r="N549" s="15"/>
      <c r="O549" s="15"/>
      <c r="P549" s="15"/>
      <c r="Q549" s="217"/>
      <c r="R549" s="15"/>
      <c r="S549" s="15"/>
      <c r="T549" s="15"/>
    </row>
    <row r="550" spans="1:20" ht="24.75" customHeight="1">
      <c r="A550" s="15"/>
      <c r="B550" s="15"/>
      <c r="C550" s="15"/>
      <c r="D550" s="15"/>
      <c r="E550" s="198"/>
      <c r="F550" s="15"/>
      <c r="G550" s="15"/>
      <c r="H550" s="15"/>
      <c r="M550" s="15"/>
      <c r="N550" s="15"/>
      <c r="O550" s="15"/>
      <c r="P550" s="15"/>
      <c r="Q550" s="217"/>
      <c r="R550" s="15"/>
      <c r="S550" s="15"/>
      <c r="T550" s="15"/>
    </row>
    <row r="551" spans="1:20" ht="24.75" customHeight="1">
      <c r="A551" s="15"/>
      <c r="B551" s="15"/>
      <c r="C551" s="15"/>
      <c r="D551" s="15"/>
      <c r="E551" s="198"/>
      <c r="F551" s="15"/>
      <c r="G551" s="15"/>
      <c r="H551" s="15"/>
      <c r="M551" s="15"/>
      <c r="N551" s="15"/>
      <c r="O551" s="15"/>
      <c r="P551" s="15"/>
      <c r="Q551" s="217"/>
      <c r="R551" s="15"/>
      <c r="S551" s="15"/>
      <c r="T551" s="15"/>
    </row>
    <row r="552" spans="1:20" ht="24.75" customHeight="1">
      <c r="A552" s="15"/>
      <c r="B552" s="15"/>
      <c r="C552" s="15"/>
      <c r="D552" s="15"/>
      <c r="E552" s="198"/>
      <c r="F552" s="15"/>
      <c r="G552" s="15"/>
      <c r="H552" s="15"/>
      <c r="M552" s="15"/>
      <c r="N552" s="15"/>
      <c r="O552" s="15"/>
      <c r="P552" s="15"/>
      <c r="Q552" s="217"/>
      <c r="R552" s="15"/>
      <c r="S552" s="15"/>
      <c r="T552" s="15"/>
    </row>
    <row r="553" spans="1:20" ht="24.75" customHeight="1">
      <c r="A553" s="15"/>
      <c r="B553" s="15"/>
      <c r="C553" s="15"/>
      <c r="D553" s="15"/>
      <c r="E553" s="198"/>
      <c r="F553" s="15"/>
      <c r="G553" s="15"/>
      <c r="H553" s="15"/>
      <c r="M553" s="15"/>
      <c r="N553" s="15"/>
      <c r="O553" s="15"/>
      <c r="P553" s="15"/>
      <c r="Q553" s="217"/>
      <c r="R553" s="15"/>
      <c r="S553" s="15"/>
      <c r="T553" s="15"/>
    </row>
    <row r="554" spans="1:20" ht="24.75" customHeight="1">
      <c r="A554" s="15"/>
      <c r="B554" s="15"/>
      <c r="C554" s="15"/>
      <c r="D554" s="15"/>
      <c r="E554" s="198"/>
      <c r="F554" s="15"/>
      <c r="G554" s="15"/>
      <c r="H554" s="15"/>
      <c r="M554" s="15"/>
      <c r="N554" s="15"/>
      <c r="O554" s="15"/>
      <c r="P554" s="15"/>
      <c r="Q554" s="217"/>
      <c r="R554" s="15"/>
      <c r="S554" s="15"/>
      <c r="T554" s="15"/>
    </row>
    <row r="555" spans="1:20" ht="24.75" customHeight="1">
      <c r="A555" s="15"/>
      <c r="B555" s="15"/>
      <c r="C555" s="15"/>
      <c r="D555" s="15"/>
      <c r="E555" s="198"/>
      <c r="F555" s="15"/>
      <c r="G555" s="15"/>
      <c r="H555" s="15"/>
      <c r="M555" s="15"/>
      <c r="N555" s="15"/>
      <c r="O555" s="15"/>
      <c r="P555" s="15"/>
      <c r="Q555" s="217"/>
      <c r="R555" s="15"/>
      <c r="S555" s="15"/>
      <c r="T555" s="15"/>
    </row>
    <row r="556" spans="1:20" ht="24.75" customHeight="1">
      <c r="A556" s="15"/>
      <c r="B556" s="15"/>
      <c r="C556" s="15"/>
      <c r="D556" s="15"/>
      <c r="E556" s="198"/>
      <c r="F556" s="15"/>
      <c r="G556" s="15"/>
      <c r="H556" s="15"/>
      <c r="M556" s="15"/>
      <c r="N556" s="15"/>
      <c r="O556" s="15"/>
      <c r="P556" s="15"/>
      <c r="Q556" s="217"/>
      <c r="R556" s="15"/>
      <c r="S556" s="15"/>
      <c r="T556" s="15"/>
    </row>
    <row r="557" spans="1:20" ht="24.75" customHeight="1">
      <c r="A557" s="15"/>
      <c r="B557" s="15"/>
      <c r="C557" s="15"/>
      <c r="D557" s="15"/>
      <c r="E557" s="198"/>
      <c r="F557" s="15"/>
      <c r="G557" s="15"/>
      <c r="H557" s="15"/>
      <c r="M557" s="15"/>
      <c r="N557" s="15"/>
      <c r="O557" s="15"/>
      <c r="P557" s="15"/>
      <c r="Q557" s="217"/>
      <c r="R557" s="15"/>
      <c r="S557" s="15"/>
      <c r="T557" s="15"/>
    </row>
    <row r="558" spans="1:20" ht="24.75" customHeight="1">
      <c r="A558" s="15"/>
      <c r="B558" s="15"/>
      <c r="C558" s="15"/>
      <c r="D558" s="15"/>
      <c r="E558" s="198"/>
      <c r="F558" s="15"/>
      <c r="G558" s="15"/>
      <c r="H558" s="15"/>
      <c r="M558" s="15"/>
      <c r="N558" s="15"/>
      <c r="O558" s="15"/>
      <c r="P558" s="15"/>
      <c r="Q558" s="217"/>
      <c r="R558" s="15"/>
      <c r="S558" s="15"/>
      <c r="T558" s="15"/>
    </row>
    <row r="559" spans="1:20" ht="24.75" customHeight="1">
      <c r="A559" s="15"/>
      <c r="B559" s="15"/>
      <c r="C559" s="15"/>
      <c r="D559" s="15"/>
      <c r="E559" s="198"/>
      <c r="F559" s="15"/>
      <c r="G559" s="15"/>
      <c r="H559" s="15"/>
      <c r="M559" s="15"/>
      <c r="N559" s="15"/>
      <c r="O559" s="15"/>
      <c r="P559" s="15"/>
      <c r="Q559" s="217"/>
      <c r="R559" s="15"/>
      <c r="S559" s="15"/>
      <c r="T559" s="15"/>
    </row>
    <row r="560" spans="1:20" ht="24.75" customHeight="1">
      <c r="A560" s="15"/>
      <c r="B560" s="15"/>
      <c r="C560" s="15"/>
      <c r="D560" s="15"/>
      <c r="E560" s="198"/>
      <c r="F560" s="15"/>
      <c r="G560" s="15"/>
      <c r="H560" s="15"/>
      <c r="M560" s="15"/>
      <c r="N560" s="15"/>
      <c r="O560" s="15"/>
      <c r="P560" s="15"/>
      <c r="Q560" s="217"/>
      <c r="R560" s="15"/>
      <c r="S560" s="15"/>
      <c r="T560" s="15"/>
    </row>
    <row r="561" spans="1:20" ht="24.75" customHeight="1">
      <c r="A561" s="15"/>
      <c r="B561" s="15"/>
      <c r="C561" s="15"/>
      <c r="D561" s="15"/>
      <c r="E561" s="198"/>
      <c r="F561" s="15"/>
      <c r="G561" s="15"/>
      <c r="H561" s="15"/>
      <c r="M561" s="15"/>
      <c r="N561" s="15"/>
      <c r="O561" s="15"/>
      <c r="P561" s="15"/>
      <c r="Q561" s="217"/>
      <c r="R561" s="15"/>
      <c r="S561" s="15"/>
      <c r="T561" s="15"/>
    </row>
    <row r="562" spans="1:20" ht="24.75" customHeight="1">
      <c r="A562" s="15"/>
      <c r="B562" s="15"/>
      <c r="C562" s="15"/>
      <c r="D562" s="15"/>
      <c r="E562" s="198"/>
      <c r="F562" s="15"/>
      <c r="G562" s="15"/>
      <c r="H562" s="15"/>
      <c r="M562" s="15"/>
      <c r="N562" s="15"/>
      <c r="O562" s="15"/>
      <c r="P562" s="15"/>
      <c r="Q562" s="217"/>
      <c r="R562" s="15"/>
      <c r="S562" s="15"/>
      <c r="T562" s="15"/>
    </row>
    <row r="563" spans="1:20" ht="24.75" customHeight="1">
      <c r="A563" s="15"/>
      <c r="B563" s="15"/>
      <c r="C563" s="15"/>
      <c r="D563" s="15"/>
      <c r="E563" s="198"/>
      <c r="F563" s="15"/>
      <c r="G563" s="15"/>
      <c r="H563" s="15"/>
      <c r="M563" s="15"/>
      <c r="N563" s="15"/>
      <c r="O563" s="15"/>
      <c r="P563" s="15"/>
      <c r="Q563" s="217"/>
      <c r="R563" s="15"/>
      <c r="S563" s="15"/>
      <c r="T563" s="15"/>
    </row>
    <row r="564" spans="1:20" ht="24.75" customHeight="1">
      <c r="A564" s="15"/>
      <c r="B564" s="15"/>
      <c r="C564" s="15"/>
      <c r="D564" s="15"/>
      <c r="E564" s="198"/>
      <c r="F564" s="15"/>
      <c r="G564" s="15"/>
      <c r="H564" s="15"/>
      <c r="M564" s="15"/>
      <c r="N564" s="15"/>
      <c r="O564" s="15"/>
      <c r="P564" s="15"/>
      <c r="Q564" s="217"/>
      <c r="R564" s="15"/>
      <c r="S564" s="15"/>
      <c r="T564" s="15"/>
    </row>
    <row r="565" spans="1:20" ht="24.75" customHeight="1">
      <c r="A565" s="15"/>
      <c r="B565" s="15"/>
      <c r="C565" s="15"/>
      <c r="D565" s="15"/>
      <c r="E565" s="198"/>
      <c r="F565" s="15"/>
      <c r="G565" s="15"/>
      <c r="H565" s="15"/>
      <c r="M565" s="15"/>
      <c r="N565" s="15"/>
      <c r="O565" s="15"/>
      <c r="P565" s="15"/>
      <c r="Q565" s="217"/>
      <c r="R565" s="15"/>
      <c r="S565" s="15"/>
      <c r="T565" s="15"/>
    </row>
    <row r="566" spans="1:20" ht="24.75" customHeight="1">
      <c r="A566" s="15"/>
      <c r="B566" s="15"/>
      <c r="C566" s="15"/>
      <c r="D566" s="15"/>
      <c r="E566" s="198"/>
      <c r="F566" s="15"/>
      <c r="G566" s="15"/>
      <c r="H566" s="15"/>
      <c r="M566" s="15"/>
      <c r="N566" s="15"/>
      <c r="O566" s="15"/>
      <c r="P566" s="15"/>
      <c r="Q566" s="217"/>
      <c r="R566" s="15"/>
      <c r="S566" s="15"/>
      <c r="T566" s="15"/>
    </row>
    <row r="567" spans="1:20" ht="24.75" customHeight="1">
      <c r="A567" s="15"/>
      <c r="B567" s="15"/>
      <c r="C567" s="15"/>
      <c r="D567" s="15"/>
      <c r="E567" s="198"/>
      <c r="F567" s="15"/>
      <c r="G567" s="15"/>
      <c r="H567" s="15"/>
      <c r="M567" s="15"/>
      <c r="N567" s="15"/>
      <c r="O567" s="15"/>
      <c r="P567" s="15"/>
      <c r="Q567" s="217"/>
      <c r="R567" s="15"/>
      <c r="S567" s="15"/>
      <c r="T567" s="15"/>
    </row>
    <row r="568" spans="1:20" ht="24.75" customHeight="1">
      <c r="A568" s="15"/>
      <c r="B568" s="15"/>
      <c r="C568" s="15"/>
      <c r="D568" s="15"/>
      <c r="E568" s="198"/>
      <c r="F568" s="15"/>
      <c r="G568" s="15"/>
      <c r="H568" s="15"/>
      <c r="M568" s="15"/>
      <c r="N568" s="15"/>
      <c r="O568" s="15"/>
      <c r="P568" s="15"/>
      <c r="Q568" s="217"/>
      <c r="R568" s="15"/>
      <c r="S568" s="15"/>
      <c r="T568" s="15"/>
    </row>
    <row r="569" spans="1:20" ht="24.75" customHeight="1">
      <c r="A569" s="15"/>
      <c r="B569" s="15"/>
      <c r="C569" s="15"/>
      <c r="D569" s="15"/>
      <c r="E569" s="198"/>
      <c r="F569" s="15"/>
      <c r="G569" s="15"/>
      <c r="H569" s="15"/>
      <c r="M569" s="15"/>
      <c r="N569" s="15"/>
      <c r="O569" s="15"/>
      <c r="P569" s="15"/>
      <c r="Q569" s="217"/>
      <c r="R569" s="15"/>
      <c r="S569" s="15"/>
      <c r="T569" s="15"/>
    </row>
    <row r="570" spans="1:20" ht="24.75" customHeight="1">
      <c r="A570" s="15"/>
      <c r="B570" s="15"/>
      <c r="C570" s="15"/>
      <c r="D570" s="15"/>
      <c r="E570" s="198"/>
      <c r="F570" s="15"/>
      <c r="G570" s="15"/>
      <c r="H570" s="15"/>
      <c r="M570" s="15"/>
      <c r="N570" s="15"/>
      <c r="O570" s="15"/>
      <c r="P570" s="15"/>
      <c r="Q570" s="217"/>
      <c r="R570" s="15"/>
      <c r="S570" s="15"/>
      <c r="T570" s="15"/>
    </row>
    <row r="571" spans="1:20" ht="24.75" customHeight="1">
      <c r="A571" s="15"/>
      <c r="B571" s="15"/>
      <c r="C571" s="15"/>
      <c r="D571" s="15"/>
      <c r="E571" s="198"/>
      <c r="F571" s="15"/>
      <c r="G571" s="15"/>
      <c r="H571" s="15"/>
      <c r="M571" s="15"/>
      <c r="N571" s="15"/>
      <c r="O571" s="15"/>
      <c r="P571" s="15"/>
      <c r="Q571" s="217"/>
      <c r="R571" s="15"/>
      <c r="S571" s="15"/>
      <c r="T571" s="15"/>
    </row>
    <row r="572" spans="1:20" ht="24.75" customHeight="1">
      <c r="A572" s="15"/>
      <c r="B572" s="15"/>
      <c r="C572" s="15"/>
      <c r="D572" s="15"/>
      <c r="E572" s="198"/>
      <c r="F572" s="15"/>
      <c r="G572" s="15"/>
      <c r="H572" s="15"/>
      <c r="M572" s="15"/>
      <c r="N572" s="15"/>
      <c r="O572" s="15"/>
      <c r="P572" s="15"/>
      <c r="Q572" s="217"/>
      <c r="R572" s="15"/>
      <c r="S572" s="15"/>
      <c r="T572" s="15"/>
    </row>
    <row r="573" spans="1:20" ht="24.75" customHeight="1">
      <c r="A573" s="15"/>
      <c r="B573" s="15"/>
      <c r="C573" s="15"/>
      <c r="D573" s="15"/>
      <c r="E573" s="198"/>
      <c r="F573" s="15"/>
      <c r="G573" s="15"/>
      <c r="H573" s="15"/>
      <c r="M573" s="15"/>
      <c r="N573" s="15"/>
      <c r="O573" s="15"/>
      <c r="P573" s="15"/>
      <c r="Q573" s="217"/>
      <c r="R573" s="15"/>
      <c r="S573" s="15"/>
      <c r="T573" s="15"/>
    </row>
    <row r="574" spans="1:20" ht="24.75" customHeight="1">
      <c r="A574" s="15"/>
      <c r="B574" s="15"/>
      <c r="C574" s="15"/>
      <c r="D574" s="15"/>
      <c r="E574" s="198"/>
      <c r="F574" s="15"/>
      <c r="G574" s="15"/>
      <c r="H574" s="15"/>
      <c r="M574" s="15"/>
      <c r="N574" s="15"/>
      <c r="O574" s="15"/>
      <c r="P574" s="15"/>
      <c r="Q574" s="217"/>
      <c r="R574" s="15"/>
      <c r="S574" s="15"/>
      <c r="T574" s="15"/>
    </row>
    <row r="575" spans="1:20" ht="24.75" customHeight="1">
      <c r="A575" s="15"/>
      <c r="B575" s="15"/>
      <c r="C575" s="15"/>
      <c r="D575" s="15"/>
      <c r="E575" s="198"/>
      <c r="F575" s="15"/>
      <c r="G575" s="15"/>
      <c r="H575" s="15"/>
      <c r="M575" s="15"/>
      <c r="N575" s="15"/>
      <c r="O575" s="15"/>
      <c r="P575" s="15"/>
      <c r="Q575" s="217"/>
      <c r="R575" s="15"/>
      <c r="S575" s="15"/>
      <c r="T575" s="15"/>
    </row>
    <row r="576" spans="1:20" ht="24.75" customHeight="1">
      <c r="A576" s="15"/>
      <c r="B576" s="15"/>
      <c r="C576" s="15"/>
      <c r="D576" s="15"/>
      <c r="E576" s="198"/>
      <c r="F576" s="15"/>
      <c r="G576" s="15"/>
      <c r="H576" s="15"/>
      <c r="M576" s="15"/>
      <c r="N576" s="15"/>
      <c r="O576" s="15"/>
      <c r="P576" s="15"/>
      <c r="Q576" s="217"/>
      <c r="R576" s="15"/>
      <c r="S576" s="15"/>
      <c r="T576" s="15"/>
    </row>
    <row r="577" spans="1:20" ht="24.75" customHeight="1">
      <c r="A577" s="15"/>
      <c r="B577" s="15"/>
      <c r="C577" s="15"/>
      <c r="D577" s="15"/>
      <c r="E577" s="198"/>
      <c r="F577" s="15"/>
      <c r="G577" s="15"/>
      <c r="H577" s="15"/>
      <c r="M577" s="15"/>
      <c r="N577" s="15"/>
      <c r="O577" s="15"/>
      <c r="P577" s="15"/>
      <c r="Q577" s="217"/>
      <c r="R577" s="15"/>
      <c r="S577" s="15"/>
      <c r="T577" s="15"/>
    </row>
    <row r="578" spans="1:20" ht="24.75" customHeight="1">
      <c r="A578" s="15"/>
      <c r="B578" s="15"/>
      <c r="C578" s="15"/>
      <c r="D578" s="15"/>
      <c r="E578" s="198"/>
      <c r="F578" s="15"/>
      <c r="G578" s="15"/>
      <c r="H578" s="15"/>
      <c r="M578" s="15"/>
      <c r="N578" s="15"/>
      <c r="O578" s="15"/>
      <c r="P578" s="15"/>
      <c r="Q578" s="217"/>
      <c r="R578" s="15"/>
      <c r="S578" s="15"/>
      <c r="T578" s="15"/>
    </row>
    <row r="579" spans="1:20" ht="24.75" customHeight="1">
      <c r="A579" s="15"/>
      <c r="B579" s="15"/>
      <c r="C579" s="15"/>
      <c r="D579" s="15"/>
      <c r="E579" s="198"/>
      <c r="F579" s="15"/>
      <c r="G579" s="15"/>
      <c r="H579" s="15"/>
      <c r="M579" s="15"/>
      <c r="N579" s="15"/>
      <c r="O579" s="15"/>
      <c r="P579" s="15"/>
      <c r="Q579" s="217"/>
      <c r="R579" s="15"/>
      <c r="S579" s="15"/>
      <c r="T579" s="15"/>
    </row>
    <row r="580" spans="1:20" ht="24.75" customHeight="1">
      <c r="A580" s="15"/>
      <c r="B580" s="15"/>
      <c r="C580" s="15"/>
      <c r="D580" s="15"/>
      <c r="E580" s="198"/>
      <c r="F580" s="15"/>
      <c r="G580" s="15"/>
      <c r="H580" s="15"/>
      <c r="M580" s="15"/>
      <c r="N580" s="15"/>
      <c r="O580" s="15"/>
      <c r="P580" s="15"/>
      <c r="Q580" s="217"/>
      <c r="R580" s="15"/>
      <c r="S580" s="15"/>
      <c r="T580" s="15"/>
    </row>
    <row r="581" spans="1:20" ht="24.75" customHeight="1">
      <c r="A581" s="15"/>
      <c r="B581" s="15"/>
      <c r="C581" s="15"/>
      <c r="D581" s="15"/>
      <c r="E581" s="198"/>
      <c r="F581" s="15"/>
      <c r="G581" s="15"/>
      <c r="H581" s="15"/>
      <c r="M581" s="15"/>
      <c r="N581" s="15"/>
      <c r="O581" s="15"/>
      <c r="P581" s="15"/>
      <c r="Q581" s="217"/>
      <c r="R581" s="15"/>
      <c r="S581" s="15"/>
      <c r="T581" s="15"/>
    </row>
    <row r="582" spans="1:20" ht="24.75" customHeight="1">
      <c r="A582" s="15"/>
      <c r="B582" s="15"/>
      <c r="C582" s="15"/>
      <c r="D582" s="15"/>
      <c r="E582" s="198"/>
      <c r="F582" s="15"/>
      <c r="G582" s="15"/>
      <c r="H582" s="15"/>
      <c r="M582" s="15"/>
      <c r="N582" s="15"/>
      <c r="O582" s="15"/>
      <c r="P582" s="15"/>
      <c r="Q582" s="217"/>
      <c r="R582" s="15"/>
      <c r="S582" s="15"/>
      <c r="T582" s="15"/>
    </row>
    <row r="583" spans="1:20" ht="24.75" customHeight="1">
      <c r="A583" s="15"/>
      <c r="B583" s="15"/>
      <c r="C583" s="15"/>
      <c r="D583" s="15"/>
      <c r="E583" s="198"/>
      <c r="F583" s="15"/>
      <c r="G583" s="15"/>
      <c r="H583" s="15"/>
      <c r="M583" s="15"/>
      <c r="N583" s="15"/>
      <c r="O583" s="15"/>
      <c r="P583" s="15"/>
      <c r="Q583" s="217"/>
      <c r="R583" s="15"/>
      <c r="S583" s="15"/>
      <c r="T583" s="15"/>
    </row>
    <row r="584" spans="1:20" ht="24.75" customHeight="1">
      <c r="A584" s="15"/>
      <c r="B584" s="15"/>
      <c r="C584" s="15"/>
      <c r="D584" s="15"/>
      <c r="E584" s="198"/>
      <c r="F584" s="15"/>
      <c r="G584" s="15"/>
      <c r="H584" s="15"/>
      <c r="M584" s="15"/>
      <c r="N584" s="15"/>
      <c r="O584" s="15"/>
      <c r="P584" s="15"/>
      <c r="Q584" s="217"/>
      <c r="R584" s="15"/>
      <c r="S584" s="15"/>
      <c r="T584" s="15"/>
    </row>
    <row r="585" spans="1:20" ht="24.75" customHeight="1">
      <c r="A585" s="15"/>
      <c r="B585" s="15"/>
      <c r="C585" s="15"/>
      <c r="D585" s="15"/>
      <c r="E585" s="198"/>
      <c r="F585" s="15"/>
      <c r="G585" s="15"/>
      <c r="H585" s="15"/>
      <c r="M585" s="15"/>
      <c r="N585" s="15"/>
      <c r="O585" s="15"/>
      <c r="P585" s="15"/>
      <c r="Q585" s="217"/>
      <c r="R585" s="15"/>
      <c r="S585" s="15"/>
      <c r="T585" s="15"/>
    </row>
    <row r="586" spans="1:20" ht="24.75" customHeight="1">
      <c r="A586" s="15"/>
      <c r="B586" s="15"/>
      <c r="C586" s="15"/>
      <c r="D586" s="15"/>
      <c r="E586" s="198"/>
      <c r="F586" s="15"/>
      <c r="G586" s="15"/>
      <c r="H586" s="15"/>
      <c r="M586" s="15"/>
      <c r="N586" s="15"/>
      <c r="O586" s="15"/>
      <c r="P586" s="15"/>
      <c r="Q586" s="217"/>
      <c r="R586" s="15"/>
      <c r="S586" s="15"/>
      <c r="T586" s="15"/>
    </row>
    <row r="587" spans="1:20" ht="24.75" customHeight="1">
      <c r="A587" s="15"/>
      <c r="B587" s="15"/>
      <c r="C587" s="15"/>
      <c r="D587" s="15"/>
      <c r="E587" s="198"/>
      <c r="F587" s="15"/>
      <c r="G587" s="15"/>
      <c r="H587" s="15"/>
      <c r="M587" s="15"/>
      <c r="N587" s="15"/>
      <c r="O587" s="15"/>
      <c r="P587" s="15"/>
      <c r="Q587" s="217"/>
      <c r="R587" s="15"/>
      <c r="S587" s="15"/>
      <c r="T587" s="15"/>
    </row>
    <row r="588" spans="1:20" ht="24.75" customHeight="1">
      <c r="A588" s="15"/>
      <c r="B588" s="15"/>
      <c r="C588" s="15"/>
      <c r="D588" s="15"/>
      <c r="E588" s="198"/>
      <c r="F588" s="15"/>
      <c r="G588" s="15"/>
      <c r="H588" s="15"/>
      <c r="M588" s="15"/>
      <c r="N588" s="15"/>
      <c r="O588" s="15"/>
      <c r="P588" s="15"/>
      <c r="Q588" s="217"/>
      <c r="R588" s="15"/>
      <c r="S588" s="15"/>
      <c r="T588" s="15"/>
    </row>
    <row r="589" spans="1:20" ht="24.75" customHeight="1">
      <c r="A589" s="15"/>
      <c r="B589" s="15"/>
      <c r="C589" s="15"/>
      <c r="D589" s="15"/>
      <c r="E589" s="198"/>
      <c r="F589" s="15"/>
      <c r="G589" s="15"/>
      <c r="H589" s="15"/>
      <c r="M589" s="15"/>
      <c r="N589" s="15"/>
      <c r="O589" s="15"/>
      <c r="P589" s="15"/>
      <c r="Q589" s="217"/>
      <c r="R589" s="15"/>
      <c r="S589" s="15"/>
      <c r="T589" s="15"/>
    </row>
    <row r="590" spans="1:20" ht="24.75" customHeight="1">
      <c r="A590" s="15"/>
      <c r="B590" s="15"/>
      <c r="C590" s="15"/>
      <c r="D590" s="15"/>
      <c r="E590" s="198"/>
      <c r="F590" s="15"/>
      <c r="G590" s="15"/>
      <c r="H590" s="15"/>
      <c r="M590" s="15"/>
      <c r="N590" s="15"/>
      <c r="O590" s="15"/>
      <c r="P590" s="15"/>
      <c r="Q590" s="217"/>
      <c r="R590" s="15"/>
      <c r="S590" s="15"/>
      <c r="T590" s="15"/>
    </row>
    <row r="591" spans="1:20" ht="24.75" customHeight="1">
      <c r="A591" s="15"/>
      <c r="B591" s="15"/>
      <c r="C591" s="15"/>
      <c r="D591" s="15"/>
      <c r="E591" s="198"/>
      <c r="F591" s="15"/>
      <c r="G591" s="15"/>
      <c r="H591" s="15"/>
      <c r="M591" s="15"/>
      <c r="N591" s="15"/>
      <c r="O591" s="15"/>
      <c r="P591" s="15"/>
      <c r="Q591" s="217"/>
      <c r="R591" s="15"/>
      <c r="S591" s="15"/>
      <c r="T591" s="15"/>
    </row>
    <row r="592" spans="1:20" ht="24.75" customHeight="1">
      <c r="A592" s="15"/>
      <c r="B592" s="15"/>
      <c r="C592" s="15"/>
      <c r="D592" s="15"/>
      <c r="E592" s="198"/>
      <c r="F592" s="15"/>
      <c r="G592" s="15"/>
      <c r="H592" s="15"/>
      <c r="M592" s="15"/>
      <c r="N592" s="15"/>
      <c r="O592" s="15"/>
      <c r="P592" s="15"/>
      <c r="Q592" s="217"/>
      <c r="R592" s="15"/>
      <c r="S592" s="15"/>
      <c r="T592" s="15"/>
    </row>
    <row r="593" spans="1:20" ht="24.75" customHeight="1">
      <c r="A593" s="15"/>
      <c r="B593" s="15"/>
      <c r="C593" s="15"/>
      <c r="D593" s="15"/>
      <c r="E593" s="198"/>
      <c r="F593" s="15"/>
      <c r="G593" s="15"/>
      <c r="H593" s="15"/>
      <c r="M593" s="15"/>
      <c r="N593" s="15"/>
      <c r="O593" s="15"/>
      <c r="P593" s="15"/>
      <c r="Q593" s="217"/>
      <c r="R593" s="15"/>
      <c r="S593" s="15"/>
      <c r="T593" s="15"/>
    </row>
    <row r="594" spans="1:20" ht="24.75" customHeight="1">
      <c r="A594" s="15"/>
      <c r="B594" s="15"/>
      <c r="C594" s="15"/>
      <c r="D594" s="15"/>
      <c r="E594" s="198"/>
      <c r="F594" s="15"/>
      <c r="G594" s="15"/>
      <c r="H594" s="15"/>
      <c r="M594" s="15"/>
      <c r="N594" s="15"/>
      <c r="O594" s="15"/>
      <c r="P594" s="15"/>
      <c r="Q594" s="217"/>
      <c r="R594" s="15"/>
      <c r="S594" s="15"/>
      <c r="T594" s="15"/>
    </row>
    <row r="595" spans="1:20" ht="24.75" customHeight="1">
      <c r="A595" s="15"/>
      <c r="B595" s="15"/>
      <c r="C595" s="15"/>
      <c r="D595" s="15"/>
      <c r="E595" s="198"/>
      <c r="F595" s="15"/>
      <c r="G595" s="15"/>
      <c r="H595" s="15"/>
      <c r="M595" s="15"/>
      <c r="N595" s="15"/>
      <c r="O595" s="15"/>
      <c r="P595" s="15"/>
      <c r="Q595" s="217"/>
      <c r="R595" s="15"/>
      <c r="S595" s="15"/>
      <c r="T595" s="15"/>
    </row>
    <row r="596" spans="1:20" ht="24.75" customHeight="1">
      <c r="A596" s="15"/>
      <c r="B596" s="15"/>
      <c r="C596" s="15"/>
      <c r="D596" s="15"/>
      <c r="E596" s="198"/>
      <c r="F596" s="15"/>
      <c r="G596" s="15"/>
      <c r="H596" s="15"/>
      <c r="M596" s="15"/>
      <c r="N596" s="15"/>
      <c r="O596" s="15"/>
      <c r="P596" s="15"/>
      <c r="Q596" s="217"/>
      <c r="R596" s="15"/>
      <c r="S596" s="15"/>
      <c r="T596" s="15"/>
    </row>
    <row r="597" spans="1:20" ht="24.75" customHeight="1">
      <c r="A597" s="15"/>
      <c r="B597" s="15"/>
      <c r="C597" s="15"/>
      <c r="D597" s="15"/>
      <c r="E597" s="198"/>
      <c r="F597" s="15"/>
      <c r="G597" s="15"/>
      <c r="H597" s="15"/>
      <c r="M597" s="15"/>
      <c r="N597" s="15"/>
      <c r="O597" s="15"/>
      <c r="P597" s="15"/>
      <c r="Q597" s="217"/>
      <c r="R597" s="15"/>
      <c r="S597" s="15"/>
      <c r="T597" s="15"/>
    </row>
    <row r="598" spans="1:20" ht="24.75" customHeight="1">
      <c r="A598" s="15"/>
      <c r="B598" s="15"/>
      <c r="C598" s="15"/>
      <c r="D598" s="15"/>
      <c r="E598" s="198"/>
      <c r="F598" s="15"/>
      <c r="G598" s="15"/>
      <c r="H598" s="15"/>
      <c r="M598" s="15"/>
      <c r="N598" s="15"/>
      <c r="O598" s="15"/>
      <c r="P598" s="15"/>
      <c r="Q598" s="217"/>
      <c r="R598" s="15"/>
      <c r="S598" s="15"/>
      <c r="T598" s="15"/>
    </row>
    <row r="599" spans="1:20" ht="24.75" customHeight="1">
      <c r="A599" s="15"/>
      <c r="B599" s="15"/>
      <c r="C599" s="15"/>
      <c r="D599" s="15"/>
      <c r="E599" s="198"/>
      <c r="F599" s="15"/>
      <c r="G599" s="15"/>
      <c r="H599" s="15"/>
      <c r="M599" s="15"/>
      <c r="N599" s="15"/>
      <c r="O599" s="15"/>
      <c r="P599" s="15"/>
      <c r="Q599" s="217"/>
      <c r="R599" s="15"/>
      <c r="S599" s="15"/>
      <c r="T599" s="15"/>
    </row>
    <row r="600" spans="1:20" ht="24.75" customHeight="1">
      <c r="A600" s="15"/>
      <c r="B600" s="15"/>
      <c r="C600" s="15"/>
      <c r="D600" s="15"/>
      <c r="E600" s="198"/>
      <c r="F600" s="15"/>
      <c r="G600" s="15"/>
      <c r="H600" s="15"/>
      <c r="M600" s="15"/>
      <c r="N600" s="15"/>
      <c r="O600" s="15"/>
      <c r="P600" s="15"/>
      <c r="Q600" s="217"/>
      <c r="R600" s="15"/>
      <c r="S600" s="15"/>
      <c r="T600" s="15"/>
    </row>
    <row r="601" spans="1:20" ht="24.75" customHeight="1">
      <c r="A601" s="15"/>
      <c r="B601" s="15"/>
      <c r="C601" s="15"/>
      <c r="D601" s="15"/>
      <c r="E601" s="198"/>
      <c r="F601" s="15"/>
      <c r="G601" s="15"/>
      <c r="H601" s="15"/>
      <c r="M601" s="15"/>
      <c r="N601" s="15"/>
      <c r="O601" s="15"/>
      <c r="P601" s="15"/>
      <c r="Q601" s="217"/>
      <c r="R601" s="15"/>
      <c r="S601" s="15"/>
      <c r="T601" s="15"/>
    </row>
    <row r="602" spans="1:20" ht="24.75" customHeight="1">
      <c r="A602" s="15"/>
      <c r="B602" s="15"/>
      <c r="C602" s="15"/>
      <c r="D602" s="15"/>
      <c r="E602" s="198"/>
      <c r="F602" s="15"/>
      <c r="G602" s="15"/>
      <c r="H602" s="15"/>
      <c r="M602" s="15"/>
      <c r="N602" s="15"/>
      <c r="O602" s="15"/>
      <c r="P602" s="15"/>
      <c r="Q602" s="217"/>
      <c r="R602" s="15"/>
      <c r="S602" s="15"/>
      <c r="T602" s="15"/>
    </row>
    <row r="603" spans="1:20" ht="24.75" customHeight="1">
      <c r="A603" s="15"/>
      <c r="B603" s="15"/>
      <c r="C603" s="15"/>
      <c r="D603" s="15"/>
      <c r="E603" s="198"/>
      <c r="F603" s="15"/>
      <c r="G603" s="15"/>
      <c r="H603" s="15"/>
      <c r="M603" s="15"/>
      <c r="N603" s="15"/>
      <c r="O603" s="15"/>
      <c r="P603" s="15"/>
      <c r="Q603" s="217"/>
      <c r="R603" s="15"/>
      <c r="S603" s="15"/>
      <c r="T603" s="15"/>
    </row>
    <row r="604" spans="1:20" ht="24.75" customHeight="1">
      <c r="A604" s="15"/>
      <c r="B604" s="15"/>
      <c r="C604" s="15"/>
      <c r="D604" s="15"/>
      <c r="E604" s="198"/>
      <c r="F604" s="15"/>
      <c r="G604" s="15"/>
      <c r="H604" s="15"/>
      <c r="M604" s="15"/>
      <c r="N604" s="15"/>
      <c r="O604" s="15"/>
      <c r="P604" s="15"/>
      <c r="Q604" s="217"/>
      <c r="R604" s="15"/>
      <c r="S604" s="15"/>
      <c r="T604" s="15"/>
    </row>
    <row r="605" spans="1:20" ht="24.75" customHeight="1">
      <c r="A605" s="15"/>
      <c r="B605" s="15"/>
      <c r="C605" s="15"/>
      <c r="D605" s="15"/>
      <c r="E605" s="198"/>
      <c r="F605" s="15"/>
      <c r="G605" s="15"/>
      <c r="H605" s="15"/>
      <c r="M605" s="15"/>
      <c r="N605" s="15"/>
      <c r="O605" s="15"/>
      <c r="P605" s="15"/>
      <c r="Q605" s="217"/>
      <c r="R605" s="15"/>
      <c r="S605" s="15"/>
      <c r="T605" s="15"/>
    </row>
    <row r="606" spans="1:20" ht="24.75" customHeight="1">
      <c r="A606" s="15"/>
      <c r="B606" s="15"/>
      <c r="C606" s="15"/>
      <c r="D606" s="15"/>
      <c r="E606" s="198"/>
      <c r="F606" s="15"/>
      <c r="G606" s="15"/>
      <c r="H606" s="15"/>
      <c r="M606" s="15"/>
      <c r="N606" s="15"/>
      <c r="O606" s="15"/>
      <c r="P606" s="15"/>
      <c r="Q606" s="217"/>
      <c r="R606" s="15"/>
      <c r="S606" s="15"/>
      <c r="T606" s="15"/>
    </row>
    <row r="607" spans="1:20" ht="24.75" customHeight="1">
      <c r="A607" s="15"/>
      <c r="B607" s="15"/>
      <c r="C607" s="15"/>
      <c r="D607" s="15"/>
      <c r="E607" s="198"/>
      <c r="F607" s="15"/>
      <c r="G607" s="15"/>
      <c r="H607" s="15"/>
      <c r="M607" s="15"/>
      <c r="N607" s="15"/>
      <c r="O607" s="15"/>
      <c r="P607" s="15"/>
      <c r="Q607" s="217"/>
      <c r="R607" s="15"/>
      <c r="S607" s="15"/>
      <c r="T607" s="15"/>
    </row>
    <row r="608" spans="1:20" ht="24.75" customHeight="1">
      <c r="A608" s="15"/>
      <c r="B608" s="15"/>
      <c r="C608" s="15"/>
      <c r="D608" s="15"/>
      <c r="E608" s="198"/>
      <c r="F608" s="15"/>
      <c r="G608" s="15"/>
      <c r="H608" s="15"/>
      <c r="M608" s="15"/>
      <c r="N608" s="15"/>
      <c r="O608" s="15"/>
      <c r="P608" s="15"/>
      <c r="Q608" s="217"/>
      <c r="R608" s="15"/>
      <c r="S608" s="15"/>
      <c r="T608" s="15"/>
    </row>
    <row r="609" spans="1:20" ht="24.75" customHeight="1">
      <c r="A609" s="15"/>
      <c r="B609" s="15"/>
      <c r="C609" s="15"/>
      <c r="D609" s="15"/>
      <c r="E609" s="198"/>
      <c r="F609" s="15"/>
      <c r="G609" s="15"/>
      <c r="H609" s="15"/>
      <c r="M609" s="15"/>
      <c r="N609" s="15"/>
      <c r="O609" s="15"/>
      <c r="P609" s="15"/>
      <c r="Q609" s="217"/>
      <c r="R609" s="15"/>
      <c r="S609" s="15"/>
      <c r="T609" s="15"/>
    </row>
    <row r="610" spans="1:20" ht="24.75" customHeight="1">
      <c r="A610" s="15"/>
      <c r="B610" s="15"/>
      <c r="C610" s="15"/>
      <c r="D610" s="15"/>
      <c r="E610" s="198"/>
      <c r="F610" s="15"/>
      <c r="G610" s="15"/>
      <c r="H610" s="15"/>
      <c r="M610" s="15"/>
      <c r="N610" s="15"/>
      <c r="O610" s="15"/>
      <c r="P610" s="15"/>
      <c r="Q610" s="217"/>
      <c r="R610" s="15"/>
      <c r="S610" s="15"/>
      <c r="T610" s="15"/>
    </row>
    <row r="611" spans="1:20" ht="24.75" customHeight="1">
      <c r="A611" s="15"/>
      <c r="B611" s="15"/>
      <c r="C611" s="15"/>
      <c r="D611" s="15"/>
      <c r="E611" s="198"/>
      <c r="F611" s="15"/>
      <c r="G611" s="15"/>
      <c r="H611" s="15"/>
      <c r="M611" s="15"/>
      <c r="N611" s="15"/>
      <c r="O611" s="15"/>
      <c r="P611" s="15"/>
      <c r="Q611" s="217"/>
      <c r="R611" s="15"/>
      <c r="S611" s="15"/>
      <c r="T611" s="15"/>
    </row>
    <row r="612" spans="1:20" ht="24.75" customHeight="1">
      <c r="A612" s="15"/>
      <c r="B612" s="15"/>
      <c r="C612" s="15"/>
      <c r="D612" s="15"/>
      <c r="E612" s="198"/>
      <c r="F612" s="15"/>
      <c r="G612" s="15"/>
      <c r="H612" s="15"/>
      <c r="M612" s="15"/>
      <c r="N612" s="15"/>
      <c r="O612" s="15"/>
      <c r="P612" s="15"/>
      <c r="Q612" s="217"/>
      <c r="R612" s="15"/>
      <c r="S612" s="15"/>
      <c r="T612" s="15"/>
    </row>
    <row r="613" spans="1:20" ht="24.75" customHeight="1">
      <c r="A613" s="15"/>
      <c r="B613" s="15"/>
      <c r="C613" s="15"/>
      <c r="D613" s="15"/>
      <c r="E613" s="198"/>
      <c r="F613" s="15"/>
      <c r="G613" s="15"/>
      <c r="H613" s="15"/>
      <c r="M613" s="15"/>
      <c r="N613" s="15"/>
      <c r="O613" s="15"/>
      <c r="P613" s="15"/>
      <c r="Q613" s="217"/>
      <c r="R613" s="15"/>
      <c r="S613" s="15"/>
      <c r="T613" s="15"/>
    </row>
    <row r="614" spans="1:20" ht="24.75" customHeight="1">
      <c r="A614" s="15"/>
      <c r="B614" s="15"/>
      <c r="C614" s="15"/>
      <c r="D614" s="15"/>
      <c r="E614" s="198"/>
      <c r="F614" s="15"/>
      <c r="G614" s="15"/>
      <c r="H614" s="15"/>
      <c r="M614" s="15"/>
      <c r="N614" s="15"/>
      <c r="O614" s="15"/>
      <c r="P614" s="15"/>
      <c r="Q614" s="217"/>
      <c r="R614" s="15"/>
      <c r="S614" s="15"/>
      <c r="T614" s="15"/>
    </row>
    <row r="615" spans="1:20" ht="24.75" customHeight="1">
      <c r="A615" s="15"/>
      <c r="B615" s="15"/>
      <c r="C615" s="15"/>
      <c r="D615" s="15"/>
      <c r="E615" s="198"/>
      <c r="F615" s="15"/>
      <c r="G615" s="15"/>
      <c r="H615" s="15"/>
      <c r="M615" s="15"/>
      <c r="N615" s="15"/>
      <c r="O615" s="15"/>
      <c r="P615" s="15"/>
      <c r="Q615" s="217"/>
      <c r="R615" s="15"/>
      <c r="S615" s="15"/>
      <c r="T615" s="15"/>
    </row>
    <row r="616" spans="1:20" ht="24.75" customHeight="1">
      <c r="A616" s="15"/>
      <c r="B616" s="15"/>
      <c r="C616" s="15"/>
      <c r="D616" s="15"/>
      <c r="E616" s="198"/>
      <c r="F616" s="15"/>
      <c r="G616" s="15"/>
      <c r="H616" s="15"/>
      <c r="M616" s="15"/>
      <c r="N616" s="15"/>
      <c r="O616" s="15"/>
      <c r="P616" s="15"/>
      <c r="Q616" s="217"/>
      <c r="R616" s="15"/>
      <c r="S616" s="15"/>
      <c r="T616" s="15"/>
    </row>
    <row r="617" spans="1:20" ht="24.75" customHeight="1">
      <c r="A617" s="15"/>
      <c r="B617" s="15"/>
      <c r="C617" s="15"/>
      <c r="D617" s="15"/>
      <c r="E617" s="198"/>
      <c r="F617" s="15"/>
      <c r="G617" s="15"/>
      <c r="H617" s="15"/>
      <c r="M617" s="15"/>
      <c r="N617" s="15"/>
      <c r="O617" s="15"/>
      <c r="P617" s="15"/>
      <c r="Q617" s="217"/>
      <c r="R617" s="15"/>
      <c r="S617" s="15"/>
      <c r="T617" s="15"/>
    </row>
    <row r="618" spans="1:20" ht="24.75" customHeight="1">
      <c r="A618" s="15"/>
      <c r="B618" s="15"/>
      <c r="C618" s="15"/>
      <c r="D618" s="15"/>
      <c r="E618" s="198"/>
      <c r="F618" s="15"/>
      <c r="G618" s="15"/>
      <c r="H618" s="15"/>
      <c r="M618" s="15"/>
      <c r="N618" s="15"/>
      <c r="O618" s="15"/>
      <c r="P618" s="15"/>
      <c r="Q618" s="217"/>
      <c r="R618" s="15"/>
      <c r="S618" s="15"/>
      <c r="T618" s="15"/>
    </row>
    <row r="619" spans="1:20" ht="24.75" customHeight="1">
      <c r="A619" s="15"/>
      <c r="B619" s="15"/>
      <c r="C619" s="15"/>
      <c r="D619" s="15"/>
      <c r="E619" s="198"/>
      <c r="F619" s="15"/>
      <c r="G619" s="15"/>
      <c r="H619" s="15"/>
      <c r="M619" s="15"/>
      <c r="N619" s="15"/>
      <c r="O619" s="15"/>
      <c r="P619" s="15"/>
      <c r="Q619" s="217"/>
      <c r="R619" s="15"/>
      <c r="S619" s="15"/>
      <c r="T619" s="15"/>
    </row>
    <row r="620" spans="1:20" ht="24.75" customHeight="1">
      <c r="A620" s="15"/>
      <c r="B620" s="15"/>
      <c r="C620" s="15"/>
      <c r="D620" s="15"/>
      <c r="E620" s="198"/>
      <c r="F620" s="15"/>
      <c r="G620" s="15"/>
      <c r="H620" s="15"/>
      <c r="M620" s="15"/>
      <c r="N620" s="15"/>
      <c r="O620" s="15"/>
      <c r="P620" s="15"/>
      <c r="Q620" s="217"/>
      <c r="R620" s="15"/>
      <c r="S620" s="15"/>
      <c r="T620" s="15"/>
    </row>
    <row r="621" spans="1:20" ht="24.75" customHeight="1">
      <c r="A621" s="15"/>
      <c r="B621" s="15"/>
      <c r="C621" s="15"/>
      <c r="D621" s="15"/>
      <c r="E621" s="198"/>
      <c r="F621" s="15"/>
      <c r="G621" s="15"/>
      <c r="H621" s="15"/>
      <c r="M621" s="15"/>
      <c r="N621" s="15"/>
      <c r="O621" s="15"/>
      <c r="P621" s="15"/>
      <c r="Q621" s="217"/>
      <c r="R621" s="15"/>
      <c r="S621" s="15"/>
      <c r="T621" s="15"/>
    </row>
    <row r="622" spans="1:20" ht="24.75" customHeight="1">
      <c r="A622" s="15"/>
      <c r="B622" s="15"/>
      <c r="C622" s="15"/>
      <c r="D622" s="15"/>
      <c r="E622" s="198"/>
      <c r="F622" s="15"/>
      <c r="G622" s="15"/>
      <c r="H622" s="15"/>
      <c r="M622" s="15"/>
      <c r="N622" s="15"/>
      <c r="O622" s="15"/>
      <c r="P622" s="15"/>
      <c r="Q622" s="217"/>
      <c r="R622" s="15"/>
      <c r="S622" s="15"/>
      <c r="T622" s="15"/>
    </row>
    <row r="623" spans="1:20" ht="24.75" customHeight="1">
      <c r="A623" s="15"/>
      <c r="B623" s="15"/>
      <c r="C623" s="15"/>
      <c r="D623" s="15"/>
      <c r="E623" s="198"/>
      <c r="F623" s="15"/>
      <c r="G623" s="15"/>
      <c r="H623" s="15"/>
      <c r="M623" s="15"/>
      <c r="N623" s="15"/>
      <c r="O623" s="15"/>
      <c r="P623" s="15"/>
      <c r="Q623" s="217"/>
      <c r="R623" s="15"/>
      <c r="S623" s="15"/>
      <c r="T623" s="15"/>
    </row>
    <row r="624" spans="1:20" ht="24.75" customHeight="1">
      <c r="A624" s="15"/>
      <c r="B624" s="15"/>
      <c r="C624" s="15"/>
      <c r="D624" s="15"/>
      <c r="E624" s="198"/>
      <c r="F624" s="15"/>
      <c r="G624" s="15"/>
      <c r="H624" s="15"/>
      <c r="M624" s="15"/>
      <c r="N624" s="15"/>
      <c r="O624" s="15"/>
      <c r="P624" s="15"/>
      <c r="Q624" s="217"/>
      <c r="R624" s="15"/>
      <c r="S624" s="15"/>
      <c r="T624" s="15"/>
    </row>
    <row r="625" spans="1:20" ht="24.75" customHeight="1">
      <c r="A625" s="15"/>
      <c r="B625" s="15"/>
      <c r="C625" s="15"/>
      <c r="D625" s="15"/>
      <c r="E625" s="198"/>
      <c r="F625" s="15"/>
      <c r="G625" s="15"/>
      <c r="H625" s="15"/>
      <c r="M625" s="15"/>
      <c r="N625" s="15"/>
      <c r="O625" s="15"/>
      <c r="P625" s="15"/>
      <c r="Q625" s="217"/>
      <c r="R625" s="15"/>
      <c r="S625" s="15"/>
      <c r="T625" s="15"/>
    </row>
    <row r="626" spans="1:20" ht="24.75" customHeight="1">
      <c r="A626" s="15"/>
      <c r="B626" s="15"/>
      <c r="C626" s="15"/>
      <c r="D626" s="15"/>
      <c r="E626" s="198"/>
      <c r="F626" s="15"/>
      <c r="G626" s="15"/>
      <c r="H626" s="15"/>
      <c r="M626" s="15"/>
      <c r="N626" s="15"/>
      <c r="O626" s="15"/>
      <c r="P626" s="15"/>
      <c r="Q626" s="217"/>
      <c r="R626" s="15"/>
      <c r="S626" s="15"/>
      <c r="T626" s="15"/>
    </row>
    <row r="627" spans="1:20" ht="24.75" customHeight="1">
      <c r="A627" s="15"/>
      <c r="B627" s="15"/>
      <c r="C627" s="15"/>
      <c r="D627" s="15"/>
      <c r="E627" s="198"/>
      <c r="F627" s="15"/>
      <c r="G627" s="15"/>
      <c r="H627" s="15"/>
      <c r="M627" s="15"/>
      <c r="N627" s="15"/>
      <c r="O627" s="15"/>
      <c r="P627" s="15"/>
      <c r="Q627" s="217"/>
      <c r="R627" s="15"/>
      <c r="S627" s="15"/>
      <c r="T627" s="15"/>
    </row>
    <row r="628" spans="1:20" ht="24.75" customHeight="1">
      <c r="A628" s="15"/>
      <c r="B628" s="15"/>
      <c r="C628" s="15"/>
      <c r="D628" s="15"/>
      <c r="E628" s="198"/>
      <c r="F628" s="15"/>
      <c r="G628" s="15"/>
      <c r="H628" s="15"/>
      <c r="M628" s="15"/>
      <c r="N628" s="15"/>
      <c r="O628" s="15"/>
      <c r="P628" s="15"/>
      <c r="Q628" s="217"/>
      <c r="R628" s="15"/>
      <c r="S628" s="15"/>
      <c r="T628" s="15"/>
    </row>
    <row r="629" spans="1:20" ht="24.75" customHeight="1">
      <c r="A629" s="15"/>
      <c r="B629" s="15"/>
      <c r="C629" s="15"/>
      <c r="D629" s="15"/>
      <c r="E629" s="198"/>
      <c r="F629" s="15"/>
      <c r="G629" s="15"/>
      <c r="H629" s="15"/>
      <c r="M629" s="15"/>
      <c r="N629" s="15"/>
      <c r="O629" s="15"/>
      <c r="P629" s="15"/>
      <c r="Q629" s="217"/>
      <c r="R629" s="15"/>
      <c r="S629" s="15"/>
      <c r="T629" s="15"/>
    </row>
    <row r="630" spans="1:20" ht="24.75" customHeight="1">
      <c r="A630" s="15"/>
      <c r="B630" s="15"/>
      <c r="C630" s="15"/>
      <c r="D630" s="15"/>
      <c r="E630" s="198"/>
      <c r="F630" s="15"/>
      <c r="G630" s="15"/>
      <c r="H630" s="15"/>
      <c r="M630" s="15"/>
      <c r="N630" s="15"/>
      <c r="O630" s="15"/>
      <c r="P630" s="15"/>
      <c r="Q630" s="217"/>
      <c r="R630" s="15"/>
      <c r="S630" s="15"/>
      <c r="T630" s="15"/>
    </row>
    <row r="631" spans="1:20" ht="24.75" customHeight="1">
      <c r="A631" s="15"/>
      <c r="B631" s="15"/>
      <c r="C631" s="15"/>
      <c r="D631" s="15"/>
      <c r="E631" s="198"/>
      <c r="F631" s="15"/>
      <c r="G631" s="15"/>
      <c r="H631" s="15"/>
      <c r="M631" s="15"/>
      <c r="N631" s="15"/>
      <c r="O631" s="15"/>
      <c r="P631" s="15"/>
      <c r="Q631" s="217"/>
      <c r="R631" s="15"/>
      <c r="S631" s="15"/>
      <c r="T631" s="15"/>
    </row>
    <row r="632" spans="1:20" ht="24.75" customHeight="1">
      <c r="A632" s="15"/>
      <c r="B632" s="15"/>
      <c r="C632" s="15"/>
      <c r="D632" s="15"/>
      <c r="E632" s="198"/>
      <c r="F632" s="15"/>
      <c r="G632" s="15"/>
      <c r="H632" s="15"/>
      <c r="M632" s="15"/>
      <c r="N632" s="15"/>
      <c r="O632" s="15"/>
      <c r="P632" s="15"/>
      <c r="Q632" s="217"/>
      <c r="R632" s="15"/>
      <c r="S632" s="15"/>
      <c r="T632" s="15"/>
    </row>
    <row r="633" spans="1:20" ht="24.75" customHeight="1">
      <c r="A633" s="15"/>
      <c r="B633" s="15"/>
      <c r="C633" s="15"/>
      <c r="D633" s="15"/>
      <c r="E633" s="198"/>
      <c r="F633" s="15"/>
      <c r="G633" s="15"/>
      <c r="H633" s="15"/>
      <c r="M633" s="15"/>
      <c r="N633" s="15"/>
      <c r="O633" s="15"/>
      <c r="P633" s="15"/>
      <c r="Q633" s="217"/>
      <c r="R633" s="15"/>
      <c r="S633" s="15"/>
      <c r="T633" s="15"/>
    </row>
    <row r="634" spans="1:20" ht="24.75" customHeight="1">
      <c r="A634" s="15"/>
      <c r="B634" s="15"/>
      <c r="C634" s="15"/>
      <c r="D634" s="15"/>
      <c r="E634" s="198"/>
      <c r="F634" s="15"/>
      <c r="G634" s="15"/>
      <c r="H634" s="15"/>
      <c r="M634" s="15"/>
      <c r="N634" s="15"/>
      <c r="O634" s="15"/>
      <c r="P634" s="15"/>
      <c r="Q634" s="217"/>
      <c r="R634" s="15"/>
      <c r="S634" s="15"/>
      <c r="T634" s="15"/>
    </row>
    <row r="635" spans="1:20" ht="24.75" customHeight="1">
      <c r="A635" s="15"/>
      <c r="B635" s="15"/>
      <c r="C635" s="15"/>
      <c r="D635" s="15"/>
      <c r="E635" s="198"/>
      <c r="F635" s="15"/>
      <c r="G635" s="15"/>
      <c r="H635" s="15"/>
      <c r="M635" s="15"/>
      <c r="N635" s="15"/>
      <c r="O635" s="15"/>
      <c r="P635" s="15"/>
      <c r="Q635" s="217"/>
      <c r="R635" s="15"/>
      <c r="S635" s="15"/>
      <c r="T635" s="15"/>
    </row>
    <row r="636" spans="1:20" ht="24.75" customHeight="1">
      <c r="A636" s="15"/>
      <c r="B636" s="15"/>
      <c r="C636" s="15"/>
      <c r="D636" s="15"/>
      <c r="E636" s="198"/>
      <c r="F636" s="15"/>
      <c r="G636" s="15"/>
      <c r="H636" s="15"/>
      <c r="M636" s="15"/>
      <c r="N636" s="15"/>
      <c r="O636" s="15"/>
      <c r="P636" s="15"/>
      <c r="Q636" s="217"/>
      <c r="R636" s="15"/>
      <c r="S636" s="15"/>
      <c r="T636" s="15"/>
    </row>
    <row r="637" spans="1:20" ht="24.75" customHeight="1">
      <c r="A637" s="15"/>
      <c r="B637" s="15"/>
      <c r="C637" s="15"/>
      <c r="D637" s="15"/>
      <c r="E637" s="198"/>
      <c r="F637" s="15"/>
      <c r="G637" s="15"/>
      <c r="H637" s="15"/>
      <c r="M637" s="15"/>
      <c r="N637" s="15"/>
      <c r="O637" s="15"/>
      <c r="P637" s="15"/>
      <c r="Q637" s="217"/>
      <c r="R637" s="15"/>
      <c r="S637" s="15"/>
      <c r="T637" s="15"/>
    </row>
    <row r="638" spans="1:20" ht="24.75" customHeight="1">
      <c r="A638" s="15"/>
      <c r="B638" s="15"/>
      <c r="C638" s="15"/>
      <c r="D638" s="15"/>
      <c r="E638" s="198"/>
      <c r="F638" s="15"/>
      <c r="G638" s="15"/>
      <c r="H638" s="15"/>
      <c r="M638" s="15"/>
      <c r="N638" s="15"/>
      <c r="O638" s="15"/>
      <c r="P638" s="15"/>
      <c r="Q638" s="217"/>
      <c r="R638" s="15"/>
      <c r="S638" s="15"/>
      <c r="T638" s="15"/>
    </row>
    <row r="639" spans="1:20" ht="24.75" customHeight="1">
      <c r="A639" s="15"/>
      <c r="B639" s="15"/>
      <c r="C639" s="15"/>
      <c r="D639" s="15"/>
      <c r="E639" s="198"/>
      <c r="F639" s="15"/>
      <c r="G639" s="15"/>
      <c r="H639" s="15"/>
      <c r="M639" s="15"/>
      <c r="N639" s="15"/>
      <c r="O639" s="15"/>
      <c r="P639" s="15"/>
      <c r="Q639" s="217"/>
      <c r="R639" s="15"/>
      <c r="S639" s="15"/>
      <c r="T639" s="15"/>
    </row>
    <row r="640" spans="1:20" ht="24.75" customHeight="1">
      <c r="A640" s="15"/>
      <c r="B640" s="15"/>
      <c r="C640" s="15"/>
      <c r="D640" s="15"/>
      <c r="E640" s="198"/>
      <c r="F640" s="15"/>
      <c r="G640" s="15"/>
      <c r="H640" s="15"/>
      <c r="M640" s="15"/>
      <c r="N640" s="15"/>
      <c r="O640" s="15"/>
      <c r="P640" s="15"/>
      <c r="Q640" s="217"/>
      <c r="R640" s="15"/>
      <c r="S640" s="15"/>
      <c r="T640" s="15"/>
    </row>
    <row r="641" spans="1:20" ht="24.75" customHeight="1">
      <c r="A641" s="15"/>
      <c r="B641" s="15"/>
      <c r="C641" s="15"/>
      <c r="D641" s="15"/>
      <c r="E641" s="198"/>
      <c r="F641" s="15"/>
      <c r="G641" s="15"/>
      <c r="H641" s="15"/>
      <c r="M641" s="15"/>
      <c r="N641" s="15"/>
      <c r="O641" s="15"/>
      <c r="P641" s="15"/>
      <c r="Q641" s="217"/>
      <c r="R641" s="15"/>
      <c r="S641" s="15"/>
      <c r="T641" s="15"/>
    </row>
    <row r="642" spans="1:20" ht="24.75" customHeight="1">
      <c r="A642" s="15"/>
      <c r="B642" s="15"/>
      <c r="C642" s="15"/>
      <c r="D642" s="15"/>
      <c r="E642" s="198"/>
      <c r="F642" s="15"/>
      <c r="G642" s="15"/>
      <c r="H642" s="15"/>
      <c r="M642" s="15"/>
      <c r="N642" s="15"/>
      <c r="O642" s="15"/>
      <c r="P642" s="15"/>
      <c r="Q642" s="217"/>
      <c r="R642" s="15"/>
      <c r="S642" s="15"/>
      <c r="T642" s="15"/>
    </row>
    <row r="643" spans="1:20" ht="24.75" customHeight="1">
      <c r="A643" s="15"/>
      <c r="B643" s="15"/>
      <c r="C643" s="15"/>
      <c r="D643" s="15"/>
      <c r="E643" s="198"/>
      <c r="F643" s="15"/>
      <c r="G643" s="15"/>
      <c r="H643" s="15"/>
      <c r="M643" s="15"/>
      <c r="N643" s="15"/>
      <c r="O643" s="15"/>
      <c r="P643" s="15"/>
      <c r="Q643" s="217"/>
      <c r="R643" s="15"/>
      <c r="S643" s="15"/>
      <c r="T643" s="15"/>
    </row>
    <row r="644" spans="1:20" ht="24.75" customHeight="1">
      <c r="A644" s="15"/>
      <c r="B644" s="15"/>
      <c r="C644" s="15"/>
      <c r="D644" s="15"/>
      <c r="E644" s="198"/>
      <c r="F644" s="15"/>
      <c r="G644" s="15"/>
      <c r="H644" s="15"/>
      <c r="M644" s="15"/>
      <c r="N644" s="15"/>
      <c r="O644" s="15"/>
      <c r="P644" s="15"/>
      <c r="Q644" s="217"/>
      <c r="R644" s="15"/>
      <c r="S644" s="15"/>
      <c r="T644" s="15"/>
    </row>
    <row r="645" spans="1:20" ht="24.75" customHeight="1">
      <c r="A645" s="15"/>
      <c r="B645" s="15"/>
      <c r="C645" s="15"/>
      <c r="D645" s="15"/>
      <c r="E645" s="198"/>
      <c r="F645" s="15"/>
      <c r="G645" s="15"/>
      <c r="H645" s="15"/>
      <c r="M645" s="15"/>
      <c r="N645" s="15"/>
      <c r="O645" s="15"/>
      <c r="P645" s="15"/>
      <c r="Q645" s="217"/>
      <c r="R645" s="15"/>
      <c r="S645" s="15"/>
      <c r="T645" s="15"/>
    </row>
    <row r="646" spans="1:20" ht="24.75" customHeight="1">
      <c r="A646" s="15"/>
      <c r="B646" s="15"/>
      <c r="C646" s="15"/>
      <c r="D646" s="15"/>
      <c r="E646" s="198"/>
      <c r="F646" s="15"/>
      <c r="G646" s="15"/>
      <c r="H646" s="15"/>
      <c r="M646" s="15"/>
      <c r="N646" s="15"/>
      <c r="O646" s="15"/>
      <c r="P646" s="15"/>
      <c r="Q646" s="217"/>
      <c r="R646" s="15"/>
      <c r="S646" s="15"/>
      <c r="T646" s="15"/>
    </row>
    <row r="647" spans="1:20" ht="24.75" customHeight="1">
      <c r="A647" s="15"/>
      <c r="B647" s="15"/>
      <c r="C647" s="15"/>
      <c r="D647" s="15"/>
      <c r="E647" s="198"/>
      <c r="F647" s="15"/>
      <c r="G647" s="15"/>
      <c r="H647" s="15"/>
      <c r="M647" s="15"/>
      <c r="N647" s="15"/>
      <c r="O647" s="15"/>
      <c r="P647" s="15"/>
      <c r="Q647" s="217"/>
      <c r="R647" s="15"/>
      <c r="S647" s="15"/>
      <c r="T647" s="15"/>
    </row>
    <row r="648" spans="1:20" ht="24.75" customHeight="1">
      <c r="A648" s="15"/>
      <c r="B648" s="15"/>
      <c r="C648" s="15"/>
      <c r="D648" s="15"/>
      <c r="E648" s="198"/>
      <c r="F648" s="15"/>
      <c r="G648" s="15"/>
      <c r="H648" s="15"/>
      <c r="M648" s="15"/>
      <c r="N648" s="15"/>
      <c r="O648" s="15"/>
      <c r="P648" s="15"/>
      <c r="Q648" s="217"/>
      <c r="R648" s="15"/>
      <c r="S648" s="15"/>
      <c r="T648" s="15"/>
    </row>
    <row r="649" spans="1:20" ht="24.75" customHeight="1">
      <c r="A649" s="15"/>
      <c r="B649" s="15"/>
      <c r="C649" s="15"/>
      <c r="D649" s="15"/>
      <c r="E649" s="198"/>
      <c r="F649" s="15"/>
      <c r="G649" s="15"/>
      <c r="H649" s="15"/>
      <c r="M649" s="15"/>
      <c r="N649" s="15"/>
      <c r="O649" s="15"/>
      <c r="P649" s="15"/>
      <c r="Q649" s="217"/>
      <c r="R649" s="15"/>
      <c r="S649" s="15"/>
      <c r="T649" s="15"/>
    </row>
    <row r="650" spans="1:20" ht="24.75" customHeight="1">
      <c r="A650" s="15"/>
      <c r="B650" s="15"/>
      <c r="C650" s="15"/>
      <c r="D650" s="15"/>
      <c r="E650" s="198"/>
      <c r="F650" s="15"/>
      <c r="G650" s="15"/>
      <c r="H650" s="15"/>
      <c r="M650" s="15"/>
      <c r="N650" s="15"/>
      <c r="O650" s="15"/>
      <c r="P650" s="15"/>
      <c r="Q650" s="217"/>
      <c r="R650" s="15"/>
      <c r="S650" s="15"/>
      <c r="T650" s="15"/>
    </row>
    <row r="651" spans="1:20" ht="24.75" customHeight="1">
      <c r="A651" s="15"/>
      <c r="B651" s="15"/>
      <c r="C651" s="15"/>
      <c r="D651" s="15"/>
      <c r="E651" s="198"/>
      <c r="F651" s="15"/>
      <c r="G651" s="15"/>
      <c r="H651" s="15"/>
      <c r="M651" s="15"/>
      <c r="N651" s="15"/>
      <c r="O651" s="15"/>
      <c r="P651" s="15"/>
      <c r="Q651" s="217"/>
      <c r="R651" s="15"/>
      <c r="S651" s="15"/>
      <c r="T651" s="15"/>
    </row>
    <row r="652" spans="1:20" ht="24.75" customHeight="1">
      <c r="A652" s="15"/>
      <c r="B652" s="15"/>
      <c r="C652" s="15"/>
      <c r="D652" s="15"/>
      <c r="E652" s="198"/>
      <c r="F652" s="15"/>
      <c r="G652" s="15"/>
      <c r="H652" s="15"/>
      <c r="M652" s="15"/>
      <c r="N652" s="15"/>
      <c r="O652" s="15"/>
      <c r="P652" s="15"/>
      <c r="Q652" s="217"/>
      <c r="R652" s="15"/>
      <c r="S652" s="15"/>
      <c r="T652" s="15"/>
    </row>
    <row r="653" spans="1:20" ht="24.75" customHeight="1">
      <c r="A653" s="15"/>
      <c r="B653" s="15"/>
      <c r="C653" s="15"/>
      <c r="D653" s="15"/>
      <c r="E653" s="198"/>
      <c r="F653" s="15"/>
      <c r="G653" s="15"/>
      <c r="H653" s="15"/>
      <c r="M653" s="15"/>
      <c r="N653" s="15"/>
      <c r="O653" s="15"/>
      <c r="P653" s="15"/>
      <c r="Q653" s="217"/>
      <c r="R653" s="15"/>
      <c r="S653" s="15"/>
      <c r="T653" s="15"/>
    </row>
    <row r="654" spans="1:20" ht="24.75" customHeight="1">
      <c r="A654" s="15"/>
      <c r="B654" s="15"/>
      <c r="C654" s="15"/>
      <c r="D654" s="15"/>
      <c r="E654" s="198"/>
      <c r="F654" s="15"/>
      <c r="G654" s="15"/>
      <c r="H654" s="15"/>
      <c r="M654" s="15"/>
      <c r="N654" s="15"/>
      <c r="O654" s="15"/>
      <c r="P654" s="15"/>
      <c r="Q654" s="217"/>
      <c r="R654" s="15"/>
      <c r="S654" s="15"/>
      <c r="T654" s="15"/>
    </row>
    <row r="655" spans="1:20" ht="24.75" customHeight="1">
      <c r="A655" s="15"/>
      <c r="B655" s="15"/>
      <c r="C655" s="15"/>
      <c r="D655" s="15"/>
      <c r="E655" s="198"/>
      <c r="F655" s="15"/>
      <c r="G655" s="15"/>
      <c r="H655" s="15"/>
      <c r="M655" s="15"/>
      <c r="N655" s="15"/>
      <c r="O655" s="15"/>
      <c r="P655" s="15"/>
      <c r="Q655" s="217"/>
      <c r="R655" s="15"/>
      <c r="S655" s="15"/>
      <c r="T655" s="15"/>
    </row>
    <row r="656" spans="1:20" ht="24.75" customHeight="1">
      <c r="A656" s="15"/>
      <c r="B656" s="15"/>
      <c r="C656" s="15"/>
      <c r="D656" s="15"/>
      <c r="E656" s="198"/>
      <c r="F656" s="15"/>
      <c r="G656" s="15"/>
      <c r="H656" s="15"/>
      <c r="M656" s="15"/>
      <c r="N656" s="15"/>
      <c r="O656" s="15"/>
      <c r="P656" s="15"/>
      <c r="Q656" s="217"/>
      <c r="R656" s="15"/>
      <c r="S656" s="15"/>
      <c r="T656" s="15"/>
    </row>
    <row r="657" spans="1:20" ht="24.75" customHeight="1">
      <c r="A657" s="15"/>
      <c r="B657" s="15"/>
      <c r="C657" s="15"/>
      <c r="D657" s="15"/>
      <c r="E657" s="198"/>
      <c r="F657" s="15"/>
      <c r="G657" s="15"/>
      <c r="H657" s="15"/>
      <c r="M657" s="15"/>
      <c r="N657" s="15"/>
      <c r="O657" s="15"/>
      <c r="P657" s="15"/>
      <c r="Q657" s="217"/>
      <c r="R657" s="15"/>
      <c r="S657" s="15"/>
      <c r="T657" s="15"/>
    </row>
    <row r="658" spans="1:20" ht="24.75" customHeight="1">
      <c r="A658" s="15"/>
      <c r="B658" s="15"/>
      <c r="C658" s="15"/>
      <c r="D658" s="15"/>
      <c r="E658" s="198"/>
      <c r="F658" s="15"/>
      <c r="G658" s="15"/>
      <c r="H658" s="15"/>
      <c r="M658" s="15"/>
      <c r="N658" s="15"/>
      <c r="O658" s="15"/>
      <c r="P658" s="15"/>
      <c r="Q658" s="217"/>
      <c r="R658" s="15"/>
      <c r="S658" s="15"/>
      <c r="T658" s="15"/>
    </row>
    <row r="659" spans="1:20" ht="24.75" customHeight="1">
      <c r="A659" s="15"/>
      <c r="B659" s="15"/>
      <c r="C659" s="15"/>
      <c r="D659" s="15"/>
      <c r="E659" s="198"/>
      <c r="F659" s="15"/>
      <c r="G659" s="15"/>
      <c r="H659" s="15"/>
      <c r="M659" s="15"/>
      <c r="N659" s="15"/>
      <c r="O659" s="15"/>
      <c r="P659" s="15"/>
      <c r="Q659" s="217"/>
      <c r="R659" s="15"/>
      <c r="S659" s="15"/>
      <c r="T659" s="15"/>
    </row>
    <row r="660" spans="1:20" ht="24.75" customHeight="1">
      <c r="A660" s="15"/>
      <c r="B660" s="15"/>
      <c r="C660" s="15"/>
      <c r="D660" s="15"/>
      <c r="E660" s="198"/>
      <c r="F660" s="15"/>
      <c r="G660" s="15"/>
      <c r="H660" s="15"/>
      <c r="M660" s="15"/>
      <c r="N660" s="15"/>
      <c r="O660" s="15"/>
      <c r="P660" s="15"/>
      <c r="Q660" s="217"/>
      <c r="R660" s="15"/>
      <c r="S660" s="15"/>
      <c r="T660" s="15"/>
    </row>
    <row r="661" spans="1:20" ht="24.75" customHeight="1">
      <c r="A661" s="15"/>
      <c r="B661" s="15"/>
      <c r="C661" s="15"/>
      <c r="D661" s="15"/>
      <c r="E661" s="198"/>
      <c r="F661" s="15"/>
      <c r="G661" s="15"/>
      <c r="H661" s="15"/>
      <c r="M661" s="15"/>
      <c r="N661" s="15"/>
      <c r="O661" s="15"/>
      <c r="P661" s="15"/>
      <c r="Q661" s="217"/>
      <c r="R661" s="15"/>
      <c r="S661" s="15"/>
      <c r="T661" s="15"/>
    </row>
    <row r="662" spans="1:20" ht="24.75" customHeight="1">
      <c r="A662" s="15"/>
      <c r="B662" s="15"/>
      <c r="C662" s="15"/>
      <c r="D662" s="15"/>
      <c r="E662" s="198"/>
      <c r="F662" s="15"/>
      <c r="G662" s="15"/>
      <c r="H662" s="15"/>
      <c r="M662" s="15"/>
      <c r="N662" s="15"/>
      <c r="O662" s="15"/>
      <c r="P662" s="15"/>
      <c r="Q662" s="217"/>
      <c r="R662" s="15"/>
      <c r="S662" s="15"/>
      <c r="T662" s="15"/>
    </row>
    <row r="663" spans="1:20" ht="24.75" customHeight="1">
      <c r="A663" s="15"/>
      <c r="B663" s="15"/>
      <c r="C663" s="15"/>
      <c r="D663" s="15"/>
      <c r="E663" s="198"/>
      <c r="F663" s="15"/>
      <c r="G663" s="15"/>
      <c r="H663" s="15"/>
      <c r="M663" s="15"/>
      <c r="N663" s="15"/>
      <c r="O663" s="15"/>
      <c r="P663" s="15"/>
      <c r="Q663" s="217"/>
      <c r="R663" s="15"/>
      <c r="S663" s="15"/>
      <c r="T663" s="15"/>
    </row>
    <row r="664" spans="1:20" ht="24.75" customHeight="1">
      <c r="A664" s="15"/>
      <c r="B664" s="15"/>
      <c r="C664" s="15"/>
      <c r="D664" s="15"/>
      <c r="E664" s="198"/>
      <c r="F664" s="15"/>
      <c r="G664" s="15"/>
      <c r="H664" s="15"/>
      <c r="M664" s="15"/>
      <c r="N664" s="15"/>
      <c r="O664" s="15"/>
      <c r="P664" s="15"/>
      <c r="Q664" s="217"/>
      <c r="R664" s="15"/>
      <c r="S664" s="15"/>
      <c r="T664" s="15"/>
    </row>
    <row r="665" spans="1:20" ht="24.75" customHeight="1">
      <c r="A665" s="15"/>
      <c r="B665" s="15"/>
      <c r="C665" s="15"/>
      <c r="D665" s="15"/>
      <c r="E665" s="198"/>
      <c r="F665" s="15"/>
      <c r="G665" s="15"/>
      <c r="H665" s="15"/>
      <c r="M665" s="15"/>
      <c r="N665" s="15"/>
      <c r="O665" s="15"/>
      <c r="P665" s="15"/>
      <c r="Q665" s="217"/>
      <c r="R665" s="15"/>
      <c r="S665" s="15"/>
      <c r="T665" s="15"/>
    </row>
    <row r="666" spans="1:20" ht="24.75" customHeight="1">
      <c r="A666" s="15"/>
      <c r="B666" s="15"/>
      <c r="C666" s="15"/>
      <c r="D666" s="15"/>
      <c r="E666" s="198"/>
      <c r="F666" s="15"/>
      <c r="G666" s="15"/>
      <c r="H666" s="15"/>
      <c r="M666" s="15"/>
      <c r="N666" s="15"/>
      <c r="O666" s="15"/>
      <c r="P666" s="15"/>
      <c r="Q666" s="217"/>
      <c r="R666" s="15"/>
      <c r="S666" s="15"/>
      <c r="T666" s="15"/>
    </row>
    <row r="667" spans="1:20" ht="24.75" customHeight="1">
      <c r="A667" s="15"/>
      <c r="B667" s="15"/>
      <c r="C667" s="15"/>
      <c r="D667" s="15"/>
      <c r="E667" s="198"/>
      <c r="F667" s="15"/>
      <c r="G667" s="15"/>
      <c r="H667" s="15"/>
      <c r="M667" s="15"/>
      <c r="N667" s="15"/>
      <c r="O667" s="15"/>
      <c r="P667" s="15"/>
      <c r="Q667" s="217"/>
      <c r="R667" s="15"/>
      <c r="S667" s="15"/>
      <c r="T667" s="15"/>
    </row>
    <row r="668" spans="1:20" ht="24.75" customHeight="1">
      <c r="A668" s="15"/>
      <c r="B668" s="15"/>
      <c r="C668" s="15"/>
      <c r="D668" s="15"/>
      <c r="E668" s="198"/>
      <c r="F668" s="15"/>
      <c r="G668" s="15"/>
      <c r="H668" s="15"/>
      <c r="M668" s="15"/>
      <c r="N668" s="15"/>
      <c r="O668" s="15"/>
      <c r="P668" s="15"/>
      <c r="Q668" s="217"/>
      <c r="R668" s="15"/>
      <c r="S668" s="15"/>
      <c r="T668" s="15"/>
    </row>
    <row r="669" spans="1:20" ht="24.75" customHeight="1">
      <c r="A669" s="15"/>
      <c r="B669" s="15"/>
      <c r="C669" s="15"/>
      <c r="D669" s="15"/>
      <c r="E669" s="198"/>
      <c r="F669" s="15"/>
      <c r="G669" s="15"/>
      <c r="H669" s="15"/>
      <c r="M669" s="15"/>
      <c r="N669" s="15"/>
      <c r="O669" s="15"/>
      <c r="P669" s="15"/>
      <c r="Q669" s="217"/>
      <c r="R669" s="15"/>
      <c r="S669" s="15"/>
      <c r="T669" s="15"/>
    </row>
    <row r="670" spans="1:20" ht="24.75" customHeight="1">
      <c r="A670" s="15"/>
      <c r="B670" s="15"/>
      <c r="C670" s="15"/>
      <c r="D670" s="15"/>
      <c r="E670" s="198"/>
      <c r="F670" s="15"/>
      <c r="G670" s="15"/>
      <c r="H670" s="15"/>
      <c r="M670" s="15"/>
      <c r="N670" s="15"/>
      <c r="O670" s="15"/>
      <c r="P670" s="15"/>
      <c r="Q670" s="217"/>
      <c r="R670" s="15"/>
      <c r="S670" s="15"/>
      <c r="T670" s="15"/>
    </row>
    <row r="671" spans="1:20" ht="24.75" customHeight="1">
      <c r="A671" s="15"/>
      <c r="B671" s="15"/>
      <c r="C671" s="15"/>
      <c r="D671" s="15"/>
      <c r="E671" s="198"/>
      <c r="F671" s="15"/>
      <c r="G671" s="15"/>
      <c r="H671" s="15"/>
      <c r="M671" s="15"/>
      <c r="N671" s="15"/>
      <c r="O671" s="15"/>
      <c r="P671" s="15"/>
      <c r="Q671" s="217"/>
      <c r="R671" s="15"/>
      <c r="S671" s="15"/>
      <c r="T671" s="15"/>
    </row>
    <row r="672" spans="1:20" ht="24.75" customHeight="1">
      <c r="A672" s="15"/>
      <c r="B672" s="15"/>
      <c r="C672" s="15"/>
      <c r="D672" s="15"/>
      <c r="E672" s="198"/>
      <c r="F672" s="15"/>
      <c r="G672" s="15"/>
      <c r="H672" s="15"/>
      <c r="M672" s="15"/>
      <c r="N672" s="15"/>
      <c r="O672" s="15"/>
      <c r="P672" s="15"/>
      <c r="Q672" s="217"/>
      <c r="R672" s="15"/>
      <c r="S672" s="15"/>
      <c r="T672" s="15"/>
    </row>
    <row r="673" spans="1:20" ht="24.75" customHeight="1">
      <c r="A673" s="15"/>
      <c r="B673" s="15"/>
      <c r="C673" s="15"/>
      <c r="D673" s="15"/>
      <c r="E673" s="198"/>
      <c r="F673" s="15"/>
      <c r="G673" s="15"/>
      <c r="H673" s="15"/>
      <c r="M673" s="15"/>
      <c r="N673" s="15"/>
      <c r="O673" s="15"/>
      <c r="P673" s="15"/>
      <c r="Q673" s="217"/>
      <c r="R673" s="15"/>
      <c r="S673" s="15"/>
      <c r="T673" s="15"/>
    </row>
    <row r="674" spans="1:20" ht="24.75" customHeight="1">
      <c r="A674" s="15"/>
      <c r="B674" s="15"/>
      <c r="C674" s="15"/>
      <c r="D674" s="15"/>
      <c r="E674" s="198"/>
      <c r="F674" s="15"/>
      <c r="G674" s="15"/>
      <c r="H674" s="15"/>
      <c r="M674" s="15"/>
      <c r="N674" s="15"/>
      <c r="O674" s="15"/>
      <c r="P674" s="15"/>
      <c r="Q674" s="217"/>
      <c r="R674" s="15"/>
      <c r="S674" s="15"/>
      <c r="T674" s="15"/>
    </row>
    <row r="675" spans="1:20" ht="24.75" customHeight="1">
      <c r="A675" s="15"/>
      <c r="B675" s="15"/>
      <c r="C675" s="15"/>
      <c r="D675" s="15"/>
      <c r="E675" s="198"/>
      <c r="F675" s="15"/>
      <c r="G675" s="15"/>
      <c r="H675" s="15"/>
      <c r="M675" s="15"/>
      <c r="N675" s="15"/>
      <c r="O675" s="15"/>
      <c r="P675" s="15"/>
      <c r="Q675" s="217"/>
      <c r="R675" s="15"/>
      <c r="S675" s="15"/>
      <c r="T675" s="15"/>
    </row>
    <row r="676" spans="1:20" ht="24.75" customHeight="1">
      <c r="A676" s="15"/>
      <c r="B676" s="15"/>
      <c r="C676" s="15"/>
      <c r="D676" s="15"/>
      <c r="E676" s="198"/>
      <c r="F676" s="15"/>
      <c r="G676" s="15"/>
      <c r="H676" s="15"/>
      <c r="M676" s="15"/>
      <c r="N676" s="15"/>
      <c r="O676" s="15"/>
      <c r="P676" s="15"/>
      <c r="Q676" s="217"/>
      <c r="R676" s="15"/>
      <c r="S676" s="15"/>
      <c r="T676" s="15"/>
    </row>
    <row r="677" spans="1:20" ht="24.75" customHeight="1">
      <c r="A677" s="15"/>
      <c r="B677" s="15"/>
      <c r="C677" s="15"/>
      <c r="D677" s="15"/>
      <c r="E677" s="198"/>
      <c r="F677" s="15"/>
      <c r="G677" s="15"/>
      <c r="H677" s="15"/>
      <c r="M677" s="15"/>
      <c r="N677" s="15"/>
      <c r="O677" s="15"/>
      <c r="P677" s="15"/>
      <c r="Q677" s="217"/>
      <c r="R677" s="15"/>
      <c r="S677" s="15"/>
      <c r="T677" s="15"/>
    </row>
    <row r="678" spans="1:20" ht="24.75" customHeight="1">
      <c r="A678" s="15"/>
      <c r="B678" s="15"/>
      <c r="C678" s="15"/>
      <c r="D678" s="15"/>
      <c r="E678" s="198"/>
      <c r="F678" s="15"/>
      <c r="G678" s="15"/>
      <c r="H678" s="15"/>
      <c r="M678" s="15"/>
      <c r="N678" s="15"/>
      <c r="O678" s="15"/>
      <c r="P678" s="15"/>
      <c r="Q678" s="217"/>
      <c r="R678" s="15"/>
      <c r="S678" s="15"/>
      <c r="T678" s="15"/>
    </row>
    <row r="679" spans="1:20" ht="24.75" customHeight="1">
      <c r="A679" s="15"/>
      <c r="B679" s="15"/>
      <c r="C679" s="15"/>
      <c r="D679" s="15"/>
      <c r="E679" s="198"/>
      <c r="F679" s="15"/>
      <c r="G679" s="15"/>
      <c r="H679" s="15"/>
      <c r="M679" s="15"/>
      <c r="N679" s="15"/>
      <c r="O679" s="15"/>
      <c r="P679" s="15"/>
      <c r="Q679" s="217"/>
      <c r="R679" s="15"/>
      <c r="S679" s="15"/>
      <c r="T679" s="15"/>
    </row>
    <row r="680" spans="1:20" ht="24.75" customHeight="1">
      <c r="A680" s="15"/>
      <c r="B680" s="15"/>
      <c r="C680" s="15"/>
      <c r="D680" s="15"/>
      <c r="E680" s="198"/>
      <c r="F680" s="15"/>
      <c r="G680" s="15"/>
      <c r="H680" s="15"/>
      <c r="M680" s="15"/>
      <c r="N680" s="15"/>
      <c r="O680" s="15"/>
      <c r="P680" s="15"/>
      <c r="Q680" s="217"/>
      <c r="R680" s="15"/>
      <c r="S680" s="15"/>
      <c r="T680" s="15"/>
    </row>
    <row r="681" spans="1:20" ht="24.75" customHeight="1">
      <c r="A681" s="15"/>
      <c r="B681" s="15"/>
      <c r="C681" s="15"/>
      <c r="D681" s="15"/>
      <c r="E681" s="198"/>
      <c r="F681" s="15"/>
      <c r="G681" s="15"/>
      <c r="H681" s="15"/>
      <c r="M681" s="15"/>
      <c r="N681" s="15"/>
      <c r="O681" s="15"/>
      <c r="P681" s="15"/>
      <c r="Q681" s="217"/>
      <c r="R681" s="15"/>
      <c r="S681" s="15"/>
      <c r="T681" s="15"/>
    </row>
    <row r="682" spans="1:20" ht="24.75" customHeight="1">
      <c r="A682" s="15"/>
      <c r="B682" s="15"/>
      <c r="C682" s="15"/>
      <c r="D682" s="15"/>
      <c r="E682" s="198"/>
      <c r="F682" s="15"/>
      <c r="G682" s="15"/>
      <c r="H682" s="15"/>
      <c r="M682" s="15"/>
      <c r="N682" s="15"/>
      <c r="O682" s="15"/>
      <c r="P682" s="15"/>
      <c r="Q682" s="217"/>
      <c r="R682" s="15"/>
      <c r="S682" s="15"/>
      <c r="T682" s="15"/>
    </row>
    <row r="683" spans="1:20" ht="24.75" customHeight="1">
      <c r="A683" s="15"/>
      <c r="B683" s="15"/>
      <c r="C683" s="15"/>
      <c r="D683" s="15"/>
      <c r="E683" s="198"/>
      <c r="F683" s="15"/>
      <c r="G683" s="15"/>
      <c r="H683" s="15"/>
      <c r="M683" s="15"/>
      <c r="N683" s="15"/>
      <c r="O683" s="15"/>
      <c r="P683" s="15"/>
      <c r="Q683" s="217"/>
      <c r="R683" s="15"/>
      <c r="S683" s="15"/>
      <c r="T683" s="15"/>
    </row>
    <row r="684" spans="1:20" ht="24.75" customHeight="1">
      <c r="A684" s="15"/>
      <c r="B684" s="15"/>
      <c r="C684" s="15"/>
      <c r="D684" s="15"/>
      <c r="E684" s="198"/>
      <c r="F684" s="15"/>
      <c r="G684" s="15"/>
      <c r="H684" s="15"/>
      <c r="M684" s="15"/>
      <c r="N684" s="15"/>
      <c r="O684" s="15"/>
      <c r="P684" s="15"/>
      <c r="Q684" s="217"/>
      <c r="R684" s="15"/>
      <c r="S684" s="15"/>
      <c r="T684" s="15"/>
    </row>
    <row r="685" spans="1:20" ht="24.75" customHeight="1">
      <c r="A685" s="15"/>
      <c r="B685" s="15"/>
      <c r="C685" s="15"/>
      <c r="D685" s="15"/>
      <c r="E685" s="198"/>
      <c r="F685" s="15"/>
      <c r="G685" s="15"/>
      <c r="H685" s="15"/>
      <c r="M685" s="15"/>
      <c r="N685" s="15"/>
      <c r="O685" s="15"/>
      <c r="P685" s="15"/>
      <c r="Q685" s="217"/>
      <c r="R685" s="15"/>
      <c r="S685" s="15"/>
      <c r="T685" s="15"/>
    </row>
    <row r="686" spans="1:20" ht="24.75" customHeight="1">
      <c r="A686" s="15"/>
      <c r="B686" s="15"/>
      <c r="C686" s="15"/>
      <c r="D686" s="15"/>
      <c r="E686" s="198"/>
      <c r="F686" s="15"/>
      <c r="G686" s="15"/>
      <c r="H686" s="15"/>
      <c r="M686" s="15"/>
      <c r="N686" s="15"/>
      <c r="O686" s="15"/>
      <c r="P686" s="15"/>
      <c r="Q686" s="217"/>
      <c r="R686" s="15"/>
      <c r="S686" s="15"/>
      <c r="T686" s="15"/>
    </row>
    <row r="687" spans="1:20" ht="24.75" customHeight="1">
      <c r="A687" s="15"/>
      <c r="B687" s="15"/>
      <c r="C687" s="15"/>
      <c r="D687" s="15"/>
      <c r="E687" s="198"/>
      <c r="F687" s="15"/>
      <c r="G687" s="15"/>
      <c r="H687" s="15"/>
      <c r="M687" s="15"/>
      <c r="N687" s="15"/>
      <c r="O687" s="15"/>
      <c r="P687" s="15"/>
      <c r="Q687" s="217"/>
      <c r="R687" s="15"/>
      <c r="S687" s="15"/>
      <c r="T687" s="15"/>
    </row>
    <row r="688" spans="1:20" ht="24.75" customHeight="1">
      <c r="A688" s="15"/>
      <c r="B688" s="15"/>
      <c r="C688" s="15"/>
      <c r="D688" s="15"/>
      <c r="E688" s="198"/>
      <c r="F688" s="15"/>
      <c r="G688" s="15"/>
      <c r="H688" s="15"/>
      <c r="M688" s="15"/>
      <c r="N688" s="15"/>
      <c r="O688" s="15"/>
      <c r="P688" s="15"/>
      <c r="Q688" s="217"/>
      <c r="R688" s="15"/>
      <c r="S688" s="15"/>
      <c r="T688" s="15"/>
    </row>
    <row r="689" spans="1:20" ht="24.75" customHeight="1">
      <c r="A689" s="15"/>
      <c r="B689" s="15"/>
      <c r="C689" s="15"/>
      <c r="D689" s="15"/>
      <c r="E689" s="198"/>
      <c r="F689" s="15"/>
      <c r="G689" s="15"/>
      <c r="H689" s="15"/>
      <c r="M689" s="15"/>
      <c r="N689" s="15"/>
      <c r="O689" s="15"/>
      <c r="P689" s="15"/>
      <c r="Q689" s="217"/>
      <c r="R689" s="15"/>
      <c r="S689" s="15"/>
      <c r="T689" s="15"/>
    </row>
    <row r="690" spans="1:20" ht="24.75" customHeight="1">
      <c r="A690" s="15"/>
      <c r="B690" s="15"/>
      <c r="C690" s="15"/>
      <c r="D690" s="15"/>
      <c r="E690" s="198"/>
      <c r="F690" s="15"/>
      <c r="G690" s="15"/>
      <c r="H690" s="15"/>
      <c r="M690" s="15"/>
      <c r="N690" s="15"/>
      <c r="O690" s="15"/>
      <c r="P690" s="15"/>
      <c r="Q690" s="217"/>
      <c r="R690" s="15"/>
      <c r="S690" s="15"/>
      <c r="T690" s="15"/>
    </row>
    <row r="691" spans="1:20" ht="24.75" customHeight="1">
      <c r="A691" s="15"/>
      <c r="B691" s="15"/>
      <c r="C691" s="15"/>
      <c r="D691" s="15"/>
      <c r="E691" s="198"/>
      <c r="F691" s="15"/>
      <c r="G691" s="15"/>
      <c r="H691" s="15"/>
      <c r="M691" s="15"/>
      <c r="N691" s="15"/>
      <c r="O691" s="15"/>
      <c r="P691" s="15"/>
      <c r="Q691" s="217"/>
      <c r="R691" s="15"/>
      <c r="S691" s="15"/>
      <c r="T691" s="15"/>
    </row>
    <row r="692" spans="1:20" ht="24.75" customHeight="1">
      <c r="A692" s="15"/>
      <c r="B692" s="15"/>
      <c r="C692" s="15"/>
      <c r="D692" s="15"/>
      <c r="E692" s="198"/>
      <c r="F692" s="15"/>
      <c r="G692" s="15"/>
      <c r="H692" s="15"/>
      <c r="M692" s="15"/>
      <c r="N692" s="15"/>
      <c r="O692" s="15"/>
      <c r="P692" s="15"/>
      <c r="Q692" s="217"/>
      <c r="R692" s="15"/>
      <c r="S692" s="15"/>
      <c r="T692" s="15"/>
    </row>
    <row r="693" spans="1:20" ht="24.75" customHeight="1">
      <c r="A693" s="15"/>
      <c r="B693" s="15"/>
      <c r="C693" s="15"/>
      <c r="D693" s="15"/>
      <c r="E693" s="198"/>
      <c r="F693" s="15"/>
      <c r="G693" s="15"/>
      <c r="H693" s="15"/>
      <c r="M693" s="15"/>
      <c r="N693" s="15"/>
      <c r="O693" s="15"/>
      <c r="P693" s="15"/>
      <c r="Q693" s="217"/>
      <c r="R693" s="15"/>
      <c r="S693" s="15"/>
      <c r="T693" s="15"/>
    </row>
    <row r="694" spans="1:20" ht="24.75" customHeight="1">
      <c r="A694" s="15"/>
      <c r="B694" s="15"/>
      <c r="C694" s="15"/>
      <c r="D694" s="15"/>
      <c r="E694" s="198"/>
      <c r="F694" s="15"/>
      <c r="G694" s="15"/>
      <c r="H694" s="15"/>
      <c r="M694" s="15"/>
      <c r="N694" s="15"/>
      <c r="O694" s="15"/>
      <c r="P694" s="15"/>
      <c r="Q694" s="217"/>
      <c r="R694" s="15"/>
      <c r="S694" s="15"/>
      <c r="T694" s="15"/>
    </row>
    <row r="695" spans="1:20" ht="24.75" customHeight="1">
      <c r="A695" s="15"/>
      <c r="B695" s="15"/>
      <c r="C695" s="15"/>
      <c r="D695" s="15"/>
      <c r="E695" s="198"/>
      <c r="F695" s="15"/>
      <c r="G695" s="15"/>
      <c r="H695" s="15"/>
      <c r="M695" s="15"/>
      <c r="N695" s="15"/>
      <c r="O695" s="15"/>
      <c r="P695" s="15"/>
      <c r="Q695" s="217"/>
      <c r="R695" s="15"/>
      <c r="S695" s="15"/>
      <c r="T695" s="15"/>
    </row>
    <row r="696" spans="1:20" ht="24.75" customHeight="1">
      <c r="A696" s="15"/>
      <c r="B696" s="15"/>
      <c r="C696" s="15"/>
      <c r="D696" s="15"/>
      <c r="E696" s="198"/>
      <c r="F696" s="15"/>
      <c r="G696" s="15"/>
      <c r="H696" s="15"/>
      <c r="M696" s="15"/>
      <c r="N696" s="15"/>
      <c r="O696" s="15"/>
      <c r="P696" s="15"/>
      <c r="Q696" s="217"/>
      <c r="R696" s="15"/>
      <c r="S696" s="15"/>
      <c r="T696" s="15"/>
    </row>
    <row r="697" spans="1:20" ht="24.75" customHeight="1">
      <c r="A697" s="15"/>
      <c r="B697" s="15"/>
      <c r="C697" s="15"/>
      <c r="D697" s="15"/>
      <c r="E697" s="198"/>
      <c r="F697" s="15"/>
      <c r="G697" s="15"/>
      <c r="H697" s="15"/>
      <c r="M697" s="15"/>
      <c r="N697" s="15"/>
      <c r="O697" s="15"/>
      <c r="P697" s="15"/>
      <c r="Q697" s="217"/>
      <c r="R697" s="15"/>
      <c r="S697" s="15"/>
      <c r="T697" s="15"/>
    </row>
    <row r="698" spans="1:20" ht="24.75" customHeight="1">
      <c r="A698" s="15"/>
      <c r="B698" s="15"/>
      <c r="C698" s="15"/>
      <c r="D698" s="15"/>
      <c r="E698" s="198"/>
      <c r="F698" s="15"/>
      <c r="G698" s="15"/>
      <c r="H698" s="15"/>
      <c r="M698" s="15"/>
      <c r="N698" s="15"/>
      <c r="O698" s="15"/>
      <c r="P698" s="15"/>
      <c r="Q698" s="217"/>
      <c r="R698" s="15"/>
      <c r="S698" s="15"/>
      <c r="T698" s="15"/>
    </row>
    <row r="699" spans="1:20" ht="24.75" customHeight="1">
      <c r="A699" s="15"/>
      <c r="B699" s="15"/>
      <c r="C699" s="15"/>
      <c r="D699" s="15"/>
      <c r="E699" s="198"/>
      <c r="F699" s="15"/>
      <c r="G699" s="15"/>
      <c r="H699" s="15"/>
      <c r="M699" s="15"/>
      <c r="N699" s="15"/>
      <c r="O699" s="15"/>
      <c r="P699" s="15"/>
      <c r="Q699" s="217"/>
      <c r="R699" s="15"/>
      <c r="S699" s="15"/>
      <c r="T699" s="15"/>
    </row>
    <row r="700" spans="1:20" ht="24.75" customHeight="1">
      <c r="A700" s="15"/>
      <c r="B700" s="15"/>
      <c r="C700" s="15"/>
      <c r="D700" s="15"/>
      <c r="E700" s="198"/>
      <c r="F700" s="15"/>
      <c r="G700" s="15"/>
      <c r="H700" s="15"/>
      <c r="M700" s="15"/>
      <c r="N700" s="15"/>
      <c r="O700" s="15"/>
      <c r="P700" s="15"/>
      <c r="Q700" s="217"/>
      <c r="R700" s="15"/>
      <c r="S700" s="15"/>
      <c r="T700" s="15"/>
    </row>
    <row r="701" spans="1:20" ht="24.75" customHeight="1">
      <c r="A701" s="15"/>
      <c r="B701" s="15"/>
      <c r="C701" s="15"/>
      <c r="D701" s="15"/>
      <c r="E701" s="198"/>
      <c r="F701" s="15"/>
      <c r="G701" s="15"/>
      <c r="H701" s="15"/>
      <c r="M701" s="15"/>
      <c r="N701" s="15"/>
      <c r="O701" s="15"/>
      <c r="P701" s="15"/>
      <c r="Q701" s="217"/>
      <c r="R701" s="15"/>
      <c r="S701" s="15"/>
      <c r="T701" s="15"/>
    </row>
    <row r="702" spans="1:20" ht="24.75" customHeight="1">
      <c r="A702" s="15"/>
      <c r="B702" s="15"/>
      <c r="C702" s="15"/>
      <c r="D702" s="15"/>
      <c r="E702" s="198"/>
      <c r="F702" s="15"/>
      <c r="G702" s="15"/>
      <c r="H702" s="15"/>
      <c r="M702" s="15"/>
      <c r="N702" s="15"/>
      <c r="O702" s="15"/>
      <c r="P702" s="15"/>
      <c r="Q702" s="217"/>
      <c r="R702" s="15"/>
      <c r="S702" s="15"/>
      <c r="T702" s="15"/>
    </row>
    <row r="703" spans="1:20" ht="24.75" customHeight="1">
      <c r="A703" s="15"/>
      <c r="B703" s="15"/>
      <c r="C703" s="15"/>
      <c r="D703" s="15"/>
      <c r="E703" s="198"/>
      <c r="F703" s="15"/>
      <c r="G703" s="15"/>
      <c r="H703" s="15"/>
      <c r="M703" s="15"/>
      <c r="N703" s="15"/>
      <c r="O703" s="15"/>
      <c r="P703" s="15"/>
      <c r="Q703" s="217"/>
      <c r="R703" s="15"/>
      <c r="S703" s="15"/>
      <c r="T703" s="15"/>
    </row>
    <row r="704" spans="1:20" ht="24.75" customHeight="1">
      <c r="A704" s="15"/>
      <c r="B704" s="15"/>
      <c r="C704" s="15"/>
      <c r="D704" s="15"/>
      <c r="E704" s="198"/>
      <c r="F704" s="15"/>
      <c r="G704" s="15"/>
      <c r="H704" s="15"/>
      <c r="M704" s="15"/>
      <c r="N704" s="15"/>
      <c r="O704" s="15"/>
      <c r="P704" s="15"/>
      <c r="Q704" s="217"/>
      <c r="R704" s="15"/>
      <c r="S704" s="15"/>
      <c r="T704" s="15"/>
    </row>
    <row r="705" spans="1:20" ht="24.75" customHeight="1">
      <c r="A705" s="15"/>
      <c r="B705" s="15"/>
      <c r="C705" s="15"/>
      <c r="D705" s="15"/>
      <c r="E705" s="198"/>
      <c r="F705" s="15"/>
      <c r="G705" s="15"/>
      <c r="H705" s="15"/>
      <c r="M705" s="15"/>
      <c r="N705" s="15"/>
      <c r="O705" s="15"/>
      <c r="P705" s="15"/>
      <c r="Q705" s="217"/>
      <c r="R705" s="15"/>
      <c r="S705" s="15"/>
      <c r="T705" s="15"/>
    </row>
    <row r="706" spans="1:20" ht="24.75" customHeight="1">
      <c r="A706" s="15"/>
      <c r="B706" s="15"/>
      <c r="C706" s="15"/>
      <c r="D706" s="15"/>
      <c r="E706" s="198"/>
      <c r="F706" s="15"/>
      <c r="G706" s="15"/>
      <c r="H706" s="15"/>
      <c r="M706" s="15"/>
      <c r="N706" s="15"/>
      <c r="O706" s="15"/>
      <c r="P706" s="15"/>
      <c r="Q706" s="217"/>
      <c r="R706" s="15"/>
      <c r="S706" s="15"/>
      <c r="T706" s="15"/>
    </row>
    <row r="707" spans="1:20" ht="24.75" customHeight="1">
      <c r="A707" s="15"/>
      <c r="B707" s="15"/>
      <c r="C707" s="15"/>
      <c r="D707" s="15"/>
      <c r="E707" s="198"/>
      <c r="F707" s="15"/>
      <c r="G707" s="15"/>
      <c r="H707" s="15"/>
      <c r="M707" s="15"/>
      <c r="N707" s="15"/>
      <c r="O707" s="15"/>
      <c r="P707" s="15"/>
      <c r="Q707" s="217"/>
      <c r="R707" s="15"/>
      <c r="S707" s="15"/>
      <c r="T707" s="15"/>
    </row>
    <row r="708" spans="1:20" ht="24.75" customHeight="1">
      <c r="A708" s="15"/>
      <c r="B708" s="15"/>
      <c r="C708" s="15"/>
      <c r="D708" s="15"/>
      <c r="E708" s="198"/>
      <c r="F708" s="15"/>
      <c r="G708" s="15"/>
      <c r="H708" s="15"/>
      <c r="M708" s="15"/>
      <c r="N708" s="15"/>
      <c r="O708" s="15"/>
      <c r="P708" s="15"/>
      <c r="Q708" s="217"/>
      <c r="R708" s="15"/>
      <c r="S708" s="15"/>
      <c r="T708" s="15"/>
    </row>
    <row r="709" spans="1:20" ht="24.75" customHeight="1">
      <c r="A709" s="15"/>
      <c r="B709" s="15"/>
      <c r="C709" s="15"/>
      <c r="D709" s="15"/>
      <c r="E709" s="198"/>
      <c r="F709" s="15"/>
      <c r="G709" s="15"/>
      <c r="H709" s="15"/>
      <c r="M709" s="15"/>
      <c r="N709" s="15"/>
      <c r="O709" s="15"/>
      <c r="P709" s="15"/>
      <c r="Q709" s="217"/>
      <c r="R709" s="15"/>
      <c r="S709" s="15"/>
      <c r="T709" s="15"/>
    </row>
    <row r="710" spans="1:20" ht="24.75" customHeight="1">
      <c r="A710" s="15"/>
      <c r="B710" s="15"/>
      <c r="C710" s="15"/>
      <c r="D710" s="15"/>
      <c r="E710" s="198"/>
      <c r="F710" s="15"/>
      <c r="G710" s="15"/>
      <c r="H710" s="15"/>
      <c r="M710" s="15"/>
      <c r="N710" s="15"/>
      <c r="O710" s="15"/>
      <c r="P710" s="15"/>
      <c r="Q710" s="217"/>
      <c r="R710" s="15"/>
      <c r="S710" s="15"/>
      <c r="T710" s="15"/>
    </row>
    <row r="711" spans="1:20" ht="24.75" customHeight="1">
      <c r="A711" s="15"/>
      <c r="B711" s="15"/>
      <c r="C711" s="15"/>
      <c r="D711" s="15"/>
      <c r="E711" s="198"/>
      <c r="F711" s="15"/>
      <c r="G711" s="15"/>
      <c r="H711" s="15"/>
      <c r="M711" s="15"/>
      <c r="N711" s="15"/>
      <c r="O711" s="15"/>
      <c r="P711" s="15"/>
      <c r="Q711" s="217"/>
      <c r="R711" s="15"/>
      <c r="S711" s="15"/>
      <c r="T711" s="15"/>
    </row>
    <row r="712" spans="1:20" ht="24.75" customHeight="1">
      <c r="A712" s="15"/>
      <c r="B712" s="15"/>
      <c r="C712" s="15"/>
      <c r="D712" s="15"/>
      <c r="E712" s="198"/>
      <c r="F712" s="15"/>
      <c r="G712" s="15"/>
      <c r="H712" s="15"/>
      <c r="M712" s="15"/>
      <c r="N712" s="15"/>
      <c r="O712" s="15"/>
      <c r="P712" s="15"/>
      <c r="Q712" s="217"/>
      <c r="R712" s="15"/>
      <c r="S712" s="15"/>
      <c r="T712" s="15"/>
    </row>
    <row r="713" spans="1:20" ht="24.75" customHeight="1">
      <c r="A713" s="15"/>
      <c r="B713" s="15"/>
      <c r="C713" s="15"/>
      <c r="D713" s="15"/>
      <c r="E713" s="198"/>
      <c r="F713" s="15"/>
      <c r="G713" s="15"/>
      <c r="H713" s="15"/>
      <c r="M713" s="15"/>
      <c r="N713" s="15"/>
      <c r="O713" s="15"/>
      <c r="P713" s="15"/>
      <c r="Q713" s="217"/>
      <c r="R713" s="15"/>
      <c r="S713" s="15"/>
      <c r="T713" s="15"/>
    </row>
    <row r="714" spans="1:20" ht="24.75" customHeight="1">
      <c r="A714" s="15"/>
      <c r="B714" s="15"/>
      <c r="C714" s="15"/>
      <c r="D714" s="15"/>
      <c r="E714" s="198"/>
      <c r="F714" s="15"/>
      <c r="G714" s="15"/>
      <c r="H714" s="15"/>
      <c r="M714" s="15"/>
      <c r="N714" s="15"/>
      <c r="O714" s="15"/>
      <c r="P714" s="15"/>
      <c r="Q714" s="217"/>
      <c r="R714" s="15"/>
      <c r="S714" s="15"/>
      <c r="T714" s="15"/>
    </row>
    <row r="715" spans="1:20" ht="24.75" customHeight="1">
      <c r="A715" s="15"/>
      <c r="B715" s="15"/>
      <c r="C715" s="15"/>
      <c r="D715" s="15"/>
      <c r="E715" s="198"/>
      <c r="F715" s="15"/>
      <c r="G715" s="15"/>
      <c r="H715" s="15"/>
      <c r="M715" s="15"/>
      <c r="N715" s="15"/>
      <c r="O715" s="15"/>
      <c r="P715" s="15"/>
      <c r="Q715" s="217"/>
      <c r="R715" s="15"/>
      <c r="S715" s="15"/>
      <c r="T715" s="15"/>
    </row>
    <row r="716" spans="1:20" ht="24.75" customHeight="1">
      <c r="A716" s="15"/>
      <c r="B716" s="15"/>
      <c r="C716" s="15"/>
      <c r="D716" s="15"/>
      <c r="E716" s="198"/>
      <c r="F716" s="15"/>
      <c r="G716" s="15"/>
      <c r="H716" s="15"/>
      <c r="M716" s="15"/>
      <c r="N716" s="15"/>
      <c r="O716" s="15"/>
      <c r="P716" s="15"/>
      <c r="Q716" s="217"/>
      <c r="R716" s="15"/>
      <c r="S716" s="15"/>
      <c r="T716" s="15"/>
    </row>
    <row r="717" spans="1:20" ht="24.75" customHeight="1">
      <c r="A717" s="15"/>
      <c r="B717" s="15"/>
      <c r="C717" s="15"/>
      <c r="D717" s="15"/>
      <c r="E717" s="198"/>
      <c r="F717" s="15"/>
      <c r="G717" s="15"/>
      <c r="H717" s="15"/>
      <c r="M717" s="15"/>
      <c r="N717" s="15"/>
      <c r="O717" s="15"/>
      <c r="P717" s="15"/>
      <c r="Q717" s="217"/>
      <c r="R717" s="15"/>
      <c r="S717" s="15"/>
      <c r="T717" s="15"/>
    </row>
    <row r="718" spans="1:20" ht="24.75" customHeight="1">
      <c r="A718" s="15"/>
      <c r="B718" s="15"/>
      <c r="C718" s="15"/>
      <c r="D718" s="15"/>
      <c r="E718" s="198"/>
      <c r="F718" s="15"/>
      <c r="G718" s="15"/>
      <c r="H718" s="15"/>
      <c r="M718" s="15"/>
      <c r="N718" s="15"/>
      <c r="O718" s="15"/>
      <c r="P718" s="15"/>
      <c r="Q718" s="217"/>
      <c r="R718" s="15"/>
      <c r="S718" s="15"/>
      <c r="T718" s="15"/>
    </row>
    <row r="719" spans="1:20" ht="24.75" customHeight="1">
      <c r="A719" s="15"/>
      <c r="B719" s="15"/>
      <c r="C719" s="15"/>
      <c r="D719" s="15"/>
      <c r="E719" s="198"/>
      <c r="F719" s="15"/>
      <c r="G719" s="15"/>
      <c r="H719" s="15"/>
      <c r="M719" s="15"/>
      <c r="N719" s="15"/>
      <c r="O719" s="15"/>
      <c r="P719" s="15"/>
      <c r="Q719" s="217"/>
      <c r="R719" s="15"/>
      <c r="S719" s="15"/>
      <c r="T719" s="15"/>
    </row>
    <row r="720" spans="1:20" ht="24.75" customHeight="1">
      <c r="A720" s="15"/>
      <c r="B720" s="15"/>
      <c r="C720" s="15"/>
      <c r="D720" s="15"/>
      <c r="E720" s="198"/>
      <c r="F720" s="15"/>
      <c r="G720" s="15"/>
      <c r="H720" s="15"/>
      <c r="M720" s="15"/>
      <c r="N720" s="15"/>
      <c r="O720" s="15"/>
      <c r="P720" s="15"/>
      <c r="Q720" s="217"/>
      <c r="R720" s="15"/>
      <c r="S720" s="15"/>
      <c r="T720" s="15"/>
    </row>
    <row r="721" spans="1:20" ht="24.75" customHeight="1">
      <c r="A721" s="15"/>
      <c r="B721" s="15"/>
      <c r="C721" s="15"/>
      <c r="D721" s="15"/>
      <c r="E721" s="198"/>
      <c r="F721" s="15"/>
      <c r="G721" s="15"/>
      <c r="H721" s="15"/>
      <c r="M721" s="15"/>
      <c r="N721" s="15"/>
      <c r="O721" s="15"/>
      <c r="P721" s="15"/>
      <c r="Q721" s="217"/>
      <c r="R721" s="15"/>
      <c r="S721" s="15"/>
      <c r="T721" s="15"/>
    </row>
    <row r="722" spans="1:20" ht="24.75" customHeight="1">
      <c r="A722" s="15"/>
      <c r="B722" s="15"/>
      <c r="C722" s="15"/>
      <c r="D722" s="15"/>
      <c r="E722" s="198"/>
      <c r="F722" s="15"/>
      <c r="G722" s="15"/>
      <c r="H722" s="15"/>
      <c r="M722" s="15"/>
      <c r="N722" s="15"/>
      <c r="O722" s="15"/>
      <c r="P722" s="15"/>
      <c r="Q722" s="217"/>
      <c r="R722" s="15"/>
      <c r="S722" s="15"/>
      <c r="T722" s="15"/>
    </row>
    <row r="723" spans="1:20" ht="24.75" customHeight="1">
      <c r="A723" s="15"/>
      <c r="B723" s="15"/>
      <c r="C723" s="15"/>
      <c r="D723" s="15"/>
      <c r="E723" s="198"/>
      <c r="F723" s="15"/>
      <c r="G723" s="15"/>
      <c r="H723" s="15"/>
      <c r="M723" s="15"/>
      <c r="N723" s="15"/>
      <c r="O723" s="15"/>
      <c r="P723" s="15"/>
      <c r="Q723" s="217"/>
      <c r="R723" s="15"/>
      <c r="S723" s="15"/>
      <c r="T723" s="15"/>
    </row>
    <row r="724" spans="1:20" ht="24.75" customHeight="1">
      <c r="A724" s="15"/>
      <c r="B724" s="15"/>
      <c r="C724" s="15"/>
      <c r="D724" s="15"/>
      <c r="E724" s="198"/>
      <c r="F724" s="15"/>
      <c r="G724" s="15"/>
      <c r="H724" s="15"/>
      <c r="M724" s="15"/>
      <c r="N724" s="15"/>
      <c r="O724" s="15"/>
      <c r="P724" s="15"/>
      <c r="Q724" s="217"/>
      <c r="R724" s="15"/>
      <c r="S724" s="15"/>
      <c r="T724" s="15"/>
    </row>
    <row r="725" spans="1:20" ht="24.75" customHeight="1">
      <c r="A725" s="15"/>
      <c r="B725" s="15"/>
      <c r="C725" s="15"/>
      <c r="D725" s="15"/>
      <c r="E725" s="198"/>
      <c r="F725" s="15"/>
      <c r="G725" s="15"/>
      <c r="H725" s="15"/>
      <c r="M725" s="15"/>
      <c r="N725" s="15"/>
      <c r="O725" s="15"/>
      <c r="P725" s="15"/>
      <c r="Q725" s="217"/>
      <c r="R725" s="15"/>
      <c r="S725" s="15"/>
      <c r="T725" s="15"/>
    </row>
    <row r="726" spans="1:20" ht="24.75" customHeight="1">
      <c r="A726" s="15"/>
      <c r="B726" s="15"/>
      <c r="C726" s="15"/>
      <c r="D726" s="15"/>
      <c r="E726" s="198"/>
      <c r="F726" s="15"/>
      <c r="G726" s="15"/>
      <c r="H726" s="15"/>
      <c r="M726" s="15"/>
      <c r="N726" s="15"/>
      <c r="O726" s="15"/>
      <c r="P726" s="15"/>
      <c r="Q726" s="217"/>
      <c r="R726" s="15"/>
      <c r="S726" s="15"/>
      <c r="T726" s="15"/>
    </row>
    <row r="727" spans="1:20" ht="24.75" customHeight="1">
      <c r="A727" s="15"/>
      <c r="B727" s="15"/>
      <c r="C727" s="15"/>
      <c r="D727" s="15"/>
      <c r="E727" s="198"/>
      <c r="F727" s="15"/>
      <c r="G727" s="15"/>
      <c r="H727" s="15"/>
      <c r="M727" s="15"/>
      <c r="N727" s="15"/>
      <c r="O727" s="15"/>
      <c r="P727" s="15"/>
      <c r="Q727" s="217"/>
      <c r="R727" s="15"/>
      <c r="S727" s="15"/>
      <c r="T727" s="15"/>
    </row>
    <row r="728" spans="1:20" ht="24.75" customHeight="1">
      <c r="A728" s="15"/>
      <c r="B728" s="15"/>
      <c r="C728" s="15"/>
      <c r="D728" s="15"/>
      <c r="E728" s="198"/>
      <c r="F728" s="15"/>
      <c r="G728" s="15"/>
      <c r="H728" s="15"/>
      <c r="M728" s="15"/>
      <c r="N728" s="15"/>
      <c r="O728" s="15"/>
      <c r="P728" s="15"/>
      <c r="Q728" s="217"/>
      <c r="R728" s="15"/>
      <c r="S728" s="15"/>
      <c r="T728" s="15"/>
    </row>
    <row r="729" spans="1:20" ht="24.75" customHeight="1">
      <c r="A729" s="15"/>
      <c r="B729" s="15"/>
      <c r="C729" s="15"/>
      <c r="D729" s="15"/>
      <c r="E729" s="198"/>
      <c r="F729" s="15"/>
      <c r="G729" s="15"/>
      <c r="H729" s="15"/>
      <c r="M729" s="15"/>
      <c r="N729" s="15"/>
      <c r="O729" s="15"/>
      <c r="P729" s="15"/>
      <c r="Q729" s="217"/>
      <c r="R729" s="15"/>
      <c r="S729" s="15"/>
      <c r="T729" s="15"/>
    </row>
    <row r="730" spans="1:20" ht="24.75" customHeight="1">
      <c r="A730" s="15"/>
      <c r="B730" s="15"/>
      <c r="C730" s="15"/>
      <c r="D730" s="15"/>
      <c r="E730" s="198"/>
      <c r="F730" s="15"/>
      <c r="G730" s="15"/>
      <c r="H730" s="15"/>
      <c r="M730" s="15"/>
      <c r="N730" s="15"/>
      <c r="O730" s="15"/>
      <c r="P730" s="15"/>
      <c r="Q730" s="217"/>
      <c r="R730" s="15"/>
      <c r="S730" s="15"/>
      <c r="T730" s="15"/>
    </row>
    <row r="731" spans="1:20" ht="24.75" customHeight="1">
      <c r="A731" s="15"/>
      <c r="B731" s="15"/>
      <c r="C731" s="15"/>
      <c r="D731" s="15"/>
      <c r="E731" s="198"/>
      <c r="F731" s="15"/>
      <c r="G731" s="15"/>
      <c r="H731" s="15"/>
      <c r="M731" s="15"/>
      <c r="N731" s="15"/>
      <c r="O731" s="15"/>
      <c r="P731" s="15"/>
      <c r="Q731" s="217"/>
      <c r="R731" s="15"/>
      <c r="S731" s="15"/>
      <c r="T731" s="15"/>
    </row>
    <row r="732" spans="1:20" ht="24.75" customHeight="1">
      <c r="A732" s="15"/>
      <c r="B732" s="15"/>
      <c r="C732" s="15"/>
      <c r="D732" s="15"/>
      <c r="E732" s="198"/>
      <c r="F732" s="15"/>
      <c r="G732" s="15"/>
      <c r="H732" s="15"/>
      <c r="M732" s="15"/>
      <c r="N732" s="15"/>
      <c r="O732" s="15"/>
      <c r="P732" s="15"/>
      <c r="Q732" s="217"/>
      <c r="R732" s="15"/>
      <c r="S732" s="15"/>
      <c r="T732" s="15"/>
    </row>
    <row r="733" spans="1:20" ht="24.75" customHeight="1">
      <c r="A733" s="15"/>
      <c r="B733" s="15"/>
      <c r="C733" s="15"/>
      <c r="D733" s="15"/>
      <c r="E733" s="198"/>
      <c r="F733" s="15"/>
      <c r="G733" s="15"/>
      <c r="H733" s="15"/>
      <c r="M733" s="15"/>
      <c r="N733" s="15"/>
      <c r="O733" s="15"/>
      <c r="P733" s="15"/>
      <c r="Q733" s="217"/>
      <c r="R733" s="15"/>
      <c r="S733" s="15"/>
      <c r="T733" s="15"/>
    </row>
    <row r="734" spans="1:20" ht="24.75" customHeight="1">
      <c r="A734" s="15"/>
      <c r="B734" s="15"/>
      <c r="C734" s="15"/>
      <c r="D734" s="15"/>
      <c r="E734" s="198"/>
      <c r="F734" s="15"/>
      <c r="G734" s="15"/>
      <c r="H734" s="15"/>
      <c r="M734" s="15"/>
      <c r="N734" s="15"/>
      <c r="O734" s="15"/>
      <c r="P734" s="15"/>
      <c r="Q734" s="217"/>
      <c r="R734" s="15"/>
      <c r="S734" s="15"/>
      <c r="T734" s="15"/>
    </row>
    <row r="735" spans="1:20" ht="24.75" customHeight="1">
      <c r="A735" s="15"/>
      <c r="B735" s="15"/>
      <c r="C735" s="15"/>
      <c r="D735" s="15"/>
      <c r="E735" s="198"/>
      <c r="F735" s="15"/>
      <c r="G735" s="15"/>
      <c r="H735" s="15"/>
      <c r="M735" s="15"/>
      <c r="N735" s="15"/>
      <c r="O735" s="15"/>
      <c r="P735" s="15"/>
      <c r="Q735" s="217"/>
      <c r="R735" s="15"/>
      <c r="S735" s="15"/>
      <c r="T735" s="15"/>
    </row>
    <row r="736" spans="1:20" ht="24.75" customHeight="1">
      <c r="A736" s="15"/>
      <c r="B736" s="15"/>
      <c r="C736" s="15"/>
      <c r="D736" s="15"/>
      <c r="E736" s="198"/>
      <c r="F736" s="15"/>
      <c r="G736" s="15"/>
      <c r="H736" s="15"/>
      <c r="M736" s="15"/>
      <c r="N736" s="15"/>
      <c r="O736" s="15"/>
      <c r="P736" s="15"/>
      <c r="Q736" s="217"/>
      <c r="R736" s="15"/>
      <c r="S736" s="15"/>
      <c r="T736" s="15"/>
    </row>
    <row r="737" spans="1:20" ht="24.75" customHeight="1">
      <c r="A737" s="15"/>
      <c r="B737" s="15"/>
      <c r="C737" s="15"/>
      <c r="D737" s="15"/>
      <c r="E737" s="198"/>
      <c r="F737" s="15"/>
      <c r="G737" s="15"/>
      <c r="H737" s="15"/>
      <c r="M737" s="15"/>
      <c r="N737" s="15"/>
      <c r="O737" s="15"/>
      <c r="P737" s="15"/>
      <c r="Q737" s="217"/>
      <c r="R737" s="15"/>
      <c r="S737" s="15"/>
      <c r="T737" s="15"/>
    </row>
    <row r="738" spans="1:20" ht="24.75" customHeight="1">
      <c r="A738" s="15"/>
      <c r="B738" s="15"/>
      <c r="C738" s="15"/>
      <c r="D738" s="15"/>
      <c r="E738" s="198"/>
      <c r="F738" s="15"/>
      <c r="G738" s="15"/>
      <c r="H738" s="15"/>
      <c r="M738" s="15"/>
      <c r="N738" s="15"/>
      <c r="O738" s="15"/>
      <c r="P738" s="15"/>
      <c r="Q738" s="217"/>
      <c r="R738" s="15"/>
      <c r="S738" s="15"/>
      <c r="T738" s="15"/>
    </row>
    <row r="739" spans="1:20" ht="24.75" customHeight="1">
      <c r="A739" s="15"/>
      <c r="B739" s="15"/>
      <c r="C739" s="15"/>
      <c r="D739" s="15"/>
      <c r="E739" s="198"/>
      <c r="F739" s="15"/>
      <c r="G739" s="15"/>
      <c r="H739" s="15"/>
      <c r="M739" s="15"/>
      <c r="N739" s="15"/>
      <c r="O739" s="15"/>
      <c r="P739" s="15"/>
      <c r="Q739" s="217"/>
      <c r="R739" s="15"/>
      <c r="S739" s="15"/>
      <c r="T739" s="15"/>
    </row>
    <row r="740" spans="1:20" ht="24.75" customHeight="1">
      <c r="A740" s="15"/>
      <c r="B740" s="15"/>
      <c r="C740" s="15"/>
      <c r="D740" s="15"/>
      <c r="E740" s="198"/>
      <c r="F740" s="15"/>
      <c r="G740" s="15"/>
      <c r="H740" s="15"/>
      <c r="M740" s="15"/>
      <c r="N740" s="15"/>
      <c r="O740" s="15"/>
      <c r="P740" s="15"/>
      <c r="Q740" s="217"/>
      <c r="R740" s="15"/>
      <c r="S740" s="15"/>
      <c r="T740" s="15"/>
    </row>
    <row r="741" spans="1:20" ht="24.75" customHeight="1">
      <c r="A741" s="15"/>
      <c r="B741" s="15"/>
      <c r="C741" s="15"/>
      <c r="D741" s="15"/>
      <c r="E741" s="198"/>
      <c r="F741" s="15"/>
      <c r="G741" s="15"/>
      <c r="H741" s="15"/>
      <c r="M741" s="15"/>
      <c r="N741" s="15"/>
      <c r="O741" s="15"/>
      <c r="P741" s="15"/>
      <c r="Q741" s="217"/>
      <c r="R741" s="15"/>
      <c r="S741" s="15"/>
      <c r="T741" s="15"/>
    </row>
    <row r="742" spans="1:20" ht="24.75" customHeight="1">
      <c r="A742" s="15"/>
      <c r="B742" s="15"/>
      <c r="C742" s="15"/>
      <c r="D742" s="15"/>
      <c r="E742" s="198"/>
      <c r="F742" s="15"/>
      <c r="G742" s="15"/>
      <c r="H742" s="15"/>
      <c r="M742" s="15"/>
      <c r="N742" s="15"/>
      <c r="O742" s="15"/>
      <c r="P742" s="15"/>
      <c r="Q742" s="217"/>
      <c r="R742" s="15"/>
      <c r="S742" s="15"/>
      <c r="T742" s="15"/>
    </row>
    <row r="743" spans="1:20" ht="24.75" customHeight="1">
      <c r="A743" s="15"/>
      <c r="B743" s="15"/>
      <c r="C743" s="15"/>
      <c r="D743" s="15"/>
      <c r="E743" s="198"/>
      <c r="F743" s="15"/>
      <c r="G743" s="15"/>
      <c r="H743" s="15"/>
      <c r="M743" s="15"/>
      <c r="N743" s="15"/>
      <c r="O743" s="15"/>
      <c r="P743" s="15"/>
      <c r="Q743" s="217"/>
      <c r="R743" s="15"/>
      <c r="S743" s="15"/>
      <c r="T743" s="15"/>
    </row>
    <row r="744" spans="1:20" ht="24.75" customHeight="1">
      <c r="A744" s="15"/>
      <c r="B744" s="15"/>
      <c r="C744" s="15"/>
      <c r="D744" s="15"/>
      <c r="E744" s="198"/>
      <c r="F744" s="15"/>
      <c r="G744" s="15"/>
      <c r="H744" s="15"/>
      <c r="M744" s="15"/>
      <c r="N744" s="15"/>
      <c r="O744" s="15"/>
      <c r="P744" s="15"/>
      <c r="Q744" s="217"/>
      <c r="R744" s="15"/>
      <c r="S744" s="15"/>
      <c r="T744" s="15"/>
    </row>
    <row r="745" spans="1:20" ht="24.75" customHeight="1">
      <c r="A745" s="15"/>
      <c r="B745" s="15"/>
      <c r="C745" s="15"/>
      <c r="D745" s="15"/>
      <c r="E745" s="198"/>
      <c r="F745" s="15"/>
      <c r="G745" s="15"/>
      <c r="H745" s="15"/>
      <c r="M745" s="15"/>
      <c r="N745" s="15"/>
      <c r="O745" s="15"/>
      <c r="P745" s="15"/>
      <c r="Q745" s="217"/>
      <c r="R745" s="15"/>
      <c r="S745" s="15"/>
      <c r="T745" s="15"/>
    </row>
    <row r="746" spans="1:20" ht="24.75" customHeight="1">
      <c r="A746" s="15"/>
      <c r="B746" s="15"/>
      <c r="C746" s="15"/>
      <c r="D746" s="15"/>
      <c r="E746" s="198"/>
      <c r="F746" s="15"/>
      <c r="G746" s="15"/>
      <c r="H746" s="15"/>
      <c r="M746" s="15"/>
      <c r="N746" s="15"/>
      <c r="O746" s="15"/>
      <c r="P746" s="15"/>
      <c r="Q746" s="217"/>
      <c r="R746" s="15"/>
      <c r="S746" s="15"/>
      <c r="T746" s="15"/>
    </row>
    <row r="747" spans="1:20" ht="24.75" customHeight="1">
      <c r="A747" s="15"/>
      <c r="B747" s="15"/>
      <c r="C747" s="15"/>
      <c r="D747" s="15"/>
      <c r="E747" s="198"/>
      <c r="F747" s="15"/>
      <c r="G747" s="15"/>
      <c r="H747" s="15"/>
      <c r="M747" s="15"/>
      <c r="N747" s="15"/>
      <c r="O747" s="15"/>
      <c r="P747" s="15"/>
      <c r="Q747" s="217"/>
      <c r="R747" s="15"/>
      <c r="S747" s="15"/>
      <c r="T747" s="15"/>
    </row>
    <row r="748" spans="1:20" ht="24.75" customHeight="1">
      <c r="A748" s="15"/>
      <c r="B748" s="15"/>
      <c r="C748" s="15"/>
      <c r="D748" s="15"/>
      <c r="E748" s="198"/>
      <c r="F748" s="15"/>
      <c r="G748" s="15"/>
      <c r="H748" s="15"/>
      <c r="M748" s="15"/>
      <c r="N748" s="15"/>
      <c r="O748" s="15"/>
      <c r="P748" s="15"/>
      <c r="Q748" s="217"/>
      <c r="R748" s="15"/>
      <c r="S748" s="15"/>
      <c r="T748" s="15"/>
    </row>
    <row r="749" spans="1:20" ht="24.75" customHeight="1">
      <c r="A749" s="15"/>
      <c r="B749" s="15"/>
      <c r="C749" s="15"/>
      <c r="D749" s="15"/>
      <c r="E749" s="198"/>
      <c r="F749" s="15"/>
      <c r="G749" s="15"/>
      <c r="H749" s="15"/>
      <c r="M749" s="15"/>
      <c r="N749" s="15"/>
      <c r="O749" s="15"/>
      <c r="P749" s="15"/>
      <c r="Q749" s="217"/>
      <c r="R749" s="15"/>
      <c r="S749" s="15"/>
      <c r="T749" s="15"/>
    </row>
    <row r="750" spans="1:20" ht="24.75" customHeight="1">
      <c r="A750" s="15"/>
      <c r="B750" s="15"/>
      <c r="C750" s="15"/>
      <c r="D750" s="15"/>
      <c r="E750" s="198"/>
      <c r="F750" s="15"/>
      <c r="G750" s="15"/>
      <c r="H750" s="15"/>
      <c r="M750" s="15"/>
      <c r="N750" s="15"/>
      <c r="O750" s="15"/>
      <c r="P750" s="15"/>
      <c r="Q750" s="217"/>
      <c r="R750" s="15"/>
      <c r="S750" s="15"/>
      <c r="T750" s="15"/>
    </row>
    <row r="751" spans="1:20" ht="24.75" customHeight="1">
      <c r="A751" s="15"/>
      <c r="B751" s="15"/>
      <c r="C751" s="15"/>
      <c r="D751" s="15"/>
      <c r="E751" s="198"/>
      <c r="F751" s="15"/>
      <c r="G751" s="15"/>
      <c r="H751" s="15"/>
      <c r="M751" s="15"/>
      <c r="N751" s="15"/>
      <c r="O751" s="15"/>
      <c r="P751" s="15"/>
      <c r="Q751" s="217"/>
      <c r="R751" s="15"/>
      <c r="S751" s="15"/>
      <c r="T751" s="15"/>
    </row>
    <row r="752" spans="1:20" ht="24.75" customHeight="1">
      <c r="A752" s="15"/>
      <c r="B752" s="15"/>
      <c r="C752" s="15"/>
      <c r="D752" s="15"/>
      <c r="E752" s="198"/>
      <c r="F752" s="15"/>
      <c r="G752" s="15"/>
      <c r="H752" s="15"/>
      <c r="M752" s="15"/>
      <c r="N752" s="15"/>
      <c r="O752" s="15"/>
      <c r="P752" s="15"/>
      <c r="Q752" s="217"/>
      <c r="R752" s="15"/>
      <c r="S752" s="15"/>
      <c r="T752" s="15"/>
    </row>
    <row r="753" spans="1:20" ht="24.75" customHeight="1">
      <c r="A753" s="15"/>
      <c r="B753" s="15"/>
      <c r="C753" s="15"/>
      <c r="D753" s="15"/>
      <c r="E753" s="198"/>
      <c r="F753" s="15"/>
      <c r="G753" s="15"/>
      <c r="H753" s="15"/>
      <c r="M753" s="15"/>
      <c r="N753" s="15"/>
      <c r="O753" s="15"/>
      <c r="P753" s="15"/>
      <c r="Q753" s="217"/>
      <c r="R753" s="15"/>
      <c r="S753" s="15"/>
      <c r="T753" s="15"/>
    </row>
    <row r="754" spans="1:20" ht="24.75" customHeight="1">
      <c r="A754" s="15"/>
      <c r="B754" s="15"/>
      <c r="C754" s="15"/>
      <c r="D754" s="15"/>
      <c r="E754" s="198"/>
      <c r="F754" s="15"/>
      <c r="G754" s="15"/>
      <c r="H754" s="15"/>
      <c r="M754" s="15"/>
      <c r="N754" s="15"/>
      <c r="O754" s="15"/>
      <c r="P754" s="15"/>
      <c r="Q754" s="217"/>
      <c r="R754" s="15"/>
      <c r="S754" s="15"/>
      <c r="T754" s="15"/>
    </row>
    <row r="755" spans="1:20" ht="24.75" customHeight="1">
      <c r="A755" s="15"/>
      <c r="B755" s="15"/>
      <c r="C755" s="15"/>
      <c r="D755" s="15"/>
      <c r="E755" s="198"/>
      <c r="F755" s="15"/>
      <c r="G755" s="15"/>
      <c r="H755" s="15"/>
      <c r="M755" s="15"/>
      <c r="N755" s="15"/>
      <c r="O755" s="15"/>
      <c r="P755" s="15"/>
      <c r="Q755" s="217"/>
      <c r="R755" s="15"/>
      <c r="S755" s="15"/>
      <c r="T755" s="15"/>
    </row>
    <row r="756" spans="1:20" ht="24.75" customHeight="1">
      <c r="A756" s="15"/>
      <c r="B756" s="15"/>
      <c r="C756" s="15"/>
      <c r="D756" s="15"/>
      <c r="E756" s="198"/>
      <c r="F756" s="15"/>
      <c r="G756" s="15"/>
      <c r="H756" s="15"/>
      <c r="M756" s="15"/>
      <c r="N756" s="15"/>
      <c r="O756" s="15"/>
      <c r="P756" s="15"/>
      <c r="Q756" s="217"/>
      <c r="R756" s="15"/>
      <c r="S756" s="15"/>
      <c r="T756" s="15"/>
    </row>
    <row r="757" spans="1:20" ht="24.75" customHeight="1">
      <c r="A757" s="15"/>
      <c r="B757" s="15"/>
      <c r="C757" s="15"/>
      <c r="D757" s="15"/>
      <c r="E757" s="198"/>
      <c r="F757" s="15"/>
      <c r="G757" s="15"/>
      <c r="H757" s="15"/>
      <c r="M757" s="15"/>
      <c r="N757" s="15"/>
      <c r="O757" s="15"/>
      <c r="P757" s="15"/>
      <c r="Q757" s="217"/>
      <c r="R757" s="15"/>
      <c r="S757" s="15"/>
      <c r="T757" s="15"/>
    </row>
    <row r="758" spans="1:20" ht="24.75" customHeight="1">
      <c r="A758" s="15"/>
      <c r="B758" s="15"/>
      <c r="C758" s="15"/>
      <c r="D758" s="15"/>
      <c r="E758" s="198"/>
      <c r="F758" s="15"/>
      <c r="G758" s="15"/>
      <c r="H758" s="15"/>
      <c r="M758" s="15"/>
      <c r="N758" s="15"/>
      <c r="O758" s="15"/>
      <c r="P758" s="15"/>
      <c r="Q758" s="217"/>
      <c r="R758" s="15"/>
      <c r="S758" s="15"/>
      <c r="T758" s="15"/>
    </row>
    <row r="759" spans="1:20" ht="24.75" customHeight="1">
      <c r="A759" s="15"/>
      <c r="B759" s="15"/>
      <c r="C759" s="15"/>
      <c r="D759" s="15"/>
      <c r="E759" s="198"/>
      <c r="F759" s="15"/>
      <c r="G759" s="15"/>
      <c r="H759" s="15"/>
      <c r="M759" s="15"/>
      <c r="N759" s="15"/>
      <c r="O759" s="15"/>
      <c r="P759" s="15"/>
      <c r="Q759" s="217"/>
      <c r="R759" s="15"/>
      <c r="S759" s="15"/>
      <c r="T759" s="15"/>
    </row>
    <row r="760" spans="1:20" ht="24.75" customHeight="1">
      <c r="A760" s="15"/>
      <c r="B760" s="15"/>
      <c r="C760" s="15"/>
      <c r="D760" s="15"/>
      <c r="E760" s="198"/>
      <c r="F760" s="15"/>
      <c r="G760" s="15"/>
      <c r="H760" s="15"/>
      <c r="M760" s="15"/>
      <c r="N760" s="15"/>
      <c r="O760" s="15"/>
      <c r="P760" s="15"/>
      <c r="Q760" s="217"/>
      <c r="R760" s="15"/>
      <c r="S760" s="15"/>
      <c r="T760" s="15"/>
    </row>
    <row r="761" spans="1:20" ht="24.75" customHeight="1">
      <c r="A761" s="15"/>
      <c r="B761" s="15"/>
      <c r="C761" s="15"/>
      <c r="D761" s="15"/>
      <c r="E761" s="198"/>
      <c r="F761" s="15"/>
      <c r="G761" s="15"/>
      <c r="H761" s="15"/>
      <c r="M761" s="15"/>
      <c r="N761" s="15"/>
      <c r="O761" s="15"/>
      <c r="P761" s="15"/>
      <c r="Q761" s="217"/>
      <c r="R761" s="15"/>
      <c r="S761" s="15"/>
      <c r="T761" s="15"/>
    </row>
    <row r="762" spans="1:20" ht="24.75" customHeight="1">
      <c r="A762" s="15"/>
      <c r="B762" s="15"/>
      <c r="C762" s="15"/>
      <c r="D762" s="15"/>
      <c r="E762" s="198"/>
      <c r="F762" s="15"/>
      <c r="G762" s="15"/>
      <c r="H762" s="15"/>
      <c r="M762" s="15"/>
      <c r="N762" s="15"/>
      <c r="O762" s="15"/>
      <c r="P762" s="15"/>
      <c r="Q762" s="217"/>
      <c r="R762" s="15"/>
      <c r="S762" s="15"/>
      <c r="T762" s="15"/>
    </row>
    <row r="763" spans="1:20" ht="24.75" customHeight="1">
      <c r="A763" s="15"/>
      <c r="B763" s="15"/>
      <c r="C763" s="15"/>
      <c r="D763" s="15"/>
      <c r="E763" s="198"/>
      <c r="F763" s="15"/>
      <c r="G763" s="15"/>
      <c r="H763" s="15"/>
      <c r="M763" s="15"/>
      <c r="N763" s="15"/>
      <c r="O763" s="15"/>
      <c r="P763" s="15"/>
      <c r="Q763" s="217"/>
      <c r="R763" s="15"/>
      <c r="S763" s="15"/>
      <c r="T763" s="15"/>
    </row>
    <row r="764" spans="1:20" ht="24.75" customHeight="1">
      <c r="A764" s="15"/>
      <c r="B764" s="15"/>
      <c r="C764" s="15"/>
      <c r="D764" s="15"/>
      <c r="E764" s="198"/>
      <c r="F764" s="15"/>
      <c r="G764" s="15"/>
      <c r="H764" s="15"/>
      <c r="M764" s="15"/>
      <c r="N764" s="15"/>
      <c r="O764" s="15"/>
      <c r="P764" s="15"/>
      <c r="Q764" s="217"/>
      <c r="R764" s="15"/>
      <c r="S764" s="15"/>
      <c r="T764" s="15"/>
    </row>
    <row r="765" spans="1:20" ht="24.75" customHeight="1">
      <c r="A765" s="15"/>
      <c r="B765" s="15"/>
      <c r="C765" s="15"/>
      <c r="D765" s="15"/>
      <c r="E765" s="198"/>
      <c r="F765" s="15"/>
      <c r="G765" s="15"/>
      <c r="H765" s="15"/>
      <c r="M765" s="15"/>
      <c r="N765" s="15"/>
      <c r="O765" s="15"/>
      <c r="P765" s="15"/>
      <c r="Q765" s="217"/>
      <c r="R765" s="15"/>
      <c r="S765" s="15"/>
      <c r="T765" s="15"/>
    </row>
    <row r="766" spans="1:20" ht="24.75" customHeight="1">
      <c r="A766" s="15"/>
      <c r="B766" s="15"/>
      <c r="C766" s="15"/>
      <c r="D766" s="15"/>
      <c r="E766" s="198"/>
      <c r="F766" s="15"/>
      <c r="G766" s="15"/>
      <c r="H766" s="15"/>
      <c r="M766" s="15"/>
      <c r="N766" s="15"/>
      <c r="O766" s="15"/>
      <c r="P766" s="15"/>
      <c r="Q766" s="217"/>
      <c r="R766" s="15"/>
      <c r="S766" s="15"/>
      <c r="T766" s="15"/>
    </row>
    <row r="767" spans="1:20" ht="24.75" customHeight="1">
      <c r="A767" s="15"/>
      <c r="B767" s="15"/>
      <c r="C767" s="15"/>
      <c r="D767" s="15"/>
      <c r="E767" s="198"/>
      <c r="F767" s="15"/>
      <c r="G767" s="15"/>
      <c r="H767" s="15"/>
      <c r="M767" s="15"/>
      <c r="N767" s="15"/>
      <c r="O767" s="15"/>
      <c r="P767" s="15"/>
      <c r="Q767" s="217"/>
      <c r="R767" s="15"/>
      <c r="S767" s="15"/>
      <c r="T767" s="15"/>
    </row>
    <row r="768" spans="1:20" ht="24.75" customHeight="1">
      <c r="A768" s="15"/>
      <c r="B768" s="15"/>
      <c r="C768" s="15"/>
      <c r="D768" s="15"/>
      <c r="E768" s="198"/>
      <c r="F768" s="15"/>
      <c r="G768" s="15"/>
      <c r="H768" s="15"/>
      <c r="M768" s="15"/>
      <c r="N768" s="15"/>
      <c r="O768" s="15"/>
      <c r="P768" s="15"/>
      <c r="Q768" s="217"/>
      <c r="R768" s="15"/>
      <c r="S768" s="15"/>
      <c r="T768" s="15"/>
    </row>
    <row r="769" spans="1:20" ht="24.75" customHeight="1">
      <c r="A769" s="15"/>
      <c r="B769" s="15"/>
      <c r="C769" s="15"/>
      <c r="D769" s="15"/>
      <c r="E769" s="198"/>
      <c r="F769" s="15"/>
      <c r="G769" s="15"/>
      <c r="H769" s="15"/>
      <c r="M769" s="15"/>
      <c r="N769" s="15"/>
      <c r="O769" s="15"/>
      <c r="P769" s="15"/>
      <c r="Q769" s="217"/>
      <c r="R769" s="15"/>
      <c r="S769" s="15"/>
      <c r="T769" s="15"/>
    </row>
    <row r="770" spans="1:20" ht="24.75" customHeight="1">
      <c r="A770" s="15"/>
      <c r="B770" s="15"/>
      <c r="C770" s="15"/>
      <c r="D770" s="15"/>
      <c r="E770" s="198"/>
      <c r="F770" s="15"/>
      <c r="G770" s="15"/>
      <c r="H770" s="15"/>
      <c r="M770" s="15"/>
      <c r="N770" s="15"/>
      <c r="O770" s="15"/>
      <c r="P770" s="15"/>
      <c r="Q770" s="217"/>
      <c r="R770" s="15"/>
      <c r="S770" s="15"/>
      <c r="T770" s="15"/>
    </row>
    <row r="771" spans="1:20" ht="24.75" customHeight="1">
      <c r="A771" s="15"/>
      <c r="B771" s="15"/>
      <c r="C771" s="15"/>
      <c r="D771" s="15"/>
      <c r="E771" s="198"/>
      <c r="F771" s="15"/>
      <c r="G771" s="15"/>
      <c r="H771" s="15"/>
      <c r="M771" s="15"/>
      <c r="N771" s="15"/>
      <c r="O771" s="15"/>
      <c r="P771" s="15"/>
      <c r="Q771" s="217"/>
      <c r="R771" s="15"/>
      <c r="S771" s="15"/>
      <c r="T771" s="15"/>
    </row>
    <row r="772" spans="1:20" ht="24.75" customHeight="1">
      <c r="A772" s="15"/>
      <c r="B772" s="15"/>
      <c r="C772" s="15"/>
      <c r="D772" s="15"/>
      <c r="E772" s="198"/>
      <c r="F772" s="15"/>
      <c r="G772" s="15"/>
      <c r="H772" s="15"/>
      <c r="M772" s="15"/>
      <c r="N772" s="15"/>
      <c r="O772" s="15"/>
      <c r="P772" s="15"/>
      <c r="Q772" s="217"/>
      <c r="R772" s="15"/>
      <c r="S772" s="15"/>
      <c r="T772" s="15"/>
    </row>
    <row r="773" spans="1:20" ht="24.75" customHeight="1">
      <c r="A773" s="15"/>
      <c r="B773" s="15"/>
      <c r="C773" s="15"/>
      <c r="D773" s="15"/>
      <c r="E773" s="198"/>
      <c r="F773" s="15"/>
      <c r="G773" s="15"/>
      <c r="H773" s="15"/>
      <c r="M773" s="15"/>
      <c r="N773" s="15"/>
      <c r="O773" s="15"/>
      <c r="P773" s="15"/>
      <c r="Q773" s="217"/>
      <c r="R773" s="15"/>
      <c r="S773" s="15"/>
      <c r="T773" s="15"/>
    </row>
    <row r="774" spans="1:20" ht="24.75" customHeight="1">
      <c r="A774" s="15"/>
      <c r="B774" s="15"/>
      <c r="C774" s="15"/>
      <c r="D774" s="15"/>
      <c r="E774" s="198"/>
      <c r="F774" s="15"/>
      <c r="G774" s="15"/>
      <c r="H774" s="15"/>
      <c r="M774" s="15"/>
      <c r="N774" s="15"/>
      <c r="O774" s="15"/>
      <c r="P774" s="15"/>
      <c r="Q774" s="217"/>
      <c r="R774" s="15"/>
      <c r="S774" s="15"/>
      <c r="T774" s="15"/>
    </row>
    <row r="775" spans="1:20" ht="24.75" customHeight="1">
      <c r="A775" s="15"/>
      <c r="B775" s="15"/>
      <c r="C775" s="15"/>
      <c r="D775" s="15"/>
      <c r="E775" s="198"/>
      <c r="F775" s="15"/>
      <c r="G775" s="15"/>
      <c r="H775" s="15"/>
      <c r="M775" s="15"/>
      <c r="N775" s="15"/>
      <c r="O775" s="15"/>
      <c r="P775" s="15"/>
      <c r="Q775" s="217"/>
      <c r="R775" s="15"/>
      <c r="S775" s="15"/>
      <c r="T775" s="15"/>
    </row>
    <row r="776" spans="1:20" ht="24.75" customHeight="1">
      <c r="A776" s="15"/>
      <c r="B776" s="15"/>
      <c r="C776" s="15"/>
      <c r="D776" s="15"/>
      <c r="E776" s="198"/>
      <c r="F776" s="15"/>
      <c r="G776" s="15"/>
      <c r="H776" s="15"/>
      <c r="M776" s="15"/>
      <c r="N776" s="15"/>
      <c r="O776" s="15"/>
      <c r="P776" s="15"/>
      <c r="Q776" s="217"/>
      <c r="R776" s="15"/>
      <c r="S776" s="15"/>
      <c r="T776" s="15"/>
    </row>
    <row r="777" spans="1:20" ht="24.75" customHeight="1">
      <c r="A777" s="15"/>
      <c r="B777" s="15"/>
      <c r="C777" s="15"/>
      <c r="D777" s="15"/>
      <c r="E777" s="198"/>
      <c r="F777" s="15"/>
      <c r="G777" s="15"/>
      <c r="H777" s="15"/>
      <c r="M777" s="15"/>
      <c r="N777" s="15"/>
      <c r="O777" s="15"/>
      <c r="P777" s="15"/>
      <c r="Q777" s="217"/>
      <c r="R777" s="15"/>
      <c r="S777" s="15"/>
      <c r="T777" s="15"/>
    </row>
    <row r="778" spans="1:20" ht="24.75" customHeight="1">
      <c r="A778" s="15"/>
      <c r="B778" s="15"/>
      <c r="C778" s="15"/>
      <c r="D778" s="15"/>
      <c r="E778" s="198"/>
      <c r="F778" s="15"/>
      <c r="G778" s="15"/>
      <c r="H778" s="15"/>
      <c r="M778" s="15"/>
      <c r="N778" s="15"/>
      <c r="O778" s="15"/>
      <c r="P778" s="15"/>
      <c r="Q778" s="217"/>
      <c r="R778" s="15"/>
      <c r="S778" s="15"/>
      <c r="T778" s="15"/>
    </row>
    <row r="779" spans="1:20" ht="24.75" customHeight="1">
      <c r="A779" s="15"/>
      <c r="B779" s="15"/>
      <c r="C779" s="15"/>
      <c r="D779" s="15"/>
      <c r="E779" s="198"/>
      <c r="F779" s="15"/>
      <c r="G779" s="15"/>
      <c r="H779" s="15"/>
      <c r="M779" s="15"/>
      <c r="N779" s="15"/>
      <c r="O779" s="15"/>
      <c r="P779" s="15"/>
      <c r="Q779" s="217"/>
      <c r="R779" s="15"/>
      <c r="S779" s="15"/>
      <c r="T779" s="15"/>
    </row>
    <row r="780" spans="1:20" ht="24.75" customHeight="1">
      <c r="A780" s="15"/>
      <c r="B780" s="15"/>
      <c r="C780" s="15"/>
      <c r="D780" s="15"/>
      <c r="E780" s="198"/>
      <c r="F780" s="15"/>
      <c r="G780" s="15"/>
      <c r="H780" s="15"/>
      <c r="M780" s="15"/>
      <c r="N780" s="15"/>
      <c r="O780" s="15"/>
      <c r="P780" s="15"/>
      <c r="Q780" s="217"/>
      <c r="R780" s="15"/>
      <c r="S780" s="15"/>
      <c r="T780" s="15"/>
    </row>
    <row r="781" spans="1:20" ht="24.75" customHeight="1">
      <c r="A781" s="15"/>
      <c r="B781" s="15"/>
      <c r="C781" s="15"/>
      <c r="D781" s="15"/>
      <c r="E781" s="198"/>
      <c r="F781" s="15"/>
      <c r="G781" s="15"/>
      <c r="H781" s="15"/>
      <c r="M781" s="15"/>
      <c r="N781" s="15"/>
      <c r="O781" s="15"/>
      <c r="P781" s="15"/>
      <c r="Q781" s="217"/>
      <c r="R781" s="15"/>
      <c r="S781" s="15"/>
      <c r="T781" s="15"/>
    </row>
    <row r="782" spans="1:20" ht="24.75" customHeight="1">
      <c r="A782" s="15"/>
      <c r="B782" s="15"/>
      <c r="C782" s="15"/>
      <c r="D782" s="15"/>
      <c r="E782" s="198"/>
      <c r="F782" s="15"/>
      <c r="G782" s="15"/>
      <c r="H782" s="15"/>
      <c r="M782" s="15"/>
      <c r="N782" s="15"/>
      <c r="O782" s="15"/>
      <c r="P782" s="15"/>
      <c r="Q782" s="217"/>
      <c r="R782" s="15"/>
      <c r="S782" s="15"/>
      <c r="T782" s="15"/>
    </row>
    <row r="783" spans="1:20" ht="24.75" customHeight="1">
      <c r="A783" s="15"/>
      <c r="B783" s="15"/>
      <c r="C783" s="15"/>
      <c r="D783" s="15"/>
      <c r="E783" s="198"/>
      <c r="F783" s="15"/>
      <c r="G783" s="15"/>
      <c r="H783" s="15"/>
      <c r="M783" s="15"/>
      <c r="N783" s="15"/>
      <c r="O783" s="15"/>
      <c r="P783" s="15"/>
      <c r="Q783" s="217"/>
      <c r="R783" s="15"/>
      <c r="S783" s="15"/>
      <c r="T783" s="15"/>
    </row>
    <row r="784" spans="1:20" ht="24.75" customHeight="1">
      <c r="A784" s="15"/>
      <c r="B784" s="15"/>
      <c r="C784" s="15"/>
      <c r="D784" s="15"/>
      <c r="E784" s="198"/>
      <c r="F784" s="15"/>
      <c r="G784" s="15"/>
      <c r="H784" s="15"/>
      <c r="M784" s="15"/>
      <c r="N784" s="15"/>
      <c r="O784" s="15"/>
      <c r="P784" s="15"/>
      <c r="Q784" s="217"/>
      <c r="R784" s="15"/>
      <c r="S784" s="15"/>
      <c r="T784" s="15"/>
    </row>
    <row r="785" spans="1:20" ht="24.75" customHeight="1">
      <c r="A785" s="15"/>
      <c r="B785" s="15"/>
      <c r="C785" s="15"/>
      <c r="D785" s="15"/>
      <c r="E785" s="198"/>
      <c r="F785" s="15"/>
      <c r="G785" s="15"/>
      <c r="H785" s="15"/>
      <c r="M785" s="15"/>
      <c r="N785" s="15"/>
      <c r="O785" s="15"/>
      <c r="P785" s="15"/>
      <c r="Q785" s="217"/>
      <c r="R785" s="15"/>
      <c r="S785" s="15"/>
      <c r="T785" s="15"/>
    </row>
    <row r="786" spans="1:20" ht="24.75" customHeight="1">
      <c r="A786" s="15"/>
      <c r="B786" s="15"/>
      <c r="C786" s="15"/>
      <c r="D786" s="15"/>
      <c r="E786" s="198"/>
      <c r="F786" s="15"/>
      <c r="G786" s="15"/>
      <c r="H786" s="15"/>
      <c r="M786" s="15"/>
      <c r="N786" s="15"/>
      <c r="O786" s="15"/>
      <c r="P786" s="15"/>
      <c r="Q786" s="217"/>
      <c r="R786" s="15"/>
      <c r="S786" s="15"/>
      <c r="T786" s="15"/>
    </row>
    <row r="787" spans="1:20" ht="24.75" customHeight="1">
      <c r="A787" s="15"/>
      <c r="B787" s="15"/>
      <c r="C787" s="15"/>
      <c r="D787" s="15"/>
      <c r="E787" s="198"/>
      <c r="F787" s="15"/>
      <c r="G787" s="15"/>
      <c r="H787" s="15"/>
      <c r="M787" s="15"/>
      <c r="N787" s="15"/>
      <c r="O787" s="15"/>
      <c r="P787" s="15"/>
      <c r="Q787" s="217"/>
      <c r="R787" s="15"/>
      <c r="S787" s="15"/>
      <c r="T787" s="15"/>
    </row>
    <row r="788" spans="1:20" ht="24.75" customHeight="1">
      <c r="A788" s="15"/>
      <c r="B788" s="15"/>
      <c r="C788" s="15"/>
      <c r="D788" s="15"/>
      <c r="E788" s="198"/>
      <c r="F788" s="15"/>
      <c r="G788" s="15"/>
      <c r="H788" s="15"/>
      <c r="M788" s="15"/>
      <c r="N788" s="15"/>
      <c r="O788" s="15"/>
      <c r="P788" s="15"/>
      <c r="Q788" s="217"/>
      <c r="R788" s="15"/>
      <c r="S788" s="15"/>
      <c r="T788" s="15"/>
    </row>
    <row r="789" spans="1:20" ht="24.75" customHeight="1">
      <c r="A789" s="15"/>
      <c r="B789" s="15"/>
      <c r="C789" s="15"/>
      <c r="D789" s="15"/>
      <c r="E789" s="198"/>
      <c r="F789" s="15"/>
      <c r="G789" s="15"/>
      <c r="H789" s="15"/>
      <c r="M789" s="15"/>
      <c r="N789" s="15"/>
      <c r="O789" s="15"/>
      <c r="P789" s="15"/>
      <c r="Q789" s="217"/>
      <c r="R789" s="15"/>
      <c r="S789" s="15"/>
      <c r="T789" s="15"/>
    </row>
    <row r="790" spans="1:20" ht="24.75" customHeight="1">
      <c r="A790" s="15"/>
      <c r="B790" s="15"/>
      <c r="C790" s="15"/>
      <c r="D790" s="15"/>
      <c r="E790" s="198"/>
      <c r="F790" s="15"/>
      <c r="G790" s="15"/>
      <c r="H790" s="15"/>
      <c r="M790" s="15"/>
      <c r="N790" s="15"/>
      <c r="O790" s="15"/>
      <c r="P790" s="15"/>
      <c r="Q790" s="217"/>
      <c r="R790" s="15"/>
      <c r="S790" s="15"/>
      <c r="T790" s="15"/>
    </row>
    <row r="791" spans="1:20" ht="24.75" customHeight="1">
      <c r="A791" s="15"/>
      <c r="B791" s="15"/>
      <c r="C791" s="15"/>
      <c r="D791" s="15"/>
      <c r="E791" s="198"/>
      <c r="F791" s="15"/>
      <c r="G791" s="15"/>
      <c r="H791" s="15"/>
      <c r="M791" s="15"/>
      <c r="N791" s="15"/>
      <c r="O791" s="15"/>
      <c r="P791" s="15"/>
      <c r="Q791" s="217"/>
      <c r="R791" s="15"/>
      <c r="S791" s="15"/>
      <c r="T791" s="15"/>
    </row>
    <row r="792" spans="1:20" ht="24.75" customHeight="1">
      <c r="A792" s="15"/>
      <c r="B792" s="15"/>
      <c r="C792" s="15"/>
      <c r="D792" s="15"/>
      <c r="E792" s="198"/>
      <c r="F792" s="15"/>
      <c r="G792" s="15"/>
      <c r="H792" s="15"/>
      <c r="M792" s="15"/>
      <c r="N792" s="15"/>
      <c r="O792" s="15"/>
      <c r="P792" s="15"/>
      <c r="Q792" s="217"/>
      <c r="R792" s="15"/>
      <c r="S792" s="15"/>
      <c r="T792" s="15"/>
    </row>
    <row r="793" spans="1:20" ht="24.75" customHeight="1">
      <c r="A793" s="15"/>
      <c r="B793" s="15"/>
      <c r="C793" s="15"/>
      <c r="D793" s="15"/>
      <c r="E793" s="198"/>
      <c r="F793" s="15"/>
      <c r="G793" s="15"/>
      <c r="H793" s="15"/>
      <c r="M793" s="15"/>
      <c r="N793" s="15"/>
      <c r="O793" s="15"/>
      <c r="P793" s="15"/>
      <c r="Q793" s="217"/>
      <c r="R793" s="15"/>
      <c r="S793" s="15"/>
      <c r="T793" s="15"/>
    </row>
    <row r="794" spans="1:20" ht="24.75" customHeight="1">
      <c r="A794" s="15"/>
      <c r="B794" s="15"/>
      <c r="C794" s="15"/>
      <c r="D794" s="15"/>
      <c r="E794" s="198"/>
      <c r="F794" s="15"/>
      <c r="G794" s="15"/>
      <c r="H794" s="15"/>
      <c r="M794" s="15"/>
      <c r="N794" s="15"/>
      <c r="O794" s="15"/>
      <c r="P794" s="15"/>
      <c r="Q794" s="217"/>
      <c r="R794" s="15"/>
      <c r="S794" s="15"/>
      <c r="T794" s="15"/>
    </row>
    <row r="795" spans="1:20" ht="24.75" customHeight="1">
      <c r="A795" s="15"/>
      <c r="B795" s="15"/>
      <c r="C795" s="15"/>
      <c r="D795" s="15"/>
      <c r="E795" s="198"/>
      <c r="F795" s="15"/>
      <c r="G795" s="15"/>
      <c r="H795" s="15"/>
      <c r="M795" s="15"/>
      <c r="N795" s="15"/>
      <c r="O795" s="15"/>
      <c r="P795" s="15"/>
      <c r="Q795" s="217"/>
      <c r="R795" s="15"/>
      <c r="S795" s="15"/>
      <c r="T795" s="15"/>
    </row>
    <row r="796" spans="1:20" ht="24.75" customHeight="1">
      <c r="A796" s="15"/>
      <c r="B796" s="15"/>
      <c r="C796" s="15"/>
      <c r="D796" s="15"/>
      <c r="E796" s="198"/>
      <c r="F796" s="15"/>
      <c r="G796" s="15"/>
      <c r="H796" s="15"/>
      <c r="M796" s="15"/>
      <c r="N796" s="15"/>
      <c r="O796" s="15"/>
      <c r="P796" s="15"/>
      <c r="Q796" s="217"/>
      <c r="R796" s="15"/>
      <c r="S796" s="15"/>
      <c r="T796" s="15"/>
    </row>
    <row r="797" spans="1:20" ht="24.75" customHeight="1">
      <c r="A797" s="15"/>
      <c r="B797" s="15"/>
      <c r="C797" s="15"/>
      <c r="D797" s="15"/>
      <c r="E797" s="198"/>
      <c r="F797" s="15"/>
      <c r="G797" s="15"/>
      <c r="H797" s="15"/>
      <c r="M797" s="15"/>
      <c r="N797" s="15"/>
      <c r="O797" s="15"/>
      <c r="P797" s="15"/>
      <c r="Q797" s="217"/>
      <c r="R797" s="15"/>
      <c r="S797" s="15"/>
      <c r="T797" s="15"/>
    </row>
    <row r="798" spans="1:20" ht="24.75" customHeight="1">
      <c r="A798" s="15"/>
      <c r="B798" s="15"/>
      <c r="C798" s="15"/>
      <c r="D798" s="15"/>
      <c r="E798" s="198"/>
      <c r="F798" s="15"/>
      <c r="G798" s="15"/>
      <c r="H798" s="15"/>
      <c r="M798" s="15"/>
      <c r="N798" s="15"/>
      <c r="O798" s="15"/>
      <c r="P798" s="15"/>
      <c r="Q798" s="217"/>
      <c r="R798" s="15"/>
      <c r="S798" s="15"/>
      <c r="T798" s="15"/>
    </row>
    <row r="799" spans="1:20" ht="24.75" customHeight="1">
      <c r="A799" s="15"/>
      <c r="B799" s="15"/>
      <c r="C799" s="15"/>
      <c r="D799" s="15"/>
      <c r="E799" s="198"/>
      <c r="F799" s="15"/>
      <c r="G799" s="15"/>
      <c r="H799" s="15"/>
      <c r="M799" s="15"/>
      <c r="N799" s="15"/>
      <c r="O799" s="15"/>
      <c r="P799" s="15"/>
      <c r="Q799" s="217"/>
      <c r="R799" s="15"/>
      <c r="S799" s="15"/>
      <c r="T799" s="15"/>
    </row>
    <row r="800" spans="1:20" ht="24.75" customHeight="1">
      <c r="A800" s="15"/>
      <c r="B800" s="15"/>
      <c r="C800" s="15"/>
      <c r="D800" s="15"/>
      <c r="E800" s="198"/>
      <c r="F800" s="15"/>
      <c r="G800" s="15"/>
      <c r="H800" s="15"/>
      <c r="M800" s="15"/>
      <c r="N800" s="15"/>
      <c r="O800" s="15"/>
      <c r="P800" s="15"/>
      <c r="Q800" s="217"/>
      <c r="R800" s="15"/>
      <c r="S800" s="15"/>
      <c r="T800" s="15"/>
    </row>
    <row r="801" spans="1:20" ht="24.75" customHeight="1">
      <c r="A801" s="15"/>
      <c r="B801" s="15"/>
      <c r="C801" s="15"/>
      <c r="D801" s="15"/>
      <c r="E801" s="198"/>
      <c r="F801" s="15"/>
      <c r="G801" s="15"/>
      <c r="H801" s="15"/>
      <c r="M801" s="15"/>
      <c r="N801" s="15"/>
      <c r="O801" s="15"/>
      <c r="P801" s="15"/>
      <c r="Q801" s="217"/>
      <c r="R801" s="15"/>
      <c r="S801" s="15"/>
      <c r="T801" s="15"/>
    </row>
    <row r="802" spans="1:20" ht="24.75" customHeight="1">
      <c r="A802" s="15"/>
      <c r="B802" s="15"/>
      <c r="C802" s="15"/>
      <c r="D802" s="15"/>
      <c r="E802" s="198"/>
      <c r="F802" s="15"/>
      <c r="G802" s="15"/>
      <c r="H802" s="15"/>
      <c r="M802" s="15"/>
      <c r="N802" s="15"/>
      <c r="O802" s="15"/>
      <c r="P802" s="15"/>
      <c r="Q802" s="217"/>
      <c r="R802" s="15"/>
      <c r="S802" s="15"/>
      <c r="T802" s="15"/>
    </row>
    <row r="803" spans="1:20" ht="24.75" customHeight="1">
      <c r="A803" s="15"/>
      <c r="B803" s="15"/>
      <c r="C803" s="15"/>
      <c r="D803" s="15"/>
      <c r="E803" s="198"/>
      <c r="F803" s="15"/>
      <c r="G803" s="15"/>
      <c r="H803" s="15"/>
      <c r="M803" s="15"/>
      <c r="N803" s="15"/>
      <c r="O803" s="15"/>
      <c r="P803" s="15"/>
      <c r="Q803" s="217"/>
      <c r="R803" s="15"/>
      <c r="S803" s="15"/>
      <c r="T803" s="15"/>
    </row>
    <row r="804" spans="1:20" ht="24.75" customHeight="1">
      <c r="A804" s="15"/>
      <c r="B804" s="15"/>
      <c r="C804" s="15"/>
      <c r="D804" s="15"/>
      <c r="E804" s="198"/>
      <c r="F804" s="15"/>
      <c r="G804" s="15"/>
      <c r="H804" s="15"/>
      <c r="M804" s="15"/>
      <c r="N804" s="15"/>
      <c r="O804" s="15"/>
      <c r="P804" s="15"/>
      <c r="Q804" s="217"/>
      <c r="R804" s="15"/>
      <c r="S804" s="15"/>
      <c r="T804" s="15"/>
    </row>
    <row r="805" spans="1:20" ht="24.75" customHeight="1">
      <c r="A805" s="15"/>
      <c r="B805" s="15"/>
      <c r="C805" s="15"/>
      <c r="D805" s="15"/>
      <c r="E805" s="198"/>
      <c r="F805" s="15"/>
      <c r="G805" s="15"/>
      <c r="H805" s="15"/>
      <c r="M805" s="15"/>
      <c r="N805" s="15"/>
      <c r="O805" s="15"/>
      <c r="P805" s="15"/>
      <c r="Q805" s="217"/>
      <c r="R805" s="15"/>
      <c r="S805" s="15"/>
      <c r="T805" s="15"/>
    </row>
    <row r="806" spans="1:20" ht="24.75" customHeight="1">
      <c r="A806" s="15"/>
      <c r="B806" s="15"/>
      <c r="C806" s="15"/>
      <c r="D806" s="15"/>
      <c r="E806" s="198"/>
      <c r="F806" s="15"/>
      <c r="G806" s="15"/>
      <c r="H806" s="15"/>
      <c r="M806" s="15"/>
      <c r="N806" s="15"/>
      <c r="O806" s="15"/>
      <c r="P806" s="15"/>
      <c r="Q806" s="217"/>
      <c r="R806" s="15"/>
      <c r="S806" s="15"/>
      <c r="T806" s="15"/>
    </row>
    <row r="807" spans="1:20" ht="24.75" customHeight="1">
      <c r="A807" s="15"/>
      <c r="B807" s="15"/>
      <c r="C807" s="15"/>
      <c r="D807" s="15"/>
      <c r="E807" s="198"/>
      <c r="F807" s="15"/>
      <c r="G807" s="15"/>
      <c r="H807" s="15"/>
      <c r="M807" s="15"/>
      <c r="N807" s="15"/>
      <c r="O807" s="15"/>
      <c r="P807" s="15"/>
      <c r="Q807" s="217"/>
      <c r="R807" s="15"/>
      <c r="S807" s="15"/>
      <c r="T807" s="15"/>
    </row>
    <row r="808" spans="1:20" ht="24.75" customHeight="1">
      <c r="A808" s="15"/>
      <c r="B808" s="15"/>
      <c r="C808" s="15"/>
      <c r="D808" s="15"/>
      <c r="E808" s="198"/>
      <c r="F808" s="15"/>
      <c r="G808" s="15"/>
      <c r="H808" s="15"/>
      <c r="M808" s="15"/>
      <c r="N808" s="15"/>
      <c r="O808" s="15"/>
      <c r="P808" s="15"/>
      <c r="Q808" s="217"/>
      <c r="R808" s="15"/>
      <c r="S808" s="15"/>
      <c r="T808" s="15"/>
    </row>
    <row r="809" spans="1:20" ht="24.75" customHeight="1">
      <c r="A809" s="15"/>
      <c r="B809" s="15"/>
      <c r="C809" s="15"/>
      <c r="D809" s="15"/>
      <c r="E809" s="198"/>
      <c r="F809" s="15"/>
      <c r="G809" s="15"/>
      <c r="H809" s="15"/>
      <c r="M809" s="15"/>
      <c r="N809" s="15"/>
      <c r="O809" s="15"/>
      <c r="P809" s="15"/>
      <c r="Q809" s="217"/>
      <c r="R809" s="15"/>
      <c r="S809" s="15"/>
      <c r="T809" s="15"/>
    </row>
    <row r="810" spans="1:20" ht="24.75" customHeight="1">
      <c r="A810" s="15"/>
      <c r="B810" s="15"/>
      <c r="C810" s="15"/>
      <c r="D810" s="15"/>
      <c r="E810" s="198"/>
      <c r="F810" s="15"/>
      <c r="G810" s="15"/>
      <c r="H810" s="15"/>
      <c r="M810" s="15"/>
      <c r="N810" s="15"/>
      <c r="O810" s="15"/>
      <c r="P810" s="15"/>
      <c r="Q810" s="217"/>
      <c r="R810" s="15"/>
      <c r="S810" s="15"/>
      <c r="T810" s="15"/>
    </row>
    <row r="811" spans="1:20" ht="24.75" customHeight="1">
      <c r="A811" s="15"/>
      <c r="B811" s="15"/>
      <c r="C811" s="15"/>
      <c r="D811" s="15"/>
      <c r="E811" s="198"/>
      <c r="F811" s="15"/>
      <c r="G811" s="15"/>
      <c r="H811" s="15"/>
      <c r="M811" s="15"/>
      <c r="N811" s="15"/>
      <c r="O811" s="15"/>
      <c r="P811" s="15"/>
      <c r="Q811" s="217"/>
      <c r="R811" s="15"/>
      <c r="S811" s="15"/>
      <c r="T811" s="15"/>
    </row>
    <row r="812" spans="1:20" ht="24.75" customHeight="1">
      <c r="A812" s="15"/>
      <c r="B812" s="15"/>
      <c r="C812" s="15"/>
      <c r="D812" s="15"/>
      <c r="E812" s="198"/>
      <c r="F812" s="15"/>
      <c r="G812" s="15"/>
      <c r="H812" s="15"/>
      <c r="M812" s="15"/>
      <c r="N812" s="15"/>
      <c r="O812" s="15"/>
      <c r="P812" s="15"/>
      <c r="Q812" s="217"/>
      <c r="R812" s="15"/>
      <c r="S812" s="15"/>
      <c r="T812" s="15"/>
    </row>
    <row r="813" spans="1:20" ht="24.75" customHeight="1">
      <c r="A813" s="15"/>
      <c r="B813" s="15"/>
      <c r="C813" s="15"/>
      <c r="D813" s="15"/>
      <c r="E813" s="198"/>
      <c r="F813" s="15"/>
      <c r="G813" s="15"/>
      <c r="H813" s="15"/>
      <c r="M813" s="15"/>
      <c r="N813" s="15"/>
      <c r="O813" s="15"/>
      <c r="P813" s="15"/>
      <c r="Q813" s="217"/>
      <c r="R813" s="15"/>
      <c r="S813" s="15"/>
      <c r="T813" s="15"/>
    </row>
    <row r="814" spans="1:20" ht="24.75" customHeight="1">
      <c r="A814" s="15"/>
      <c r="B814" s="15"/>
      <c r="C814" s="15"/>
      <c r="D814" s="15"/>
      <c r="E814" s="198"/>
      <c r="F814" s="15"/>
      <c r="G814" s="15"/>
      <c r="H814" s="15"/>
      <c r="M814" s="15"/>
      <c r="N814" s="15"/>
      <c r="O814" s="15"/>
      <c r="P814" s="15"/>
      <c r="Q814" s="217"/>
      <c r="R814" s="15"/>
      <c r="S814" s="15"/>
      <c r="T814" s="15"/>
    </row>
    <row r="815" spans="1:20" ht="24.75" customHeight="1">
      <c r="A815" s="15"/>
      <c r="B815" s="15"/>
      <c r="C815" s="15"/>
      <c r="D815" s="15"/>
      <c r="E815" s="198"/>
      <c r="F815" s="15"/>
      <c r="G815" s="15"/>
      <c r="H815" s="15"/>
      <c r="M815" s="15"/>
      <c r="N815" s="15"/>
      <c r="O815" s="15"/>
      <c r="P815" s="15"/>
      <c r="Q815" s="217"/>
      <c r="R815" s="15"/>
      <c r="S815" s="15"/>
      <c r="T815" s="15"/>
    </row>
    <row r="816" spans="1:20" ht="24.75" customHeight="1">
      <c r="A816" s="15"/>
      <c r="B816" s="15"/>
      <c r="C816" s="15"/>
      <c r="D816" s="15"/>
      <c r="E816" s="198"/>
      <c r="F816" s="15"/>
      <c r="G816" s="15"/>
      <c r="H816" s="15"/>
      <c r="M816" s="15"/>
      <c r="N816" s="15"/>
      <c r="O816" s="15"/>
      <c r="P816" s="15"/>
      <c r="Q816" s="217"/>
      <c r="R816" s="15"/>
      <c r="S816" s="15"/>
      <c r="T816" s="15"/>
    </row>
    <row r="817" spans="1:20" ht="24.75" customHeight="1">
      <c r="A817" s="15"/>
      <c r="B817" s="15"/>
      <c r="C817" s="15"/>
      <c r="D817" s="15"/>
      <c r="E817" s="198"/>
      <c r="F817" s="15"/>
      <c r="G817" s="15"/>
      <c r="H817" s="15"/>
      <c r="M817" s="15"/>
      <c r="N817" s="15"/>
      <c r="O817" s="15"/>
      <c r="P817" s="15"/>
      <c r="Q817" s="217"/>
      <c r="R817" s="15"/>
      <c r="S817" s="15"/>
      <c r="T817" s="15"/>
    </row>
    <row r="818" spans="1:20" ht="24.75" customHeight="1">
      <c r="A818" s="15"/>
      <c r="B818" s="15"/>
      <c r="C818" s="15"/>
      <c r="D818" s="15"/>
      <c r="E818" s="198"/>
      <c r="F818" s="15"/>
      <c r="G818" s="15"/>
      <c r="H818" s="15"/>
      <c r="M818" s="15"/>
      <c r="N818" s="15"/>
      <c r="O818" s="15"/>
      <c r="P818" s="15"/>
      <c r="Q818" s="217"/>
      <c r="R818" s="15"/>
      <c r="S818" s="15"/>
      <c r="T818" s="15"/>
    </row>
    <row r="819" spans="1:20" ht="24.75" customHeight="1">
      <c r="A819" s="15"/>
      <c r="B819" s="15"/>
      <c r="C819" s="15"/>
      <c r="D819" s="15"/>
      <c r="E819" s="198"/>
      <c r="F819" s="15"/>
      <c r="G819" s="15"/>
      <c r="H819" s="15"/>
      <c r="M819" s="15"/>
      <c r="N819" s="15"/>
      <c r="O819" s="15"/>
      <c r="P819" s="15"/>
      <c r="Q819" s="217"/>
      <c r="R819" s="15"/>
      <c r="S819" s="15"/>
      <c r="T819" s="15"/>
    </row>
    <row r="820" spans="1:20" ht="24.75" customHeight="1">
      <c r="A820" s="15"/>
      <c r="B820" s="15"/>
      <c r="C820" s="15"/>
      <c r="D820" s="15"/>
      <c r="E820" s="198"/>
      <c r="F820" s="15"/>
      <c r="G820" s="15"/>
      <c r="H820" s="15"/>
      <c r="M820" s="15"/>
      <c r="N820" s="15"/>
      <c r="O820" s="15"/>
      <c r="P820" s="15"/>
      <c r="Q820" s="217"/>
      <c r="R820" s="15"/>
      <c r="S820" s="15"/>
      <c r="T820" s="15"/>
    </row>
    <row r="821" spans="1:20" ht="24.75" customHeight="1">
      <c r="A821" s="15"/>
      <c r="B821" s="15"/>
      <c r="C821" s="15"/>
      <c r="D821" s="15"/>
      <c r="E821" s="198"/>
      <c r="F821" s="15"/>
      <c r="G821" s="15"/>
      <c r="H821" s="15"/>
      <c r="M821" s="15"/>
      <c r="N821" s="15"/>
      <c r="O821" s="15"/>
      <c r="P821" s="15"/>
      <c r="Q821" s="217"/>
      <c r="R821" s="15"/>
      <c r="S821" s="15"/>
      <c r="T821" s="15"/>
    </row>
    <row r="822" spans="1:20" ht="24.75" customHeight="1">
      <c r="A822" s="15"/>
      <c r="B822" s="15"/>
      <c r="C822" s="15"/>
      <c r="D822" s="15"/>
      <c r="E822" s="198"/>
      <c r="F822" s="15"/>
      <c r="G822" s="15"/>
      <c r="H822" s="15"/>
      <c r="M822" s="15"/>
      <c r="N822" s="15"/>
      <c r="O822" s="15"/>
      <c r="P822" s="15"/>
      <c r="Q822" s="217"/>
      <c r="R822" s="15"/>
      <c r="S822" s="15"/>
      <c r="T822" s="15"/>
    </row>
    <row r="823" spans="1:20" ht="24.75" customHeight="1">
      <c r="A823" s="15"/>
      <c r="B823" s="15"/>
      <c r="C823" s="15"/>
      <c r="D823" s="15"/>
      <c r="E823" s="198"/>
      <c r="F823" s="15"/>
      <c r="G823" s="15"/>
      <c r="H823" s="15"/>
      <c r="M823" s="15"/>
      <c r="N823" s="15"/>
      <c r="O823" s="15"/>
      <c r="P823" s="15"/>
      <c r="Q823" s="217"/>
      <c r="R823" s="15"/>
      <c r="S823" s="15"/>
      <c r="T823" s="15"/>
    </row>
    <row r="824" spans="1:20" ht="24.75" customHeight="1">
      <c r="A824" s="15"/>
      <c r="B824" s="15"/>
      <c r="C824" s="15"/>
      <c r="D824" s="15"/>
      <c r="E824" s="198"/>
      <c r="F824" s="15"/>
      <c r="G824" s="15"/>
      <c r="H824" s="15"/>
      <c r="M824" s="15"/>
      <c r="N824" s="15"/>
      <c r="O824" s="15"/>
      <c r="P824" s="15"/>
      <c r="Q824" s="217"/>
      <c r="R824" s="15"/>
      <c r="S824" s="15"/>
      <c r="T824" s="15"/>
    </row>
    <row r="825" spans="1:20" ht="24.75" customHeight="1">
      <c r="A825" s="15"/>
      <c r="B825" s="15"/>
      <c r="C825" s="15"/>
      <c r="D825" s="15"/>
      <c r="E825" s="198"/>
      <c r="F825" s="15"/>
      <c r="G825" s="15"/>
      <c r="H825" s="15"/>
      <c r="M825" s="15"/>
      <c r="N825" s="15"/>
      <c r="O825" s="15"/>
      <c r="P825" s="15"/>
      <c r="Q825" s="217"/>
      <c r="R825" s="15"/>
      <c r="S825" s="15"/>
      <c r="T825" s="15"/>
    </row>
    <row r="826" spans="1:20" ht="24.75" customHeight="1">
      <c r="A826" s="15"/>
      <c r="B826" s="15"/>
      <c r="C826" s="15"/>
      <c r="D826" s="15"/>
      <c r="E826" s="198"/>
      <c r="F826" s="15"/>
      <c r="G826" s="15"/>
      <c r="H826" s="15"/>
      <c r="M826" s="15"/>
      <c r="N826" s="15"/>
      <c r="O826" s="15"/>
      <c r="P826" s="15"/>
      <c r="Q826" s="217"/>
      <c r="R826" s="15"/>
      <c r="S826" s="15"/>
      <c r="T826" s="15"/>
    </row>
    <row r="827" spans="1:20" ht="24.75" customHeight="1">
      <c r="A827" s="15"/>
      <c r="B827" s="15"/>
      <c r="C827" s="15"/>
      <c r="D827" s="15"/>
      <c r="E827" s="198"/>
      <c r="F827" s="15"/>
      <c r="G827" s="15"/>
      <c r="H827" s="15"/>
      <c r="M827" s="15"/>
      <c r="N827" s="15"/>
      <c r="O827" s="15"/>
      <c r="P827" s="15"/>
      <c r="Q827" s="217"/>
      <c r="R827" s="15"/>
      <c r="S827" s="15"/>
      <c r="T827" s="15"/>
    </row>
    <row r="828" spans="1:20" ht="24.75" customHeight="1">
      <c r="A828" s="15"/>
      <c r="B828" s="15"/>
      <c r="C828" s="15"/>
      <c r="D828" s="15"/>
      <c r="E828" s="198"/>
      <c r="F828" s="15"/>
      <c r="G828" s="15"/>
      <c r="H828" s="15"/>
      <c r="M828" s="15"/>
      <c r="N828" s="15"/>
      <c r="O828" s="15"/>
      <c r="P828" s="15"/>
      <c r="Q828" s="217"/>
      <c r="R828" s="15"/>
      <c r="S828" s="15"/>
      <c r="T828" s="15"/>
    </row>
    <row r="829" spans="1:20" ht="24.75" customHeight="1">
      <c r="A829" s="15"/>
      <c r="B829" s="15"/>
      <c r="C829" s="15"/>
      <c r="D829" s="15"/>
      <c r="E829" s="198"/>
      <c r="F829" s="15"/>
      <c r="G829" s="15"/>
      <c r="H829" s="15"/>
      <c r="M829" s="15"/>
      <c r="N829" s="15"/>
      <c r="O829" s="15"/>
      <c r="P829" s="15"/>
      <c r="Q829" s="217"/>
      <c r="R829" s="15"/>
      <c r="S829" s="15"/>
      <c r="T829" s="15"/>
    </row>
    <row r="830" spans="1:20" ht="24.75" customHeight="1">
      <c r="A830" s="15"/>
      <c r="B830" s="15"/>
      <c r="C830" s="15"/>
      <c r="D830" s="15"/>
      <c r="E830" s="198"/>
      <c r="F830" s="15"/>
      <c r="G830" s="15"/>
      <c r="H830" s="15"/>
      <c r="M830" s="15"/>
      <c r="N830" s="15"/>
      <c r="O830" s="15"/>
      <c r="P830" s="15"/>
      <c r="Q830" s="217"/>
      <c r="R830" s="15"/>
      <c r="S830" s="15"/>
      <c r="T830" s="15"/>
    </row>
    <row r="831" spans="1:20" ht="24.75" customHeight="1">
      <c r="A831" s="15"/>
      <c r="B831" s="15"/>
      <c r="C831" s="15"/>
      <c r="D831" s="15"/>
      <c r="E831" s="198"/>
      <c r="F831" s="15"/>
      <c r="G831" s="15"/>
      <c r="H831" s="15"/>
      <c r="M831" s="15"/>
      <c r="N831" s="15"/>
      <c r="O831" s="15"/>
      <c r="P831" s="15"/>
      <c r="Q831" s="217"/>
      <c r="R831" s="15"/>
      <c r="S831" s="15"/>
      <c r="T831" s="15"/>
    </row>
    <row r="832" spans="1:20" ht="24.75" customHeight="1">
      <c r="A832" s="15"/>
      <c r="B832" s="15"/>
      <c r="C832" s="15"/>
      <c r="D832" s="15"/>
      <c r="E832" s="198"/>
      <c r="F832" s="15"/>
      <c r="G832" s="15"/>
      <c r="H832" s="15"/>
      <c r="M832" s="15"/>
      <c r="N832" s="15"/>
      <c r="O832" s="15"/>
      <c r="P832" s="15"/>
      <c r="Q832" s="217"/>
      <c r="R832" s="15"/>
      <c r="S832" s="15"/>
      <c r="T832" s="15"/>
    </row>
    <row r="833" spans="1:20" ht="24.75" customHeight="1">
      <c r="A833" s="15"/>
      <c r="B833" s="15"/>
      <c r="C833" s="15"/>
      <c r="D833" s="15"/>
      <c r="E833" s="198"/>
      <c r="F833" s="15"/>
      <c r="G833" s="15"/>
      <c r="H833" s="15"/>
      <c r="M833" s="15"/>
      <c r="N833" s="15"/>
      <c r="O833" s="15"/>
      <c r="P833" s="15"/>
      <c r="Q833" s="217"/>
      <c r="R833" s="15"/>
      <c r="S833" s="15"/>
      <c r="T833" s="15"/>
    </row>
    <row r="834" spans="1:20" ht="24.75" customHeight="1">
      <c r="A834" s="15"/>
      <c r="B834" s="15"/>
      <c r="C834" s="15"/>
      <c r="D834" s="15"/>
      <c r="E834" s="198"/>
      <c r="F834" s="15"/>
      <c r="G834" s="15"/>
      <c r="H834" s="15"/>
      <c r="M834" s="15"/>
      <c r="N834" s="15"/>
      <c r="O834" s="15"/>
      <c r="P834" s="15"/>
      <c r="Q834" s="217"/>
      <c r="R834" s="15"/>
      <c r="S834" s="15"/>
      <c r="T834" s="15"/>
    </row>
    <row r="835" spans="1:20" ht="24.75" customHeight="1">
      <c r="A835" s="15"/>
      <c r="B835" s="15"/>
      <c r="C835" s="15"/>
      <c r="D835" s="15"/>
      <c r="E835" s="198"/>
      <c r="F835" s="15"/>
      <c r="G835" s="15"/>
      <c r="H835" s="15"/>
      <c r="M835" s="15"/>
      <c r="N835" s="15"/>
      <c r="O835" s="15"/>
      <c r="P835" s="15"/>
      <c r="Q835" s="217"/>
      <c r="R835" s="15"/>
      <c r="S835" s="15"/>
      <c r="T835" s="15"/>
    </row>
    <row r="836" spans="1:20" ht="24.75" customHeight="1">
      <c r="A836" s="15"/>
      <c r="B836" s="15"/>
      <c r="C836" s="15"/>
      <c r="D836" s="15"/>
      <c r="E836" s="198"/>
      <c r="F836" s="15"/>
      <c r="G836" s="15"/>
      <c r="H836" s="15"/>
      <c r="M836" s="15"/>
      <c r="N836" s="15"/>
      <c r="O836" s="15"/>
      <c r="P836" s="15"/>
      <c r="Q836" s="217"/>
      <c r="R836" s="15"/>
      <c r="S836" s="15"/>
      <c r="T836" s="15"/>
    </row>
    <row r="837" spans="1:20" ht="24.75" customHeight="1">
      <c r="A837" s="15"/>
      <c r="B837" s="15"/>
      <c r="C837" s="15"/>
      <c r="D837" s="15"/>
      <c r="E837" s="198"/>
      <c r="F837" s="15"/>
      <c r="G837" s="15"/>
      <c r="H837" s="15"/>
      <c r="M837" s="15"/>
      <c r="N837" s="15"/>
      <c r="O837" s="15"/>
      <c r="P837" s="15"/>
      <c r="Q837" s="217"/>
      <c r="R837" s="15"/>
      <c r="S837" s="15"/>
      <c r="T837" s="15"/>
    </row>
    <row r="838" spans="1:20" ht="24.75" customHeight="1">
      <c r="A838" s="15"/>
      <c r="B838" s="15"/>
      <c r="C838" s="15"/>
      <c r="D838" s="15"/>
      <c r="E838" s="198"/>
      <c r="F838" s="15"/>
      <c r="G838" s="15"/>
      <c r="H838" s="15"/>
      <c r="M838" s="15"/>
      <c r="N838" s="15"/>
      <c r="O838" s="15"/>
      <c r="P838" s="15"/>
      <c r="Q838" s="217"/>
      <c r="R838" s="15"/>
      <c r="S838" s="15"/>
      <c r="T838" s="15"/>
    </row>
    <row r="839" spans="1:20" ht="24.75" customHeight="1">
      <c r="A839" s="15"/>
      <c r="B839" s="15"/>
      <c r="C839" s="15"/>
      <c r="D839" s="15"/>
      <c r="E839" s="198"/>
      <c r="F839" s="15"/>
      <c r="G839" s="15"/>
      <c r="H839" s="15"/>
      <c r="M839" s="15"/>
      <c r="N839" s="15"/>
      <c r="O839" s="15"/>
      <c r="P839" s="15"/>
      <c r="Q839" s="217"/>
      <c r="R839" s="15"/>
      <c r="S839" s="15"/>
      <c r="T839" s="15"/>
    </row>
    <row r="840" spans="1:20" ht="24.75" customHeight="1">
      <c r="A840" s="15"/>
      <c r="B840" s="15"/>
      <c r="C840" s="15"/>
      <c r="D840" s="15"/>
      <c r="E840" s="198"/>
      <c r="F840" s="15"/>
      <c r="G840" s="15"/>
      <c r="H840" s="15"/>
      <c r="M840" s="15"/>
      <c r="N840" s="15"/>
      <c r="O840" s="15"/>
      <c r="P840" s="15"/>
      <c r="Q840" s="217"/>
      <c r="R840" s="15"/>
      <c r="S840" s="15"/>
      <c r="T840" s="15"/>
    </row>
    <row r="841" spans="1:20" ht="24.75" customHeight="1">
      <c r="A841" s="15"/>
      <c r="B841" s="15"/>
      <c r="C841" s="15"/>
      <c r="D841" s="15"/>
      <c r="E841" s="198"/>
      <c r="F841" s="15"/>
      <c r="G841" s="15"/>
      <c r="H841" s="15"/>
      <c r="M841" s="15"/>
      <c r="N841" s="15"/>
      <c r="O841" s="15"/>
      <c r="P841" s="15"/>
      <c r="Q841" s="217"/>
      <c r="R841" s="15"/>
      <c r="S841" s="15"/>
      <c r="T841" s="15"/>
    </row>
    <row r="842" spans="1:20" ht="24.75" customHeight="1">
      <c r="A842" s="15"/>
      <c r="B842" s="15"/>
      <c r="C842" s="15"/>
      <c r="D842" s="15"/>
      <c r="E842" s="198"/>
      <c r="F842" s="15"/>
      <c r="G842" s="15"/>
      <c r="H842" s="15"/>
      <c r="M842" s="15"/>
      <c r="N842" s="15"/>
      <c r="O842" s="15"/>
      <c r="P842" s="15"/>
      <c r="Q842" s="217"/>
      <c r="R842" s="15"/>
      <c r="S842" s="15"/>
      <c r="T842" s="15"/>
    </row>
    <row r="843" spans="1:20" ht="24.75" customHeight="1">
      <c r="A843" s="15"/>
      <c r="B843" s="15"/>
      <c r="C843" s="15"/>
      <c r="D843" s="15"/>
      <c r="E843" s="198"/>
      <c r="F843" s="15"/>
      <c r="G843" s="15"/>
      <c r="H843" s="15"/>
      <c r="M843" s="15"/>
      <c r="N843" s="15"/>
      <c r="O843" s="15"/>
      <c r="P843" s="15"/>
      <c r="Q843" s="217"/>
      <c r="R843" s="15"/>
      <c r="S843" s="15"/>
      <c r="T843" s="15"/>
    </row>
    <row r="844" spans="1:20" ht="24.75" customHeight="1">
      <c r="A844" s="15"/>
      <c r="B844" s="15"/>
      <c r="C844" s="15"/>
      <c r="D844" s="15"/>
      <c r="E844" s="198"/>
      <c r="F844" s="15"/>
      <c r="G844" s="15"/>
      <c r="H844" s="15"/>
      <c r="M844" s="15"/>
      <c r="N844" s="15"/>
      <c r="O844" s="15"/>
      <c r="P844" s="15"/>
      <c r="Q844" s="217"/>
      <c r="R844" s="15"/>
      <c r="S844" s="15"/>
      <c r="T844" s="15"/>
    </row>
    <row r="845" spans="1:20" ht="24.75" customHeight="1">
      <c r="A845" s="15"/>
      <c r="B845" s="15"/>
      <c r="C845" s="15"/>
      <c r="D845" s="15"/>
      <c r="E845" s="198"/>
      <c r="F845" s="15"/>
      <c r="G845" s="15"/>
      <c r="H845" s="15"/>
      <c r="M845" s="15"/>
      <c r="N845" s="15"/>
      <c r="O845" s="15"/>
      <c r="P845" s="15"/>
      <c r="Q845" s="217"/>
      <c r="R845" s="15"/>
      <c r="S845" s="15"/>
      <c r="T845" s="15"/>
    </row>
    <row r="846" spans="1:20" ht="24.75" customHeight="1">
      <c r="A846" s="15"/>
      <c r="B846" s="15"/>
      <c r="C846" s="15"/>
      <c r="D846" s="15"/>
      <c r="E846" s="198"/>
      <c r="F846" s="15"/>
      <c r="G846" s="15"/>
      <c r="H846" s="15"/>
      <c r="M846" s="15"/>
      <c r="N846" s="15"/>
      <c r="O846" s="15"/>
      <c r="P846" s="15"/>
      <c r="Q846" s="217"/>
      <c r="R846" s="15"/>
      <c r="S846" s="15"/>
      <c r="T846" s="15"/>
    </row>
    <row r="847" spans="1:20" ht="24.75" customHeight="1">
      <c r="A847" s="15"/>
      <c r="B847" s="15"/>
      <c r="C847" s="15"/>
      <c r="D847" s="15"/>
      <c r="E847" s="198"/>
      <c r="F847" s="15"/>
      <c r="G847" s="15"/>
      <c r="H847" s="15"/>
      <c r="M847" s="15"/>
      <c r="N847" s="15"/>
      <c r="O847" s="15"/>
      <c r="P847" s="15"/>
      <c r="Q847" s="217"/>
      <c r="R847" s="15"/>
      <c r="S847" s="15"/>
      <c r="T847" s="15"/>
    </row>
    <row r="848" spans="1:20" ht="24.75" customHeight="1">
      <c r="A848" s="15"/>
      <c r="B848" s="15"/>
      <c r="C848" s="15"/>
      <c r="D848" s="15"/>
      <c r="E848" s="198"/>
      <c r="F848" s="15"/>
      <c r="G848" s="15"/>
      <c r="H848" s="15"/>
      <c r="M848" s="15"/>
      <c r="N848" s="15"/>
      <c r="O848" s="15"/>
      <c r="P848" s="15"/>
      <c r="Q848" s="217"/>
      <c r="R848" s="15"/>
      <c r="S848" s="15"/>
      <c r="T848" s="15"/>
    </row>
    <row r="849" spans="1:20" ht="24.75" customHeight="1">
      <c r="A849" s="15"/>
      <c r="B849" s="15"/>
      <c r="C849" s="15"/>
      <c r="D849" s="15"/>
      <c r="E849" s="198"/>
      <c r="F849" s="15"/>
      <c r="G849" s="15"/>
      <c r="H849" s="15"/>
      <c r="M849" s="15"/>
      <c r="N849" s="15"/>
      <c r="O849" s="15"/>
      <c r="P849" s="15"/>
      <c r="Q849" s="217"/>
      <c r="R849" s="15"/>
      <c r="S849" s="15"/>
      <c r="T849" s="15"/>
    </row>
    <row r="850" spans="1:20" ht="24.75" customHeight="1">
      <c r="A850" s="15"/>
      <c r="B850" s="15"/>
      <c r="C850" s="15"/>
      <c r="D850" s="15"/>
      <c r="E850" s="198"/>
      <c r="F850" s="15"/>
      <c r="G850" s="15"/>
      <c r="H850" s="15"/>
      <c r="M850" s="15"/>
      <c r="N850" s="15"/>
      <c r="O850" s="15"/>
      <c r="P850" s="15"/>
      <c r="Q850" s="217"/>
      <c r="R850" s="15"/>
      <c r="S850" s="15"/>
      <c r="T850" s="15"/>
    </row>
    <row r="851" spans="1:20" ht="24.75" customHeight="1">
      <c r="A851" s="15"/>
      <c r="B851" s="15"/>
      <c r="C851" s="15"/>
      <c r="D851" s="15"/>
      <c r="E851" s="198"/>
      <c r="F851" s="15"/>
      <c r="G851" s="15"/>
      <c r="H851" s="15"/>
      <c r="M851" s="15"/>
      <c r="N851" s="15"/>
      <c r="O851" s="15"/>
      <c r="P851" s="15"/>
      <c r="Q851" s="217"/>
      <c r="R851" s="15"/>
      <c r="S851" s="15"/>
      <c r="T851" s="15"/>
    </row>
    <row r="852" spans="1:20" ht="24.75" customHeight="1">
      <c r="A852" s="15"/>
      <c r="B852" s="15"/>
      <c r="C852" s="15"/>
      <c r="D852" s="15"/>
      <c r="E852" s="198"/>
      <c r="F852" s="15"/>
      <c r="G852" s="15"/>
      <c r="H852" s="15"/>
      <c r="M852" s="15"/>
      <c r="N852" s="15"/>
      <c r="O852" s="15"/>
      <c r="P852" s="15"/>
      <c r="Q852" s="217"/>
      <c r="R852" s="15"/>
      <c r="S852" s="15"/>
      <c r="T852" s="15"/>
    </row>
    <row r="853" spans="1:20" ht="24.75" customHeight="1">
      <c r="A853" s="15"/>
      <c r="B853" s="15"/>
      <c r="C853" s="15"/>
      <c r="D853" s="15"/>
      <c r="E853" s="198"/>
      <c r="F853" s="15"/>
      <c r="G853" s="15"/>
      <c r="H853" s="15"/>
      <c r="M853" s="15"/>
      <c r="N853" s="15"/>
      <c r="O853" s="15"/>
      <c r="P853" s="15"/>
      <c r="Q853" s="217"/>
      <c r="R853" s="15"/>
      <c r="S853" s="15"/>
      <c r="T853" s="15"/>
    </row>
    <row r="854" spans="1:20" ht="24.75" customHeight="1">
      <c r="A854" s="15"/>
      <c r="B854" s="15"/>
      <c r="C854" s="15"/>
      <c r="D854" s="15"/>
      <c r="E854" s="198"/>
      <c r="F854" s="15"/>
      <c r="G854" s="15"/>
      <c r="H854" s="15"/>
      <c r="M854" s="15"/>
      <c r="N854" s="15"/>
      <c r="O854" s="15"/>
      <c r="P854" s="15"/>
      <c r="Q854" s="217"/>
      <c r="R854" s="15"/>
      <c r="S854" s="15"/>
      <c r="T854" s="15"/>
    </row>
    <row r="855" spans="1:20" ht="24.75" customHeight="1">
      <c r="A855" s="15"/>
      <c r="B855" s="15"/>
      <c r="C855" s="15"/>
      <c r="D855" s="15"/>
      <c r="E855" s="198"/>
      <c r="F855" s="15"/>
      <c r="G855" s="15"/>
      <c r="H855" s="15"/>
      <c r="M855" s="15"/>
      <c r="N855" s="15"/>
      <c r="O855" s="15"/>
      <c r="P855" s="15"/>
      <c r="Q855" s="217"/>
      <c r="R855" s="15"/>
      <c r="S855" s="15"/>
      <c r="T855" s="15"/>
    </row>
    <row r="856" spans="1:20" ht="24.75" customHeight="1">
      <c r="A856" s="15"/>
      <c r="B856" s="15"/>
      <c r="C856" s="15"/>
      <c r="D856" s="15"/>
      <c r="E856" s="198"/>
      <c r="F856" s="15"/>
      <c r="G856" s="15"/>
      <c r="H856" s="15"/>
      <c r="M856" s="15"/>
      <c r="N856" s="15"/>
      <c r="O856" s="15"/>
      <c r="P856" s="15"/>
      <c r="Q856" s="217"/>
      <c r="R856" s="15"/>
      <c r="S856" s="15"/>
      <c r="T856" s="15"/>
    </row>
    <row r="857" spans="1:20" ht="24.75" customHeight="1">
      <c r="A857" s="15"/>
      <c r="B857" s="15"/>
      <c r="C857" s="15"/>
      <c r="D857" s="15"/>
      <c r="E857" s="198"/>
      <c r="F857" s="15"/>
      <c r="G857" s="15"/>
      <c r="H857" s="15"/>
      <c r="M857" s="15"/>
      <c r="N857" s="15"/>
      <c r="O857" s="15"/>
      <c r="P857" s="15"/>
      <c r="Q857" s="217"/>
      <c r="R857" s="15"/>
      <c r="S857" s="15"/>
      <c r="T857" s="15"/>
    </row>
    <row r="858" spans="1:20" ht="24.75" customHeight="1">
      <c r="A858" s="15"/>
      <c r="B858" s="15"/>
      <c r="C858" s="15"/>
      <c r="D858" s="15"/>
      <c r="E858" s="198"/>
      <c r="F858" s="15"/>
      <c r="G858" s="15"/>
      <c r="H858" s="15"/>
      <c r="M858" s="15"/>
      <c r="N858" s="15"/>
      <c r="O858" s="15"/>
      <c r="P858" s="15"/>
      <c r="Q858" s="217"/>
      <c r="R858" s="15"/>
      <c r="S858" s="15"/>
      <c r="T858" s="15"/>
    </row>
    <row r="859" spans="1:20" ht="24.75" customHeight="1">
      <c r="A859" s="15"/>
      <c r="B859" s="15"/>
      <c r="C859" s="15"/>
      <c r="D859" s="15"/>
      <c r="E859" s="198"/>
      <c r="F859" s="15"/>
      <c r="G859" s="15"/>
      <c r="H859" s="15"/>
      <c r="M859" s="15"/>
      <c r="N859" s="15"/>
      <c r="O859" s="15"/>
      <c r="P859" s="15"/>
      <c r="Q859" s="217"/>
      <c r="R859" s="15"/>
      <c r="S859" s="15"/>
      <c r="T859" s="15"/>
    </row>
    <row r="860" spans="1:20" ht="24.75" customHeight="1">
      <c r="A860" s="15"/>
      <c r="B860" s="15"/>
      <c r="C860" s="15"/>
      <c r="D860" s="15"/>
      <c r="E860" s="198"/>
      <c r="F860" s="15"/>
      <c r="G860" s="15"/>
      <c r="H860" s="15"/>
      <c r="M860" s="15"/>
      <c r="N860" s="15"/>
      <c r="O860" s="15"/>
      <c r="P860" s="15"/>
      <c r="Q860" s="217"/>
      <c r="R860" s="15"/>
      <c r="S860" s="15"/>
      <c r="T860" s="15"/>
    </row>
    <row r="861" spans="1:20" ht="24.75" customHeight="1">
      <c r="A861" s="15"/>
      <c r="B861" s="15"/>
      <c r="C861" s="15"/>
      <c r="D861" s="15"/>
      <c r="E861" s="198"/>
      <c r="F861" s="15"/>
      <c r="G861" s="15"/>
      <c r="H861" s="15"/>
      <c r="M861" s="15"/>
      <c r="N861" s="15"/>
      <c r="O861" s="15"/>
      <c r="P861" s="15"/>
      <c r="Q861" s="217"/>
      <c r="R861" s="15"/>
      <c r="S861" s="15"/>
      <c r="T861" s="15"/>
    </row>
    <row r="862" spans="1:20" ht="24.75" customHeight="1">
      <c r="A862" s="15"/>
      <c r="B862" s="15"/>
      <c r="C862" s="15"/>
      <c r="D862" s="15"/>
      <c r="E862" s="198"/>
      <c r="F862" s="15"/>
      <c r="G862" s="15"/>
      <c r="H862" s="15"/>
      <c r="M862" s="15"/>
      <c r="N862" s="15"/>
      <c r="O862" s="15"/>
      <c r="P862" s="15"/>
      <c r="Q862" s="217"/>
      <c r="R862" s="15"/>
      <c r="S862" s="15"/>
      <c r="T862" s="15"/>
    </row>
    <row r="863" spans="1:20" ht="24.75" customHeight="1">
      <c r="A863" s="15"/>
      <c r="B863" s="15"/>
      <c r="C863" s="15"/>
      <c r="D863" s="15"/>
      <c r="E863" s="198"/>
      <c r="F863" s="15"/>
      <c r="G863" s="15"/>
      <c r="H863" s="15"/>
      <c r="M863" s="15"/>
      <c r="N863" s="15"/>
      <c r="O863" s="15"/>
      <c r="P863" s="15"/>
      <c r="Q863" s="217"/>
      <c r="R863" s="15"/>
      <c r="S863" s="15"/>
      <c r="T863" s="15"/>
    </row>
    <row r="864" spans="1:20" ht="24.75" customHeight="1">
      <c r="A864" s="15"/>
      <c r="B864" s="15"/>
      <c r="C864" s="15"/>
      <c r="D864" s="15"/>
      <c r="E864" s="198"/>
      <c r="F864" s="15"/>
      <c r="G864" s="15"/>
      <c r="H864" s="15"/>
      <c r="M864" s="15"/>
      <c r="N864" s="15"/>
      <c r="O864" s="15"/>
      <c r="P864" s="15"/>
      <c r="Q864" s="217"/>
      <c r="R864" s="15"/>
      <c r="S864" s="15"/>
      <c r="T864" s="15"/>
    </row>
    <row r="865" spans="1:20" ht="24.75" customHeight="1">
      <c r="A865" s="15"/>
      <c r="B865" s="15"/>
      <c r="C865" s="15"/>
      <c r="D865" s="15"/>
      <c r="E865" s="198"/>
      <c r="F865" s="15"/>
      <c r="G865" s="15"/>
      <c r="H865" s="15"/>
      <c r="M865" s="15"/>
      <c r="N865" s="15"/>
      <c r="O865" s="15"/>
      <c r="P865" s="15"/>
      <c r="Q865" s="217"/>
      <c r="R865" s="15"/>
      <c r="S865" s="15"/>
      <c r="T865" s="15"/>
    </row>
    <row r="866" spans="1:20" ht="24.75" customHeight="1">
      <c r="A866" s="15"/>
      <c r="B866" s="15"/>
      <c r="C866" s="15"/>
      <c r="D866" s="15"/>
      <c r="E866" s="198"/>
      <c r="F866" s="15"/>
      <c r="G866" s="15"/>
      <c r="H866" s="15"/>
      <c r="M866" s="15"/>
      <c r="N866" s="15"/>
      <c r="O866" s="15"/>
      <c r="P866" s="15"/>
      <c r="Q866" s="217"/>
      <c r="R866" s="15"/>
      <c r="S866" s="15"/>
      <c r="T866" s="15"/>
    </row>
    <row r="867" spans="1:20" ht="24.75" customHeight="1">
      <c r="A867" s="15"/>
      <c r="B867" s="15"/>
      <c r="C867" s="15"/>
      <c r="D867" s="15"/>
      <c r="E867" s="198"/>
      <c r="F867" s="15"/>
      <c r="G867" s="15"/>
      <c r="H867" s="15"/>
      <c r="M867" s="15"/>
      <c r="N867" s="15"/>
      <c r="O867" s="15"/>
      <c r="P867" s="15"/>
      <c r="Q867" s="217"/>
      <c r="R867" s="15"/>
      <c r="S867" s="15"/>
      <c r="T867" s="15"/>
    </row>
    <row r="868" spans="1:20" ht="24.75" customHeight="1">
      <c r="A868" s="15"/>
      <c r="B868" s="15"/>
      <c r="C868" s="15"/>
      <c r="D868" s="15"/>
      <c r="E868" s="198"/>
      <c r="F868" s="15"/>
      <c r="G868" s="15"/>
      <c r="H868" s="15"/>
      <c r="M868" s="15"/>
      <c r="N868" s="15"/>
      <c r="O868" s="15"/>
      <c r="P868" s="15"/>
      <c r="Q868" s="217"/>
      <c r="R868" s="15"/>
      <c r="S868" s="15"/>
      <c r="T868" s="15"/>
    </row>
    <row r="869" spans="1:20" ht="24.75" customHeight="1">
      <c r="A869" s="15"/>
      <c r="B869" s="15"/>
      <c r="C869" s="15"/>
      <c r="D869" s="15"/>
      <c r="E869" s="198"/>
      <c r="F869" s="15"/>
      <c r="G869" s="15"/>
      <c r="H869" s="15"/>
      <c r="M869" s="15"/>
      <c r="N869" s="15"/>
      <c r="O869" s="15"/>
      <c r="P869" s="15"/>
      <c r="Q869" s="217"/>
      <c r="R869" s="15"/>
      <c r="S869" s="15"/>
      <c r="T869" s="15"/>
    </row>
    <row r="870" spans="1:20" ht="24.75" customHeight="1">
      <c r="A870" s="15"/>
      <c r="B870" s="15"/>
      <c r="C870" s="15"/>
      <c r="D870" s="15"/>
      <c r="E870" s="198"/>
      <c r="F870" s="15"/>
      <c r="G870" s="15"/>
      <c r="H870" s="15"/>
      <c r="M870" s="15"/>
      <c r="N870" s="15"/>
      <c r="O870" s="15"/>
      <c r="P870" s="15"/>
      <c r="Q870" s="217"/>
      <c r="R870" s="15"/>
      <c r="S870" s="15"/>
      <c r="T870" s="15"/>
    </row>
    <row r="871" spans="1:20" ht="24.75" customHeight="1">
      <c r="A871" s="15"/>
      <c r="B871" s="15"/>
      <c r="C871" s="15"/>
      <c r="D871" s="15"/>
      <c r="E871" s="198"/>
      <c r="F871" s="15"/>
      <c r="G871" s="15"/>
      <c r="H871" s="15"/>
      <c r="M871" s="15"/>
      <c r="N871" s="15"/>
      <c r="O871" s="15"/>
      <c r="P871" s="15"/>
      <c r="Q871" s="217"/>
      <c r="R871" s="15"/>
      <c r="S871" s="15"/>
      <c r="T871" s="15"/>
    </row>
    <row r="872" spans="1:20" ht="24.75" customHeight="1">
      <c r="A872" s="15"/>
      <c r="B872" s="15"/>
      <c r="C872" s="15"/>
      <c r="D872" s="15"/>
      <c r="E872" s="198"/>
      <c r="F872" s="15"/>
      <c r="G872" s="15"/>
      <c r="H872" s="15"/>
      <c r="M872" s="15"/>
      <c r="N872" s="15"/>
      <c r="O872" s="15"/>
      <c r="P872" s="15"/>
      <c r="Q872" s="217"/>
      <c r="R872" s="15"/>
      <c r="S872" s="15"/>
      <c r="T872" s="15"/>
    </row>
    <row r="873" spans="1:20" ht="24.75" customHeight="1">
      <c r="A873" s="15"/>
      <c r="B873" s="15"/>
      <c r="C873" s="15"/>
      <c r="D873" s="15"/>
      <c r="E873" s="198"/>
      <c r="F873" s="15"/>
      <c r="G873" s="15"/>
      <c r="H873" s="15"/>
      <c r="M873" s="15"/>
      <c r="N873" s="15"/>
      <c r="O873" s="15"/>
      <c r="P873" s="15"/>
      <c r="Q873" s="217"/>
      <c r="R873" s="15"/>
      <c r="S873" s="15"/>
      <c r="T873" s="15"/>
    </row>
    <row r="874" spans="1:20" ht="24.75" customHeight="1">
      <c r="A874" s="15"/>
      <c r="B874" s="15"/>
      <c r="C874" s="15"/>
      <c r="D874" s="15"/>
      <c r="E874" s="198"/>
      <c r="F874" s="15"/>
      <c r="G874" s="15"/>
      <c r="H874" s="15"/>
      <c r="M874" s="15"/>
      <c r="N874" s="15"/>
      <c r="O874" s="15"/>
      <c r="P874" s="15"/>
      <c r="Q874" s="217"/>
      <c r="R874" s="15"/>
      <c r="S874" s="15"/>
      <c r="T874" s="15"/>
    </row>
    <row r="875" spans="1:20" ht="24.75" customHeight="1">
      <c r="A875" s="15"/>
      <c r="B875" s="15"/>
      <c r="C875" s="15"/>
      <c r="D875" s="15"/>
      <c r="E875" s="198"/>
      <c r="F875" s="15"/>
      <c r="G875" s="15"/>
      <c r="H875" s="15"/>
      <c r="M875" s="15"/>
      <c r="N875" s="15"/>
      <c r="O875" s="15"/>
      <c r="P875" s="15"/>
      <c r="Q875" s="217"/>
      <c r="R875" s="15"/>
      <c r="S875" s="15"/>
      <c r="T875" s="15"/>
    </row>
    <row r="876" spans="1:20" ht="24.75" customHeight="1">
      <c r="A876" s="15"/>
      <c r="B876" s="15"/>
      <c r="C876" s="15"/>
      <c r="D876" s="15"/>
      <c r="E876" s="198"/>
      <c r="F876" s="15"/>
      <c r="G876" s="15"/>
      <c r="H876" s="15"/>
      <c r="M876" s="15"/>
      <c r="N876" s="15"/>
      <c r="O876" s="15"/>
      <c r="P876" s="15"/>
      <c r="Q876" s="217"/>
      <c r="R876" s="15"/>
      <c r="S876" s="15"/>
      <c r="T876" s="15"/>
    </row>
    <row r="877" spans="1:20" ht="24.75" customHeight="1">
      <c r="A877" s="15"/>
      <c r="B877" s="15"/>
      <c r="C877" s="15"/>
      <c r="D877" s="15"/>
      <c r="E877" s="198"/>
      <c r="F877" s="15"/>
      <c r="G877" s="15"/>
      <c r="H877" s="15"/>
      <c r="M877" s="15"/>
      <c r="N877" s="15"/>
      <c r="O877" s="15"/>
      <c r="P877" s="15"/>
      <c r="Q877" s="217"/>
      <c r="R877" s="15"/>
      <c r="S877" s="15"/>
      <c r="T877" s="15"/>
    </row>
    <row r="878" spans="1:20" ht="24.75" customHeight="1">
      <c r="A878" s="15"/>
      <c r="B878" s="15"/>
      <c r="C878" s="15"/>
      <c r="D878" s="15"/>
      <c r="E878" s="198"/>
      <c r="F878" s="15"/>
      <c r="G878" s="15"/>
      <c r="H878" s="15"/>
      <c r="M878" s="15"/>
      <c r="N878" s="15"/>
      <c r="O878" s="15"/>
      <c r="P878" s="15"/>
      <c r="Q878" s="217"/>
      <c r="R878" s="15"/>
      <c r="S878" s="15"/>
      <c r="T878" s="15"/>
    </row>
    <row r="879" spans="1:20" ht="24.75" customHeight="1">
      <c r="A879" s="15"/>
      <c r="B879" s="15"/>
      <c r="C879" s="15"/>
      <c r="D879" s="15"/>
      <c r="E879" s="198"/>
      <c r="F879" s="15"/>
      <c r="G879" s="15"/>
      <c r="H879" s="15"/>
      <c r="M879" s="15"/>
      <c r="N879" s="15"/>
      <c r="O879" s="15"/>
      <c r="P879" s="15"/>
      <c r="Q879" s="217"/>
      <c r="R879" s="15"/>
      <c r="S879" s="15"/>
      <c r="T879" s="15"/>
    </row>
    <row r="880" spans="1:20" ht="24.75" customHeight="1">
      <c r="A880" s="15"/>
      <c r="B880" s="15"/>
      <c r="C880" s="15"/>
      <c r="D880" s="15"/>
      <c r="E880" s="198"/>
      <c r="F880" s="15"/>
      <c r="G880" s="15"/>
      <c r="H880" s="15"/>
      <c r="M880" s="15"/>
      <c r="N880" s="15"/>
      <c r="O880" s="15"/>
      <c r="P880" s="15"/>
      <c r="Q880" s="217"/>
      <c r="R880" s="15"/>
      <c r="S880" s="15"/>
      <c r="T880" s="15"/>
    </row>
    <row r="881" spans="1:20" ht="24.75" customHeight="1">
      <c r="A881" s="15"/>
      <c r="B881" s="15"/>
      <c r="C881" s="15"/>
      <c r="D881" s="15"/>
      <c r="E881" s="198"/>
      <c r="F881" s="15"/>
      <c r="G881" s="15"/>
      <c r="H881" s="15"/>
      <c r="M881" s="15"/>
      <c r="N881" s="15"/>
      <c r="O881" s="15"/>
      <c r="P881" s="15"/>
      <c r="Q881" s="217"/>
      <c r="R881" s="15"/>
      <c r="S881" s="15"/>
      <c r="T881" s="15"/>
    </row>
    <row r="882" spans="1:20" ht="24.75" customHeight="1">
      <c r="A882" s="15"/>
      <c r="B882" s="15"/>
      <c r="C882" s="15"/>
      <c r="D882" s="15"/>
      <c r="E882" s="198"/>
      <c r="F882" s="15"/>
      <c r="G882" s="15"/>
      <c r="H882" s="15"/>
      <c r="M882" s="15"/>
      <c r="N882" s="15"/>
      <c r="O882" s="15"/>
      <c r="P882" s="15"/>
      <c r="Q882" s="217"/>
      <c r="R882" s="15"/>
      <c r="S882" s="15"/>
      <c r="T882" s="15"/>
    </row>
    <row r="883" spans="1:20" ht="24.75" customHeight="1">
      <c r="A883" s="15"/>
      <c r="B883" s="15"/>
      <c r="C883" s="15"/>
      <c r="D883" s="15"/>
      <c r="E883" s="198"/>
      <c r="F883" s="15"/>
      <c r="G883" s="15"/>
      <c r="H883" s="15"/>
      <c r="M883" s="15"/>
      <c r="N883" s="15"/>
      <c r="O883" s="15"/>
      <c r="P883" s="15"/>
      <c r="Q883" s="217"/>
      <c r="R883" s="15"/>
      <c r="S883" s="15"/>
      <c r="T883" s="15"/>
    </row>
    <row r="884" spans="1:20" ht="24.75" customHeight="1">
      <c r="A884" s="15"/>
      <c r="B884" s="15"/>
      <c r="C884" s="15"/>
      <c r="D884" s="15"/>
      <c r="E884" s="198"/>
      <c r="F884" s="15"/>
      <c r="G884" s="15"/>
      <c r="H884" s="15"/>
      <c r="M884" s="15"/>
      <c r="N884" s="15"/>
      <c r="O884" s="15"/>
      <c r="P884" s="15"/>
      <c r="Q884" s="217"/>
      <c r="R884" s="15"/>
      <c r="S884" s="15"/>
      <c r="T884" s="15"/>
    </row>
    <row r="885" spans="1:20" ht="24.75" customHeight="1">
      <c r="A885" s="15"/>
      <c r="B885" s="15"/>
      <c r="C885" s="15"/>
      <c r="D885" s="15"/>
      <c r="E885" s="198"/>
      <c r="F885" s="15"/>
      <c r="G885" s="15"/>
      <c r="H885" s="15"/>
      <c r="M885" s="15"/>
      <c r="N885" s="15"/>
      <c r="O885" s="15"/>
      <c r="P885" s="15"/>
      <c r="Q885" s="217"/>
      <c r="R885" s="15"/>
      <c r="S885" s="15"/>
      <c r="T885" s="15"/>
    </row>
    <row r="886" spans="1:20" ht="24.75" customHeight="1">
      <c r="A886" s="15"/>
      <c r="B886" s="15"/>
      <c r="C886" s="15"/>
      <c r="D886" s="15"/>
      <c r="E886" s="198"/>
      <c r="F886" s="15"/>
      <c r="G886" s="15"/>
      <c r="H886" s="15"/>
      <c r="M886" s="15"/>
      <c r="N886" s="15"/>
      <c r="O886" s="15"/>
      <c r="P886" s="15"/>
      <c r="Q886" s="217"/>
      <c r="R886" s="15"/>
      <c r="S886" s="15"/>
      <c r="T886" s="15"/>
    </row>
    <row r="887" spans="1:20" ht="24.75" customHeight="1">
      <c r="A887" s="15"/>
      <c r="B887" s="15"/>
      <c r="C887" s="15"/>
      <c r="D887" s="15"/>
      <c r="E887" s="198"/>
      <c r="F887" s="15"/>
      <c r="G887" s="15"/>
      <c r="H887" s="15"/>
      <c r="M887" s="15"/>
      <c r="N887" s="15"/>
      <c r="O887" s="15"/>
      <c r="P887" s="15"/>
      <c r="Q887" s="217"/>
      <c r="R887" s="15"/>
      <c r="S887" s="15"/>
      <c r="T887" s="15"/>
    </row>
    <row r="888" spans="1:20" ht="24.75" customHeight="1">
      <c r="A888" s="15"/>
      <c r="B888" s="15"/>
      <c r="C888" s="15"/>
      <c r="D888" s="15"/>
      <c r="E888" s="198"/>
      <c r="F888" s="15"/>
      <c r="G888" s="15"/>
      <c r="H888" s="15"/>
      <c r="M888" s="15"/>
      <c r="N888" s="15"/>
      <c r="O888" s="15"/>
      <c r="P888" s="15"/>
      <c r="Q888" s="217"/>
      <c r="R888" s="15"/>
      <c r="S888" s="15"/>
      <c r="T888" s="15"/>
    </row>
    <row r="889" spans="1:20" ht="24.75" customHeight="1">
      <c r="A889" s="15"/>
      <c r="B889" s="15"/>
      <c r="C889" s="15"/>
      <c r="D889" s="15"/>
      <c r="E889" s="198"/>
      <c r="F889" s="15"/>
      <c r="G889" s="15"/>
      <c r="H889" s="15"/>
      <c r="M889" s="15"/>
      <c r="N889" s="15"/>
      <c r="O889" s="15"/>
      <c r="P889" s="15"/>
      <c r="Q889" s="217"/>
      <c r="R889" s="15"/>
      <c r="S889" s="15"/>
      <c r="T889" s="15"/>
    </row>
    <row r="890" spans="1:20" ht="24.75" customHeight="1">
      <c r="A890" s="15"/>
      <c r="B890" s="15"/>
      <c r="C890" s="15"/>
      <c r="D890" s="15"/>
      <c r="E890" s="198"/>
      <c r="F890" s="15"/>
      <c r="G890" s="15"/>
      <c r="H890" s="15"/>
      <c r="M890" s="15"/>
      <c r="N890" s="15"/>
      <c r="O890" s="15"/>
      <c r="P890" s="15"/>
      <c r="Q890" s="217"/>
      <c r="R890" s="15"/>
      <c r="S890" s="15"/>
      <c r="T890" s="15"/>
    </row>
    <row r="891" spans="1:20" ht="24.75" customHeight="1">
      <c r="A891" s="15"/>
      <c r="B891" s="15"/>
      <c r="C891" s="15"/>
      <c r="D891" s="15"/>
      <c r="E891" s="198"/>
      <c r="F891" s="15"/>
      <c r="G891" s="15"/>
      <c r="H891" s="15"/>
      <c r="M891" s="15"/>
      <c r="N891" s="15"/>
      <c r="O891" s="15"/>
      <c r="P891" s="15"/>
      <c r="Q891" s="217"/>
      <c r="R891" s="15"/>
      <c r="S891" s="15"/>
      <c r="T891" s="15"/>
    </row>
    <row r="892" spans="1:20" ht="24.75" customHeight="1">
      <c r="A892" s="15"/>
      <c r="B892" s="15"/>
      <c r="C892" s="15"/>
      <c r="D892" s="15"/>
      <c r="E892" s="198"/>
      <c r="F892" s="15"/>
      <c r="G892" s="15"/>
      <c r="H892" s="15"/>
      <c r="M892" s="15"/>
      <c r="N892" s="15"/>
      <c r="O892" s="15"/>
      <c r="P892" s="15"/>
      <c r="Q892" s="217"/>
      <c r="R892" s="15"/>
      <c r="S892" s="15"/>
      <c r="T892" s="15"/>
    </row>
    <row r="893" spans="1:20" ht="24.75" customHeight="1">
      <c r="A893" s="15"/>
      <c r="B893" s="15"/>
      <c r="C893" s="15"/>
      <c r="D893" s="15"/>
      <c r="E893" s="198"/>
      <c r="F893" s="15"/>
      <c r="G893" s="15"/>
      <c r="H893" s="15"/>
      <c r="M893" s="15"/>
      <c r="N893" s="15"/>
      <c r="O893" s="15"/>
      <c r="P893" s="15"/>
      <c r="Q893" s="217"/>
      <c r="R893" s="15"/>
      <c r="S893" s="15"/>
      <c r="T893" s="15"/>
    </row>
    <row r="894" spans="1:20" ht="24.75" customHeight="1">
      <c r="A894" s="15"/>
      <c r="B894" s="15"/>
      <c r="C894" s="15"/>
      <c r="D894" s="15"/>
      <c r="E894" s="198"/>
      <c r="F894" s="15"/>
      <c r="G894" s="15"/>
      <c r="H894" s="15"/>
      <c r="M894" s="15"/>
      <c r="N894" s="15"/>
      <c r="O894" s="15"/>
      <c r="P894" s="15"/>
      <c r="Q894" s="217"/>
      <c r="R894" s="15"/>
      <c r="S894" s="15"/>
      <c r="T894" s="15"/>
    </row>
    <row r="895" spans="1:20" ht="24.75" customHeight="1">
      <c r="A895" s="15"/>
      <c r="B895" s="15"/>
      <c r="C895" s="15"/>
      <c r="D895" s="15"/>
      <c r="E895" s="198"/>
      <c r="F895" s="15"/>
      <c r="G895" s="15"/>
      <c r="H895" s="15"/>
      <c r="M895" s="15"/>
      <c r="N895" s="15"/>
      <c r="O895" s="15"/>
      <c r="P895" s="15"/>
      <c r="Q895" s="217"/>
      <c r="R895" s="15"/>
      <c r="S895" s="15"/>
      <c r="T895" s="15"/>
    </row>
    <row r="896" spans="1:20" ht="24.75" customHeight="1">
      <c r="A896" s="15"/>
      <c r="B896" s="15"/>
      <c r="C896" s="15"/>
      <c r="D896" s="15"/>
      <c r="E896" s="198"/>
      <c r="F896" s="15"/>
      <c r="G896" s="15"/>
      <c r="H896" s="15"/>
      <c r="M896" s="15"/>
      <c r="N896" s="15"/>
      <c r="O896" s="15"/>
      <c r="P896" s="15"/>
      <c r="Q896" s="217"/>
      <c r="R896" s="15"/>
      <c r="S896" s="15"/>
      <c r="T896" s="15"/>
    </row>
    <row r="897" spans="1:20" ht="24.75" customHeight="1">
      <c r="A897" s="15"/>
      <c r="B897" s="15"/>
      <c r="C897" s="15"/>
      <c r="D897" s="15"/>
      <c r="E897" s="198"/>
      <c r="F897" s="15"/>
      <c r="G897" s="15"/>
      <c r="H897" s="15"/>
      <c r="M897" s="15"/>
      <c r="N897" s="15"/>
      <c r="O897" s="15"/>
      <c r="P897" s="15"/>
      <c r="Q897" s="217"/>
      <c r="R897" s="15"/>
      <c r="S897" s="15"/>
      <c r="T897" s="15"/>
    </row>
    <row r="898" spans="1:20" ht="24.75" customHeight="1">
      <c r="A898" s="15"/>
      <c r="B898" s="15"/>
      <c r="C898" s="15"/>
      <c r="D898" s="15"/>
      <c r="E898" s="198"/>
      <c r="F898" s="15"/>
      <c r="G898" s="15"/>
      <c r="H898" s="15"/>
      <c r="M898" s="15"/>
      <c r="N898" s="15"/>
      <c r="O898" s="15"/>
      <c r="P898" s="15"/>
      <c r="Q898" s="217"/>
      <c r="R898" s="15"/>
      <c r="S898" s="15"/>
      <c r="T898" s="15"/>
    </row>
    <row r="899" spans="1:20" ht="24.75" customHeight="1">
      <c r="A899" s="15"/>
      <c r="B899" s="15"/>
      <c r="C899" s="15"/>
      <c r="D899" s="15"/>
      <c r="E899" s="198"/>
      <c r="F899" s="15"/>
      <c r="G899" s="15"/>
      <c r="H899" s="15"/>
      <c r="M899" s="15"/>
      <c r="N899" s="15"/>
      <c r="O899" s="15"/>
      <c r="P899" s="15"/>
      <c r="Q899" s="217"/>
      <c r="R899" s="15"/>
      <c r="S899" s="15"/>
      <c r="T899" s="15"/>
    </row>
    <row r="900" spans="1:20" ht="24.75" customHeight="1">
      <c r="A900" s="15"/>
      <c r="B900" s="15"/>
      <c r="C900" s="15"/>
      <c r="D900" s="15"/>
      <c r="E900" s="198"/>
      <c r="F900" s="15"/>
      <c r="G900" s="15"/>
      <c r="H900" s="15"/>
      <c r="M900" s="15"/>
      <c r="N900" s="15"/>
      <c r="O900" s="15"/>
      <c r="P900" s="15"/>
      <c r="Q900" s="217"/>
      <c r="R900" s="15"/>
      <c r="S900" s="15"/>
      <c r="T900" s="15"/>
    </row>
    <row r="901" spans="1:20" ht="24.75" customHeight="1">
      <c r="A901" s="15"/>
      <c r="B901" s="15"/>
      <c r="C901" s="15"/>
      <c r="D901" s="15"/>
      <c r="E901" s="198"/>
      <c r="F901" s="15"/>
      <c r="G901" s="15"/>
      <c r="H901" s="15"/>
      <c r="M901" s="15"/>
      <c r="N901" s="15"/>
      <c r="O901" s="15"/>
      <c r="P901" s="15"/>
      <c r="Q901" s="217"/>
      <c r="R901" s="15"/>
      <c r="S901" s="15"/>
      <c r="T901" s="15"/>
    </row>
    <row r="902" spans="1:20" ht="24.75" customHeight="1">
      <c r="A902" s="15"/>
      <c r="B902" s="15"/>
      <c r="C902" s="15"/>
      <c r="D902" s="15"/>
      <c r="E902" s="198"/>
      <c r="F902" s="15"/>
      <c r="G902" s="15"/>
      <c r="H902" s="15"/>
      <c r="M902" s="15"/>
      <c r="N902" s="15"/>
      <c r="O902" s="15"/>
      <c r="P902" s="15"/>
      <c r="Q902" s="217"/>
      <c r="R902" s="15"/>
      <c r="S902" s="15"/>
      <c r="T902" s="15"/>
    </row>
    <row r="903" spans="1:20" ht="24.75" customHeight="1">
      <c r="A903" s="15"/>
      <c r="B903" s="15"/>
      <c r="C903" s="15"/>
      <c r="D903" s="15"/>
      <c r="E903" s="198"/>
      <c r="F903" s="15"/>
      <c r="G903" s="15"/>
      <c r="H903" s="15"/>
      <c r="M903" s="15"/>
      <c r="N903" s="15"/>
      <c r="O903" s="15"/>
      <c r="P903" s="15"/>
      <c r="Q903" s="217"/>
      <c r="R903" s="15"/>
      <c r="S903" s="15"/>
      <c r="T903" s="15"/>
    </row>
    <row r="904" spans="1:20" ht="24.75" customHeight="1">
      <c r="A904" s="15"/>
      <c r="B904" s="15"/>
      <c r="C904" s="15"/>
      <c r="D904" s="15"/>
      <c r="E904" s="198"/>
      <c r="F904" s="15"/>
      <c r="G904" s="15"/>
      <c r="H904" s="15"/>
      <c r="M904" s="15"/>
      <c r="N904" s="15"/>
      <c r="O904" s="15"/>
      <c r="P904" s="15"/>
      <c r="Q904" s="217"/>
      <c r="R904" s="15"/>
      <c r="S904" s="15"/>
      <c r="T904" s="15"/>
    </row>
    <row r="905" spans="1:20" ht="24.75" customHeight="1">
      <c r="A905" s="15"/>
      <c r="B905" s="15"/>
      <c r="C905" s="15"/>
      <c r="D905" s="15"/>
      <c r="E905" s="198"/>
      <c r="F905" s="15"/>
      <c r="G905" s="15"/>
      <c r="H905" s="15"/>
      <c r="M905" s="15"/>
      <c r="N905" s="15"/>
      <c r="O905" s="15"/>
      <c r="P905" s="15"/>
      <c r="Q905" s="217"/>
      <c r="R905" s="15"/>
      <c r="S905" s="15"/>
      <c r="T905" s="15"/>
    </row>
    <row r="906" spans="1:20" ht="24.75" customHeight="1">
      <c r="A906" s="15"/>
      <c r="B906" s="15"/>
      <c r="C906" s="15"/>
      <c r="D906" s="15"/>
      <c r="E906" s="198"/>
      <c r="F906" s="15"/>
      <c r="G906" s="15"/>
      <c r="H906" s="15"/>
      <c r="M906" s="15"/>
      <c r="N906" s="15"/>
      <c r="O906" s="15"/>
      <c r="P906" s="15"/>
      <c r="Q906" s="217"/>
      <c r="R906" s="15"/>
      <c r="S906" s="15"/>
      <c r="T906" s="15"/>
    </row>
    <row r="907" spans="1:20" ht="24.75" customHeight="1">
      <c r="A907" s="15"/>
      <c r="B907" s="15"/>
      <c r="C907" s="15"/>
      <c r="D907" s="15"/>
      <c r="E907" s="198"/>
      <c r="F907" s="15"/>
      <c r="G907" s="15"/>
      <c r="H907" s="15"/>
      <c r="M907" s="15"/>
      <c r="N907" s="15"/>
      <c r="O907" s="15"/>
      <c r="P907" s="15"/>
      <c r="Q907" s="217"/>
      <c r="R907" s="15"/>
      <c r="S907" s="15"/>
      <c r="T907" s="15"/>
    </row>
    <row r="908" spans="1:20" ht="24.75" customHeight="1">
      <c r="A908" s="15"/>
      <c r="B908" s="15"/>
      <c r="C908" s="15"/>
      <c r="D908" s="15"/>
      <c r="E908" s="198"/>
      <c r="F908" s="15"/>
      <c r="G908" s="15"/>
      <c r="H908" s="15"/>
      <c r="M908" s="15"/>
      <c r="N908" s="15"/>
      <c r="O908" s="15"/>
      <c r="P908" s="15"/>
      <c r="Q908" s="217"/>
      <c r="R908" s="15"/>
      <c r="S908" s="15"/>
      <c r="T908" s="15"/>
    </row>
    <row r="909" spans="1:20" ht="24.75" customHeight="1">
      <c r="A909" s="15"/>
      <c r="B909" s="15"/>
      <c r="C909" s="15"/>
      <c r="D909" s="15"/>
      <c r="E909" s="198"/>
      <c r="F909" s="15"/>
      <c r="G909" s="15"/>
      <c r="H909" s="15"/>
      <c r="M909" s="15"/>
      <c r="N909" s="15"/>
      <c r="O909" s="15"/>
      <c r="P909" s="15"/>
      <c r="Q909" s="217"/>
      <c r="R909" s="15"/>
      <c r="S909" s="15"/>
      <c r="T909" s="15"/>
    </row>
    <row r="910" spans="1:20" ht="24.75" customHeight="1">
      <c r="A910" s="15"/>
      <c r="B910" s="15"/>
      <c r="C910" s="15"/>
      <c r="D910" s="15"/>
      <c r="E910" s="198"/>
      <c r="F910" s="15"/>
      <c r="G910" s="15"/>
      <c r="H910" s="15"/>
      <c r="M910" s="15"/>
      <c r="N910" s="15"/>
      <c r="O910" s="15"/>
      <c r="P910" s="15"/>
      <c r="Q910" s="217"/>
      <c r="R910" s="15"/>
      <c r="S910" s="15"/>
      <c r="T910" s="15"/>
    </row>
    <row r="911" spans="1:20" ht="24.75" customHeight="1">
      <c r="A911" s="15"/>
      <c r="B911" s="15"/>
      <c r="C911" s="15"/>
      <c r="D911" s="15"/>
      <c r="E911" s="198"/>
      <c r="F911" s="15"/>
      <c r="G911" s="15"/>
      <c r="H911" s="15"/>
      <c r="M911" s="15"/>
      <c r="N911" s="15"/>
      <c r="O911" s="15"/>
      <c r="P911" s="15"/>
      <c r="Q911" s="217"/>
      <c r="R911" s="15"/>
      <c r="S911" s="15"/>
      <c r="T911" s="15"/>
    </row>
    <row r="912" spans="1:20" ht="24.75" customHeight="1">
      <c r="A912" s="15"/>
      <c r="B912" s="15"/>
      <c r="C912" s="15"/>
      <c r="D912" s="15"/>
      <c r="E912" s="198"/>
      <c r="F912" s="15"/>
      <c r="G912" s="15"/>
      <c r="H912" s="15"/>
      <c r="M912" s="15"/>
      <c r="N912" s="15"/>
      <c r="O912" s="15"/>
      <c r="P912" s="15"/>
      <c r="Q912" s="217"/>
      <c r="R912" s="15"/>
      <c r="S912" s="15"/>
      <c r="T912" s="15"/>
    </row>
    <row r="913" spans="1:20" ht="24.75" customHeight="1">
      <c r="A913" s="15"/>
      <c r="B913" s="15"/>
      <c r="C913" s="15"/>
      <c r="D913" s="15"/>
      <c r="E913" s="198"/>
      <c r="F913" s="15"/>
      <c r="G913" s="15"/>
      <c r="H913" s="15"/>
      <c r="M913" s="15"/>
      <c r="N913" s="15"/>
      <c r="O913" s="15"/>
      <c r="P913" s="15"/>
      <c r="Q913" s="217"/>
      <c r="R913" s="15"/>
      <c r="S913" s="15"/>
      <c r="T913" s="15"/>
    </row>
    <row r="914" spans="1:20" ht="24.75" customHeight="1">
      <c r="A914" s="15"/>
      <c r="B914" s="15"/>
      <c r="C914" s="15"/>
      <c r="D914" s="15"/>
      <c r="E914" s="198"/>
      <c r="F914" s="15"/>
      <c r="G914" s="15"/>
      <c r="H914" s="15"/>
      <c r="M914" s="15"/>
      <c r="N914" s="15"/>
      <c r="O914" s="15"/>
      <c r="P914" s="15"/>
      <c r="Q914" s="217"/>
      <c r="R914" s="15"/>
      <c r="S914" s="15"/>
      <c r="T914" s="15"/>
    </row>
    <row r="915" spans="1:20" ht="24.75" customHeight="1">
      <c r="A915" s="15"/>
      <c r="B915" s="15"/>
      <c r="C915" s="15"/>
      <c r="D915" s="15"/>
      <c r="E915" s="198"/>
      <c r="F915" s="15"/>
      <c r="G915" s="15"/>
      <c r="H915" s="15"/>
      <c r="M915" s="15"/>
      <c r="N915" s="15"/>
      <c r="O915" s="15"/>
      <c r="P915" s="15"/>
      <c r="Q915" s="217"/>
      <c r="R915" s="15"/>
      <c r="S915" s="15"/>
      <c r="T915" s="15"/>
    </row>
    <row r="916" spans="1:20" ht="24.75" customHeight="1">
      <c r="A916" s="15"/>
      <c r="B916" s="15"/>
      <c r="C916" s="15"/>
      <c r="D916" s="15"/>
      <c r="E916" s="198"/>
      <c r="F916" s="15"/>
      <c r="G916" s="15"/>
      <c r="H916" s="15"/>
      <c r="M916" s="15"/>
      <c r="N916" s="15"/>
      <c r="O916" s="15"/>
      <c r="P916" s="15"/>
      <c r="Q916" s="217"/>
      <c r="R916" s="15"/>
      <c r="S916" s="15"/>
      <c r="T916" s="15"/>
    </row>
    <row r="917" spans="1:20" ht="24.75" customHeight="1">
      <c r="A917" s="15"/>
      <c r="B917" s="15"/>
      <c r="C917" s="15"/>
      <c r="D917" s="15"/>
      <c r="E917" s="198"/>
      <c r="F917" s="15"/>
      <c r="G917" s="15"/>
      <c r="H917" s="15"/>
      <c r="M917" s="15"/>
      <c r="N917" s="15"/>
      <c r="O917" s="15"/>
      <c r="P917" s="15"/>
      <c r="Q917" s="217"/>
      <c r="R917" s="15"/>
      <c r="S917" s="15"/>
      <c r="T917" s="15"/>
    </row>
    <row r="918" spans="1:20" ht="24.75" customHeight="1">
      <c r="A918" s="15"/>
      <c r="B918" s="15"/>
      <c r="C918" s="15"/>
      <c r="D918" s="15"/>
      <c r="E918" s="198"/>
      <c r="F918" s="15"/>
      <c r="G918" s="15"/>
      <c r="H918" s="15"/>
      <c r="M918" s="15"/>
      <c r="N918" s="15"/>
      <c r="O918" s="15"/>
      <c r="P918" s="15"/>
      <c r="Q918" s="217"/>
      <c r="R918" s="15"/>
      <c r="S918" s="15"/>
      <c r="T918" s="15"/>
    </row>
    <row r="919" spans="1:20" ht="24.75" customHeight="1">
      <c r="A919" s="15"/>
      <c r="B919" s="15"/>
      <c r="C919" s="15"/>
      <c r="D919" s="15"/>
      <c r="E919" s="198"/>
      <c r="F919" s="15"/>
      <c r="G919" s="15"/>
      <c r="H919" s="15"/>
      <c r="M919" s="15"/>
      <c r="N919" s="15"/>
      <c r="O919" s="15"/>
      <c r="P919" s="15"/>
      <c r="Q919" s="217"/>
      <c r="R919" s="15"/>
      <c r="S919" s="15"/>
      <c r="T919" s="15"/>
    </row>
    <row r="920" spans="1:20" ht="24.75" customHeight="1">
      <c r="A920" s="15"/>
      <c r="B920" s="15"/>
      <c r="C920" s="15"/>
      <c r="D920" s="15"/>
      <c r="E920" s="198"/>
      <c r="F920" s="15"/>
      <c r="G920" s="15"/>
      <c r="H920" s="15"/>
      <c r="M920" s="15"/>
      <c r="N920" s="15"/>
      <c r="O920" s="15"/>
      <c r="P920" s="15"/>
      <c r="Q920" s="217"/>
      <c r="R920" s="15"/>
      <c r="S920" s="15"/>
      <c r="T920" s="15"/>
    </row>
    <row r="921" spans="1:20" ht="24.75" customHeight="1">
      <c r="A921" s="15"/>
      <c r="B921" s="15"/>
      <c r="C921" s="15"/>
      <c r="D921" s="15"/>
      <c r="E921" s="198"/>
      <c r="F921" s="15"/>
      <c r="G921" s="15"/>
      <c r="H921" s="15"/>
      <c r="M921" s="15"/>
      <c r="N921" s="15"/>
      <c r="O921" s="15"/>
      <c r="P921" s="15"/>
      <c r="Q921" s="217"/>
      <c r="R921" s="15"/>
      <c r="S921" s="15"/>
      <c r="T921" s="15"/>
    </row>
    <row r="922" spans="1:20" ht="24.75" customHeight="1">
      <c r="A922" s="15"/>
      <c r="B922" s="15"/>
      <c r="C922" s="15"/>
      <c r="D922" s="15"/>
      <c r="E922" s="198"/>
      <c r="F922" s="15"/>
      <c r="G922" s="15"/>
      <c r="H922" s="15"/>
      <c r="M922" s="15"/>
      <c r="N922" s="15"/>
      <c r="O922" s="15"/>
      <c r="P922" s="15"/>
      <c r="Q922" s="217"/>
      <c r="R922" s="15"/>
      <c r="S922" s="15"/>
      <c r="T922" s="15"/>
    </row>
    <row r="923" spans="1:20" ht="24.75" customHeight="1">
      <c r="A923" s="15"/>
      <c r="B923" s="15"/>
      <c r="C923" s="15"/>
      <c r="D923" s="15"/>
      <c r="E923" s="198"/>
      <c r="F923" s="15"/>
      <c r="G923" s="15"/>
      <c r="H923" s="15"/>
      <c r="M923" s="15"/>
      <c r="N923" s="15"/>
      <c r="O923" s="15"/>
      <c r="P923" s="15"/>
      <c r="Q923" s="217"/>
      <c r="R923" s="15"/>
      <c r="S923" s="15"/>
      <c r="T923" s="15"/>
    </row>
    <row r="924" spans="1:20" ht="24.75" customHeight="1">
      <c r="A924" s="15"/>
      <c r="B924" s="15"/>
      <c r="C924" s="15"/>
      <c r="D924" s="15"/>
      <c r="E924" s="198"/>
      <c r="F924" s="15"/>
      <c r="G924" s="15"/>
      <c r="H924" s="15"/>
      <c r="M924" s="15"/>
      <c r="N924" s="15"/>
      <c r="O924" s="15"/>
      <c r="P924" s="15"/>
      <c r="Q924" s="217"/>
      <c r="R924" s="15"/>
      <c r="S924" s="15"/>
      <c r="T924" s="15"/>
    </row>
    <row r="925" spans="1:20" ht="24.75" customHeight="1">
      <c r="A925" s="15"/>
      <c r="B925" s="15"/>
      <c r="C925" s="15"/>
      <c r="D925" s="15"/>
      <c r="E925" s="198"/>
      <c r="F925" s="15"/>
      <c r="G925" s="15"/>
      <c r="H925" s="15"/>
      <c r="M925" s="15"/>
      <c r="N925" s="15"/>
      <c r="O925" s="15"/>
      <c r="P925" s="15"/>
      <c r="Q925" s="217"/>
      <c r="R925" s="15"/>
      <c r="S925" s="15"/>
      <c r="T925" s="15"/>
    </row>
    <row r="926" spans="1:20" ht="24.75" customHeight="1">
      <c r="A926" s="15"/>
      <c r="B926" s="15"/>
      <c r="C926" s="15"/>
      <c r="D926" s="15"/>
      <c r="E926" s="198"/>
      <c r="F926" s="15"/>
      <c r="G926" s="15"/>
      <c r="H926" s="15"/>
      <c r="M926" s="15"/>
      <c r="N926" s="15"/>
      <c r="O926" s="15"/>
      <c r="P926" s="15"/>
      <c r="Q926" s="217"/>
      <c r="R926" s="15"/>
      <c r="S926" s="15"/>
      <c r="T926" s="15"/>
    </row>
    <row r="927" spans="1:20" ht="24.75" customHeight="1">
      <c r="A927" s="15"/>
      <c r="B927" s="15"/>
      <c r="C927" s="15"/>
      <c r="D927" s="15"/>
      <c r="E927" s="198"/>
      <c r="F927" s="15"/>
      <c r="G927" s="15"/>
      <c r="H927" s="15"/>
      <c r="M927" s="15"/>
      <c r="N927" s="15"/>
      <c r="O927" s="15"/>
      <c r="P927" s="15"/>
      <c r="Q927" s="217"/>
      <c r="R927" s="15"/>
      <c r="S927" s="15"/>
      <c r="T927" s="15"/>
    </row>
    <row r="928" spans="1:20" ht="24.75" customHeight="1">
      <c r="A928" s="15"/>
      <c r="B928" s="15"/>
      <c r="C928" s="15"/>
      <c r="D928" s="15"/>
      <c r="E928" s="198"/>
      <c r="F928" s="15"/>
      <c r="G928" s="15"/>
      <c r="H928" s="15"/>
      <c r="M928" s="15"/>
      <c r="N928" s="15"/>
      <c r="O928" s="15"/>
      <c r="P928" s="15"/>
      <c r="Q928" s="217"/>
      <c r="R928" s="15"/>
      <c r="S928" s="15"/>
      <c r="T928" s="15"/>
    </row>
    <row r="929" spans="1:20" ht="24.75" customHeight="1">
      <c r="A929" s="15"/>
      <c r="B929" s="15"/>
      <c r="C929" s="15"/>
      <c r="D929" s="15"/>
      <c r="E929" s="198"/>
      <c r="F929" s="15"/>
      <c r="G929" s="15"/>
      <c r="H929" s="15"/>
      <c r="M929" s="15"/>
      <c r="N929" s="15"/>
      <c r="O929" s="15"/>
      <c r="P929" s="15"/>
      <c r="Q929" s="217"/>
      <c r="R929" s="15"/>
      <c r="S929" s="15"/>
      <c r="T929" s="15"/>
    </row>
    <row r="930" spans="1:20" ht="24.75" customHeight="1">
      <c r="A930" s="15"/>
      <c r="B930" s="15"/>
      <c r="C930" s="15"/>
      <c r="D930" s="15"/>
      <c r="E930" s="198"/>
      <c r="F930" s="15"/>
      <c r="G930" s="15"/>
      <c r="H930" s="15"/>
      <c r="M930" s="15"/>
      <c r="N930" s="15"/>
      <c r="O930" s="15"/>
      <c r="P930" s="15"/>
      <c r="Q930" s="217"/>
      <c r="R930" s="15"/>
      <c r="S930" s="15"/>
      <c r="T930" s="15"/>
    </row>
    <row r="931" spans="1:20" ht="24.75" customHeight="1">
      <c r="A931" s="15"/>
      <c r="B931" s="15"/>
      <c r="C931" s="15"/>
      <c r="D931" s="15"/>
      <c r="E931" s="198"/>
      <c r="F931" s="15"/>
      <c r="G931" s="15"/>
      <c r="H931" s="15"/>
      <c r="M931" s="15"/>
      <c r="N931" s="15"/>
      <c r="O931" s="15"/>
      <c r="P931" s="15"/>
      <c r="Q931" s="217"/>
      <c r="R931" s="15"/>
      <c r="S931" s="15"/>
      <c r="T931" s="15"/>
    </row>
    <row r="932" spans="1:20" ht="24.75" customHeight="1">
      <c r="A932" s="15"/>
      <c r="B932" s="15"/>
      <c r="C932" s="15"/>
      <c r="D932" s="15"/>
      <c r="E932" s="198"/>
      <c r="F932" s="15"/>
      <c r="G932" s="15"/>
      <c r="H932" s="15"/>
      <c r="M932" s="15"/>
      <c r="N932" s="15"/>
      <c r="O932" s="15"/>
      <c r="P932" s="15"/>
      <c r="Q932" s="217"/>
      <c r="R932" s="15"/>
      <c r="S932" s="15"/>
      <c r="T932" s="15"/>
    </row>
    <row r="933" spans="1:20" ht="24.75" customHeight="1">
      <c r="A933" s="15"/>
      <c r="B933" s="15"/>
      <c r="C933" s="15"/>
      <c r="D933" s="15"/>
      <c r="E933" s="198"/>
      <c r="F933" s="15"/>
      <c r="G933" s="15"/>
      <c r="H933" s="15"/>
      <c r="M933" s="15"/>
      <c r="N933" s="15"/>
      <c r="O933" s="15"/>
      <c r="P933" s="15"/>
      <c r="Q933" s="217"/>
      <c r="R933" s="15"/>
      <c r="S933" s="15"/>
      <c r="T933" s="15"/>
    </row>
    <row r="934" spans="1:20" ht="24.75" customHeight="1">
      <c r="A934" s="15"/>
      <c r="B934" s="15"/>
      <c r="C934" s="15"/>
      <c r="D934" s="15"/>
      <c r="E934" s="198"/>
      <c r="F934" s="15"/>
      <c r="G934" s="15"/>
      <c r="H934" s="15"/>
      <c r="M934" s="15"/>
      <c r="N934" s="15"/>
      <c r="O934" s="15"/>
      <c r="P934" s="15"/>
      <c r="Q934" s="217"/>
      <c r="R934" s="15"/>
      <c r="S934" s="15"/>
      <c r="T934" s="15"/>
    </row>
    <row r="935" spans="1:20" ht="24.75" customHeight="1">
      <c r="A935" s="15"/>
      <c r="B935" s="15"/>
      <c r="C935" s="15"/>
      <c r="D935" s="15"/>
      <c r="E935" s="198"/>
      <c r="F935" s="15"/>
      <c r="G935" s="15"/>
      <c r="H935" s="15"/>
      <c r="M935" s="15"/>
      <c r="N935" s="15"/>
      <c r="O935" s="15"/>
      <c r="P935" s="15"/>
      <c r="Q935" s="217"/>
      <c r="R935" s="15"/>
      <c r="S935" s="15"/>
      <c r="T935" s="15"/>
    </row>
    <row r="936" spans="1:20" ht="24.75" customHeight="1">
      <c r="A936" s="15"/>
      <c r="B936" s="15"/>
      <c r="C936" s="15"/>
      <c r="D936" s="15"/>
      <c r="E936" s="198"/>
      <c r="F936" s="15"/>
      <c r="G936" s="15"/>
      <c r="H936" s="15"/>
      <c r="M936" s="15"/>
      <c r="N936" s="15"/>
      <c r="O936" s="15"/>
      <c r="P936" s="15"/>
      <c r="Q936" s="217"/>
      <c r="R936" s="15"/>
      <c r="S936" s="15"/>
      <c r="T936" s="15"/>
    </row>
    <row r="937" spans="1:20" ht="24.75" customHeight="1">
      <c r="A937" s="15"/>
      <c r="B937" s="15"/>
      <c r="C937" s="15"/>
      <c r="D937" s="15"/>
      <c r="E937" s="198"/>
      <c r="F937" s="15"/>
      <c r="G937" s="15"/>
      <c r="H937" s="15"/>
      <c r="M937" s="15"/>
      <c r="N937" s="15"/>
      <c r="O937" s="15"/>
      <c r="P937" s="15"/>
      <c r="Q937" s="217"/>
      <c r="R937" s="15"/>
      <c r="S937" s="15"/>
      <c r="T937" s="15"/>
    </row>
    <row r="938" spans="1:20" ht="24.75" customHeight="1">
      <c r="A938" s="15"/>
      <c r="B938" s="15"/>
      <c r="C938" s="15"/>
      <c r="D938" s="15"/>
      <c r="E938" s="198"/>
      <c r="F938" s="15"/>
      <c r="G938" s="15"/>
      <c r="H938" s="15"/>
      <c r="M938" s="15"/>
      <c r="N938" s="15"/>
      <c r="O938" s="15"/>
      <c r="P938" s="15"/>
      <c r="Q938" s="217"/>
      <c r="R938" s="15"/>
      <c r="S938" s="15"/>
      <c r="T938" s="15"/>
    </row>
    <row r="939" spans="1:20" ht="24.75" customHeight="1">
      <c r="A939" s="15"/>
      <c r="B939" s="15"/>
      <c r="C939" s="15"/>
      <c r="D939" s="15"/>
      <c r="E939" s="198"/>
      <c r="F939" s="15"/>
      <c r="G939" s="15"/>
      <c r="H939" s="15"/>
      <c r="M939" s="15"/>
      <c r="N939" s="15"/>
      <c r="O939" s="15"/>
      <c r="P939" s="15"/>
      <c r="Q939" s="217"/>
      <c r="R939" s="15"/>
      <c r="S939" s="15"/>
      <c r="T939" s="15"/>
    </row>
    <row r="940" spans="1:20" ht="24.75" customHeight="1">
      <c r="A940" s="15"/>
      <c r="B940" s="15"/>
      <c r="C940" s="15"/>
      <c r="D940" s="15"/>
      <c r="E940" s="198"/>
      <c r="F940" s="15"/>
      <c r="G940" s="15"/>
      <c r="H940" s="15"/>
      <c r="M940" s="15"/>
      <c r="N940" s="15"/>
      <c r="O940" s="15"/>
      <c r="P940" s="15"/>
      <c r="Q940" s="217"/>
      <c r="R940" s="15"/>
      <c r="S940" s="15"/>
      <c r="T940" s="15"/>
    </row>
    <row r="941" spans="1:20" ht="24.75" customHeight="1">
      <c r="A941" s="15"/>
      <c r="B941" s="15"/>
      <c r="C941" s="15"/>
      <c r="D941" s="15"/>
      <c r="E941" s="198"/>
      <c r="F941" s="15"/>
      <c r="G941" s="15"/>
      <c r="H941" s="15"/>
      <c r="M941" s="15"/>
      <c r="N941" s="15"/>
      <c r="O941" s="15"/>
      <c r="P941" s="15"/>
      <c r="Q941" s="217"/>
      <c r="R941" s="15"/>
      <c r="S941" s="15"/>
      <c r="T941" s="15"/>
    </row>
    <row r="942" spans="1:20" ht="24.75" customHeight="1">
      <c r="A942" s="15"/>
      <c r="B942" s="15"/>
      <c r="C942" s="15"/>
      <c r="D942" s="15"/>
      <c r="E942" s="198"/>
      <c r="F942" s="15"/>
      <c r="G942" s="15"/>
      <c r="H942" s="15"/>
      <c r="M942" s="15"/>
      <c r="N942" s="15"/>
      <c r="O942" s="15"/>
      <c r="P942" s="15"/>
      <c r="Q942" s="217"/>
      <c r="R942" s="15"/>
      <c r="S942" s="15"/>
      <c r="T942" s="15"/>
    </row>
    <row r="943" spans="1:20" ht="24.75" customHeight="1">
      <c r="A943" s="15"/>
      <c r="B943" s="15"/>
      <c r="C943" s="15"/>
      <c r="D943" s="15"/>
      <c r="E943" s="198"/>
      <c r="F943" s="15"/>
      <c r="G943" s="15"/>
      <c r="H943" s="15"/>
      <c r="M943" s="15"/>
      <c r="N943" s="15"/>
      <c r="O943" s="15"/>
      <c r="P943" s="15"/>
      <c r="Q943" s="217"/>
      <c r="R943" s="15"/>
      <c r="S943" s="15"/>
      <c r="T943" s="15"/>
    </row>
    <row r="944" spans="1:20" ht="24.75" customHeight="1">
      <c r="A944" s="15"/>
      <c r="B944" s="15"/>
      <c r="C944" s="15"/>
      <c r="D944" s="15"/>
      <c r="E944" s="198"/>
      <c r="F944" s="15"/>
      <c r="G944" s="15"/>
      <c r="H944" s="15"/>
      <c r="M944" s="15"/>
      <c r="N944" s="15"/>
      <c r="O944" s="15"/>
      <c r="P944" s="15"/>
      <c r="Q944" s="217"/>
      <c r="R944" s="15"/>
      <c r="S944" s="15"/>
      <c r="T944" s="15"/>
    </row>
    <row r="945" spans="1:20" ht="24.75" customHeight="1">
      <c r="A945" s="15"/>
      <c r="B945" s="15"/>
      <c r="C945" s="15"/>
      <c r="D945" s="15"/>
      <c r="E945" s="198"/>
      <c r="F945" s="15"/>
      <c r="G945" s="15"/>
      <c r="H945" s="15"/>
      <c r="M945" s="15"/>
      <c r="N945" s="15"/>
      <c r="O945" s="15"/>
      <c r="P945" s="15"/>
      <c r="Q945" s="217"/>
      <c r="R945" s="15"/>
      <c r="S945" s="15"/>
      <c r="T945" s="15"/>
    </row>
    <row r="946" spans="1:20" ht="24.75" customHeight="1">
      <c r="A946" s="15"/>
      <c r="B946" s="15"/>
      <c r="C946" s="15"/>
      <c r="D946" s="15"/>
      <c r="E946" s="198"/>
      <c r="F946" s="15"/>
      <c r="G946" s="15"/>
      <c r="H946" s="15"/>
      <c r="M946" s="15"/>
      <c r="N946" s="15"/>
      <c r="O946" s="15"/>
      <c r="P946" s="15"/>
      <c r="Q946" s="217"/>
      <c r="R946" s="15"/>
      <c r="S946" s="15"/>
      <c r="T946" s="15"/>
    </row>
    <row r="947" spans="1:20" ht="24.75" customHeight="1">
      <c r="A947" s="15"/>
      <c r="B947" s="15"/>
      <c r="C947" s="15"/>
      <c r="D947" s="15"/>
      <c r="E947" s="198"/>
      <c r="F947" s="15"/>
      <c r="G947" s="15"/>
      <c r="H947" s="15"/>
      <c r="M947" s="15"/>
      <c r="N947" s="15"/>
      <c r="O947" s="15"/>
      <c r="P947" s="15"/>
      <c r="Q947" s="217"/>
      <c r="R947" s="15"/>
      <c r="S947" s="15"/>
      <c r="T947" s="15"/>
    </row>
    <row r="948" spans="1:20" ht="24.75" customHeight="1">
      <c r="A948" s="15"/>
      <c r="B948" s="15"/>
      <c r="C948" s="15"/>
      <c r="D948" s="15"/>
      <c r="E948" s="198"/>
      <c r="F948" s="15"/>
      <c r="G948" s="15"/>
      <c r="H948" s="15"/>
      <c r="M948" s="15"/>
      <c r="N948" s="15"/>
      <c r="O948" s="15"/>
      <c r="P948" s="15"/>
      <c r="Q948" s="217"/>
      <c r="R948" s="15"/>
      <c r="S948" s="15"/>
      <c r="T948" s="15"/>
    </row>
    <row r="949" spans="1:20" ht="24.75" customHeight="1">
      <c r="A949" s="15"/>
      <c r="B949" s="15"/>
      <c r="C949" s="15"/>
      <c r="D949" s="15"/>
      <c r="E949" s="198"/>
      <c r="F949" s="15"/>
      <c r="G949" s="15"/>
      <c r="H949" s="15"/>
      <c r="M949" s="15"/>
      <c r="N949" s="15"/>
      <c r="O949" s="15"/>
      <c r="P949" s="15"/>
      <c r="Q949" s="217"/>
      <c r="R949" s="15"/>
      <c r="S949" s="15"/>
      <c r="T949" s="15"/>
    </row>
    <row r="950" spans="1:20" ht="24.75" customHeight="1">
      <c r="A950" s="15"/>
      <c r="B950" s="15"/>
      <c r="C950" s="15"/>
      <c r="D950" s="15"/>
      <c r="E950" s="198"/>
      <c r="F950" s="15"/>
      <c r="G950" s="15"/>
      <c r="H950" s="15"/>
      <c r="M950" s="15"/>
      <c r="N950" s="15"/>
      <c r="O950" s="15"/>
      <c r="P950" s="15"/>
      <c r="Q950" s="217"/>
      <c r="R950" s="15"/>
      <c r="S950" s="15"/>
      <c r="T950" s="15"/>
    </row>
    <row r="951" spans="1:20" ht="24.75" customHeight="1">
      <c r="A951" s="15"/>
      <c r="B951" s="15"/>
      <c r="C951" s="15"/>
      <c r="D951" s="15"/>
      <c r="E951" s="198"/>
      <c r="F951" s="15"/>
      <c r="G951" s="15"/>
      <c r="H951" s="15"/>
      <c r="M951" s="15"/>
      <c r="N951" s="15"/>
      <c r="O951" s="15"/>
      <c r="P951" s="15"/>
      <c r="Q951" s="217"/>
      <c r="R951" s="15"/>
      <c r="S951" s="15"/>
      <c r="T951" s="15"/>
    </row>
    <row r="952" spans="1:20" ht="24.75" customHeight="1">
      <c r="A952" s="15"/>
      <c r="B952" s="15"/>
      <c r="C952" s="15"/>
      <c r="D952" s="15"/>
      <c r="E952" s="198"/>
      <c r="F952" s="15"/>
      <c r="G952" s="15"/>
      <c r="H952" s="15"/>
      <c r="M952" s="15"/>
      <c r="N952" s="15"/>
      <c r="O952" s="15"/>
      <c r="P952" s="15"/>
      <c r="Q952" s="217"/>
      <c r="R952" s="15"/>
      <c r="S952" s="15"/>
      <c r="T952" s="15"/>
    </row>
    <row r="953" spans="1:20" ht="24.75" customHeight="1">
      <c r="A953" s="15"/>
      <c r="B953" s="15"/>
      <c r="C953" s="15"/>
      <c r="D953" s="15"/>
      <c r="E953" s="198"/>
      <c r="F953" s="15"/>
      <c r="G953" s="15"/>
      <c r="H953" s="15"/>
      <c r="M953" s="15"/>
      <c r="N953" s="15"/>
      <c r="O953" s="15"/>
      <c r="P953" s="15"/>
      <c r="Q953" s="217"/>
      <c r="R953" s="15"/>
      <c r="S953" s="15"/>
      <c r="T953" s="15"/>
    </row>
    <row r="954" spans="1:20" ht="24.75" customHeight="1">
      <c r="A954" s="15"/>
      <c r="B954" s="15"/>
      <c r="C954" s="15"/>
      <c r="D954" s="15"/>
      <c r="E954" s="198"/>
      <c r="F954" s="15"/>
      <c r="G954" s="15"/>
      <c r="H954" s="15"/>
      <c r="M954" s="15"/>
      <c r="N954" s="15"/>
      <c r="O954" s="15"/>
      <c r="P954" s="15"/>
      <c r="Q954" s="217"/>
      <c r="R954" s="15"/>
      <c r="S954" s="15"/>
      <c r="T954" s="15"/>
    </row>
    <row r="955" spans="1:20" ht="24.75" customHeight="1">
      <c r="A955" s="15"/>
      <c r="B955" s="15"/>
      <c r="C955" s="15"/>
      <c r="D955" s="15"/>
      <c r="E955" s="198"/>
      <c r="F955" s="15"/>
      <c r="G955" s="15"/>
      <c r="H955" s="15"/>
      <c r="M955" s="15"/>
      <c r="N955" s="15"/>
      <c r="O955" s="15"/>
      <c r="P955" s="15"/>
      <c r="Q955" s="217"/>
      <c r="R955" s="15"/>
      <c r="S955" s="15"/>
      <c r="T955" s="15"/>
    </row>
    <row r="956" spans="1:20" ht="24.75" customHeight="1">
      <c r="A956" s="15"/>
      <c r="B956" s="15"/>
      <c r="C956" s="15"/>
      <c r="D956" s="15"/>
      <c r="E956" s="198"/>
      <c r="F956" s="15"/>
      <c r="G956" s="15"/>
      <c r="H956" s="15"/>
      <c r="M956" s="15"/>
      <c r="N956" s="15"/>
      <c r="O956" s="15"/>
      <c r="P956" s="15"/>
      <c r="Q956" s="217"/>
      <c r="R956" s="15"/>
      <c r="S956" s="15"/>
      <c r="T956" s="15"/>
    </row>
    <row r="957" spans="1:20" ht="24.75" customHeight="1">
      <c r="A957" s="15"/>
      <c r="B957" s="15"/>
      <c r="C957" s="15"/>
      <c r="D957" s="15"/>
      <c r="E957" s="198"/>
      <c r="F957" s="15"/>
      <c r="G957" s="15"/>
      <c r="H957" s="15"/>
      <c r="M957" s="15"/>
      <c r="N957" s="15"/>
      <c r="O957" s="15"/>
      <c r="P957" s="15"/>
      <c r="Q957" s="217"/>
      <c r="R957" s="15"/>
      <c r="S957" s="15"/>
      <c r="T957" s="15"/>
    </row>
    <row r="958" spans="1:20" ht="24.75" customHeight="1">
      <c r="A958" s="15"/>
      <c r="B958" s="15"/>
      <c r="C958" s="15"/>
      <c r="D958" s="15"/>
      <c r="E958" s="198"/>
      <c r="F958" s="15"/>
      <c r="G958" s="15"/>
      <c r="H958" s="15"/>
      <c r="M958" s="15"/>
      <c r="N958" s="15"/>
      <c r="O958" s="15"/>
      <c r="P958" s="15"/>
      <c r="Q958" s="217"/>
      <c r="R958" s="15"/>
      <c r="S958" s="15"/>
      <c r="T958" s="15"/>
    </row>
    <row r="959" spans="1:20" ht="24.75" customHeight="1">
      <c r="A959" s="15"/>
      <c r="B959" s="15"/>
      <c r="C959" s="15"/>
      <c r="D959" s="15"/>
      <c r="E959" s="198"/>
      <c r="F959" s="15"/>
      <c r="G959" s="15"/>
      <c r="H959" s="15"/>
      <c r="M959" s="15"/>
      <c r="N959" s="15"/>
      <c r="O959" s="15"/>
      <c r="P959" s="15"/>
      <c r="Q959" s="217"/>
      <c r="R959" s="15"/>
      <c r="S959" s="15"/>
      <c r="T959" s="15"/>
    </row>
    <row r="960" spans="1:20" ht="24.75" customHeight="1">
      <c r="A960" s="15"/>
      <c r="B960" s="15"/>
      <c r="C960" s="15"/>
      <c r="D960" s="15"/>
      <c r="E960" s="198"/>
      <c r="F960" s="15"/>
      <c r="G960" s="15"/>
      <c r="H960" s="15"/>
      <c r="M960" s="15"/>
      <c r="N960" s="15"/>
      <c r="O960" s="15"/>
      <c r="P960" s="15"/>
      <c r="Q960" s="217"/>
      <c r="R960" s="15"/>
      <c r="S960" s="15"/>
      <c r="T960" s="15"/>
    </row>
    <row r="961" spans="1:20" ht="24.75" customHeight="1">
      <c r="A961" s="15"/>
      <c r="B961" s="15"/>
      <c r="C961" s="15"/>
      <c r="D961" s="15"/>
      <c r="E961" s="198"/>
      <c r="F961" s="15"/>
      <c r="G961" s="15"/>
      <c r="H961" s="15"/>
      <c r="M961" s="15"/>
      <c r="N961" s="15"/>
      <c r="O961" s="15"/>
      <c r="P961" s="15"/>
      <c r="Q961" s="217"/>
      <c r="R961" s="15"/>
      <c r="S961" s="15"/>
      <c r="T961" s="15"/>
    </row>
    <row r="962" spans="1:20" ht="24.75" customHeight="1">
      <c r="A962" s="15"/>
      <c r="B962" s="15"/>
      <c r="C962" s="15"/>
      <c r="D962" s="15"/>
      <c r="E962" s="198"/>
      <c r="F962" s="15"/>
      <c r="G962" s="15"/>
      <c r="H962" s="15"/>
      <c r="M962" s="15"/>
      <c r="N962" s="15"/>
      <c r="O962" s="15"/>
      <c r="P962" s="15"/>
      <c r="Q962" s="217"/>
      <c r="R962" s="15"/>
      <c r="S962" s="15"/>
      <c r="T962" s="15"/>
    </row>
    <row r="963" spans="1:20" ht="24.75" customHeight="1">
      <c r="A963" s="15"/>
      <c r="B963" s="15"/>
      <c r="C963" s="15"/>
      <c r="D963" s="15"/>
      <c r="E963" s="198"/>
      <c r="F963" s="15"/>
      <c r="G963" s="15"/>
      <c r="H963" s="15"/>
      <c r="M963" s="15"/>
      <c r="N963" s="15"/>
      <c r="O963" s="15"/>
      <c r="P963" s="15"/>
      <c r="Q963" s="217"/>
      <c r="R963" s="15"/>
      <c r="S963" s="15"/>
      <c r="T963" s="15"/>
    </row>
    <row r="964" spans="1:20" ht="24.75" customHeight="1">
      <c r="A964" s="15"/>
      <c r="B964" s="15"/>
      <c r="C964" s="15"/>
      <c r="D964" s="15"/>
      <c r="E964" s="198"/>
      <c r="F964" s="15"/>
      <c r="G964" s="15"/>
      <c r="H964" s="15"/>
      <c r="M964" s="15"/>
      <c r="N964" s="15"/>
      <c r="O964" s="15"/>
      <c r="P964" s="15"/>
      <c r="Q964" s="217"/>
      <c r="R964" s="15"/>
      <c r="S964" s="15"/>
      <c r="T964" s="15"/>
    </row>
    <row r="965" spans="1:20" ht="24.75" customHeight="1">
      <c r="A965" s="15"/>
      <c r="B965" s="15"/>
      <c r="C965" s="15"/>
      <c r="D965" s="15"/>
      <c r="E965" s="198"/>
      <c r="F965" s="15"/>
      <c r="G965" s="15"/>
      <c r="H965" s="15"/>
      <c r="M965" s="15"/>
      <c r="N965" s="15"/>
      <c r="O965" s="15"/>
      <c r="P965" s="15"/>
      <c r="Q965" s="217"/>
      <c r="R965" s="15"/>
      <c r="S965" s="15"/>
      <c r="T965" s="15"/>
    </row>
    <row r="966" spans="1:20" ht="24.75" customHeight="1">
      <c r="A966" s="15"/>
      <c r="B966" s="15"/>
      <c r="C966" s="15"/>
      <c r="D966" s="15"/>
      <c r="E966" s="198"/>
      <c r="F966" s="15"/>
      <c r="G966" s="15"/>
      <c r="H966" s="15"/>
      <c r="M966" s="15"/>
      <c r="N966" s="15"/>
      <c r="O966" s="15"/>
      <c r="P966" s="15"/>
      <c r="Q966" s="217"/>
      <c r="R966" s="15"/>
      <c r="S966" s="15"/>
      <c r="T966" s="15"/>
    </row>
    <row r="967" spans="1:20" ht="24.75" customHeight="1">
      <c r="A967" s="15"/>
      <c r="B967" s="15"/>
      <c r="C967" s="15"/>
      <c r="D967" s="15"/>
      <c r="E967" s="198"/>
      <c r="F967" s="15"/>
      <c r="G967" s="15"/>
      <c r="H967" s="15"/>
      <c r="M967" s="15"/>
      <c r="N967" s="15"/>
      <c r="O967" s="15"/>
      <c r="P967" s="15"/>
      <c r="Q967" s="217"/>
      <c r="R967" s="15"/>
      <c r="S967" s="15"/>
      <c r="T967" s="15"/>
    </row>
    <row r="968" spans="1:20" ht="24.75" customHeight="1">
      <c r="A968" s="15"/>
      <c r="B968" s="15"/>
      <c r="C968" s="15"/>
      <c r="D968" s="15"/>
      <c r="E968" s="198"/>
      <c r="F968" s="15"/>
      <c r="G968" s="15"/>
      <c r="H968" s="15"/>
      <c r="M968" s="15"/>
      <c r="N968" s="15"/>
      <c r="O968" s="15"/>
      <c r="P968" s="15"/>
      <c r="Q968" s="217"/>
      <c r="R968" s="15"/>
      <c r="S968" s="15"/>
      <c r="T968" s="15"/>
    </row>
    <row r="969" spans="1:20" ht="24.75" customHeight="1">
      <c r="A969" s="15"/>
      <c r="B969" s="15"/>
      <c r="C969" s="15"/>
      <c r="D969" s="15"/>
      <c r="E969" s="198"/>
      <c r="F969" s="15"/>
      <c r="G969" s="15"/>
      <c r="H969" s="15"/>
      <c r="M969" s="15"/>
      <c r="N969" s="15"/>
      <c r="O969" s="15"/>
      <c r="P969" s="15"/>
      <c r="Q969" s="217"/>
      <c r="R969" s="15"/>
      <c r="S969" s="15"/>
      <c r="T969" s="15"/>
    </row>
    <row r="970" spans="1:20" ht="24.75" customHeight="1">
      <c r="A970" s="15"/>
      <c r="B970" s="15"/>
      <c r="C970" s="15"/>
      <c r="D970" s="15"/>
      <c r="E970" s="198"/>
      <c r="F970" s="15"/>
      <c r="G970" s="15"/>
      <c r="H970" s="15"/>
      <c r="M970" s="15"/>
      <c r="N970" s="15"/>
      <c r="O970" s="15"/>
      <c r="P970" s="15"/>
      <c r="Q970" s="217"/>
      <c r="R970" s="15"/>
      <c r="S970" s="15"/>
      <c r="T970" s="15"/>
    </row>
    <row r="971" spans="1:20" ht="24.75" customHeight="1">
      <c r="A971" s="15"/>
      <c r="B971" s="15"/>
      <c r="C971" s="15"/>
      <c r="D971" s="15"/>
      <c r="E971" s="198"/>
      <c r="F971" s="15"/>
      <c r="G971" s="15"/>
      <c r="H971" s="15"/>
      <c r="M971" s="15"/>
      <c r="N971" s="15"/>
      <c r="O971" s="15"/>
      <c r="P971" s="15"/>
      <c r="Q971" s="217"/>
      <c r="R971" s="15"/>
      <c r="S971" s="15"/>
      <c r="T971" s="15"/>
    </row>
    <row r="972" spans="1:20" ht="24.75" customHeight="1">
      <c r="A972" s="15"/>
      <c r="B972" s="15"/>
      <c r="C972" s="15"/>
      <c r="D972" s="15"/>
      <c r="E972" s="198"/>
      <c r="F972" s="15"/>
      <c r="G972" s="15"/>
      <c r="H972" s="15"/>
      <c r="M972" s="15"/>
      <c r="N972" s="15"/>
      <c r="O972" s="15"/>
      <c r="P972" s="15"/>
      <c r="Q972" s="217"/>
      <c r="R972" s="15"/>
      <c r="S972" s="15"/>
      <c r="T972" s="15"/>
    </row>
    <row r="973" spans="1:20" ht="24.75" customHeight="1">
      <c r="A973" s="15"/>
      <c r="B973" s="15"/>
      <c r="C973" s="15"/>
      <c r="D973" s="15"/>
      <c r="E973" s="198"/>
      <c r="F973" s="15"/>
      <c r="G973" s="15"/>
      <c r="H973" s="15"/>
      <c r="M973" s="15"/>
      <c r="N973" s="15"/>
      <c r="O973" s="15"/>
      <c r="P973" s="15"/>
      <c r="Q973" s="217"/>
      <c r="R973" s="15"/>
      <c r="S973" s="15"/>
      <c r="T973" s="15"/>
    </row>
    <row r="974" spans="1:20" ht="24.75" customHeight="1">
      <c r="A974" s="15"/>
      <c r="B974" s="15"/>
      <c r="C974" s="15"/>
      <c r="D974" s="15"/>
      <c r="E974" s="198"/>
      <c r="F974" s="15"/>
      <c r="G974" s="15"/>
      <c r="H974" s="15"/>
      <c r="M974" s="15"/>
      <c r="N974" s="15"/>
      <c r="O974" s="15"/>
      <c r="P974" s="15"/>
      <c r="Q974" s="217"/>
      <c r="R974" s="15"/>
      <c r="S974" s="15"/>
      <c r="T974" s="15"/>
    </row>
    <row r="975" spans="1:20" ht="24.75" customHeight="1">
      <c r="A975" s="15"/>
      <c r="B975" s="15"/>
      <c r="C975" s="15"/>
      <c r="D975" s="15"/>
      <c r="E975" s="198"/>
      <c r="F975" s="15"/>
      <c r="G975" s="15"/>
      <c r="H975" s="15"/>
      <c r="M975" s="15"/>
      <c r="N975" s="15"/>
      <c r="O975" s="15"/>
      <c r="P975" s="15"/>
      <c r="Q975" s="217"/>
      <c r="R975" s="15"/>
      <c r="S975" s="15"/>
      <c r="T975" s="15"/>
    </row>
    <row r="976" spans="1:20" ht="24.75" customHeight="1">
      <c r="A976" s="15"/>
      <c r="B976" s="15"/>
      <c r="C976" s="15"/>
      <c r="D976" s="15"/>
      <c r="E976" s="198"/>
      <c r="F976" s="15"/>
      <c r="G976" s="15"/>
      <c r="H976" s="15"/>
      <c r="M976" s="15"/>
      <c r="N976" s="15"/>
      <c r="O976" s="15"/>
      <c r="P976" s="15"/>
      <c r="Q976" s="217"/>
      <c r="R976" s="15"/>
      <c r="S976" s="15"/>
      <c r="T976" s="15"/>
    </row>
    <row r="977" spans="1:20" ht="24.75" customHeight="1">
      <c r="A977" s="15"/>
      <c r="B977" s="15"/>
      <c r="C977" s="15"/>
      <c r="D977" s="15"/>
      <c r="E977" s="198"/>
      <c r="F977" s="15"/>
      <c r="G977" s="15"/>
      <c r="H977" s="15"/>
      <c r="M977" s="15"/>
      <c r="N977" s="15"/>
      <c r="O977" s="15"/>
      <c r="P977" s="15"/>
      <c r="Q977" s="217"/>
      <c r="R977" s="15"/>
      <c r="S977" s="15"/>
      <c r="T977" s="15"/>
    </row>
    <row r="978" spans="1:20" ht="24.75" customHeight="1">
      <c r="A978" s="15"/>
      <c r="B978" s="15"/>
      <c r="C978" s="15"/>
      <c r="D978" s="15"/>
      <c r="E978" s="198"/>
      <c r="F978" s="15"/>
      <c r="G978" s="15"/>
      <c r="H978" s="15"/>
      <c r="M978" s="15"/>
      <c r="N978" s="15"/>
      <c r="O978" s="15"/>
      <c r="P978" s="15"/>
      <c r="Q978" s="217"/>
      <c r="R978" s="15"/>
      <c r="S978" s="15"/>
      <c r="T978" s="15"/>
    </row>
    <row r="979" spans="1:20" ht="24.75" customHeight="1">
      <c r="A979" s="15"/>
      <c r="B979" s="15"/>
      <c r="C979" s="15"/>
      <c r="D979" s="15"/>
      <c r="E979" s="198"/>
      <c r="F979" s="15"/>
      <c r="G979" s="15"/>
      <c r="H979" s="15"/>
      <c r="M979" s="15"/>
      <c r="N979" s="15"/>
      <c r="O979" s="15"/>
      <c r="P979" s="15"/>
      <c r="Q979" s="217"/>
      <c r="R979" s="15"/>
      <c r="S979" s="15"/>
      <c r="T979" s="15"/>
    </row>
    <row r="980" spans="1:20" ht="24.75" customHeight="1">
      <c r="A980" s="15"/>
      <c r="B980" s="15"/>
      <c r="C980" s="15"/>
      <c r="D980" s="15"/>
      <c r="E980" s="198"/>
      <c r="F980" s="15"/>
      <c r="G980" s="15"/>
      <c r="H980" s="15"/>
      <c r="M980" s="15"/>
      <c r="N980" s="15"/>
      <c r="O980" s="15"/>
      <c r="P980" s="15"/>
      <c r="Q980" s="217"/>
      <c r="R980" s="15"/>
      <c r="S980" s="15"/>
      <c r="T980" s="15"/>
    </row>
    <row r="981" spans="1:20" ht="24.75" customHeight="1">
      <c r="A981" s="15"/>
      <c r="B981" s="15"/>
      <c r="C981" s="15"/>
      <c r="D981" s="15"/>
      <c r="E981" s="198"/>
      <c r="F981" s="15"/>
      <c r="G981" s="15"/>
      <c r="H981" s="15"/>
      <c r="M981" s="15"/>
      <c r="N981" s="15"/>
      <c r="O981" s="15"/>
      <c r="P981" s="15"/>
      <c r="Q981" s="217"/>
      <c r="R981" s="15"/>
      <c r="S981" s="15"/>
      <c r="T981" s="15"/>
    </row>
    <row r="982" spans="1:20" ht="24.75" customHeight="1">
      <c r="A982" s="15"/>
      <c r="B982" s="15"/>
      <c r="C982" s="15"/>
      <c r="D982" s="15"/>
      <c r="E982" s="198"/>
      <c r="F982" s="15"/>
      <c r="G982" s="15"/>
      <c r="H982" s="15"/>
      <c r="M982" s="15"/>
      <c r="N982" s="15"/>
      <c r="O982" s="15"/>
      <c r="P982" s="15"/>
      <c r="Q982" s="217"/>
      <c r="R982" s="15"/>
      <c r="S982" s="15"/>
      <c r="T982" s="15"/>
    </row>
    <row r="983" spans="1:20" ht="24.75" customHeight="1">
      <c r="A983" s="15"/>
      <c r="B983" s="15"/>
      <c r="C983" s="15"/>
      <c r="D983" s="15"/>
      <c r="E983" s="198"/>
      <c r="F983" s="15"/>
      <c r="G983" s="15"/>
      <c r="H983" s="15"/>
      <c r="M983" s="15"/>
      <c r="N983" s="15"/>
      <c r="O983" s="15"/>
      <c r="P983" s="15"/>
      <c r="Q983" s="217"/>
      <c r="R983" s="15"/>
      <c r="S983" s="15"/>
      <c r="T983" s="15"/>
    </row>
    <row r="984" spans="1:20" ht="24.75" customHeight="1">
      <c r="A984" s="15"/>
      <c r="B984" s="15"/>
      <c r="C984" s="15"/>
      <c r="D984" s="15"/>
      <c r="E984" s="198"/>
      <c r="F984" s="15"/>
      <c r="G984" s="15"/>
      <c r="H984" s="15"/>
      <c r="M984" s="15"/>
      <c r="N984" s="15"/>
      <c r="O984" s="15"/>
      <c r="P984" s="15"/>
      <c r="Q984" s="217"/>
      <c r="R984" s="15"/>
      <c r="S984" s="15"/>
      <c r="T984" s="15"/>
    </row>
    <row r="985" spans="1:20" ht="24.75" customHeight="1">
      <c r="A985" s="15"/>
      <c r="B985" s="15"/>
      <c r="C985" s="15"/>
      <c r="D985" s="15"/>
      <c r="E985" s="198"/>
      <c r="F985" s="15"/>
      <c r="G985" s="15"/>
      <c r="H985" s="15"/>
      <c r="M985" s="15"/>
      <c r="N985" s="15"/>
      <c r="O985" s="15"/>
      <c r="P985" s="15"/>
      <c r="Q985" s="217"/>
      <c r="R985" s="15"/>
      <c r="S985" s="15"/>
      <c r="T985" s="15"/>
    </row>
    <row r="986" spans="1:20" ht="24.75" customHeight="1">
      <c r="A986" s="15"/>
      <c r="B986" s="15"/>
      <c r="C986" s="15"/>
      <c r="D986" s="15"/>
      <c r="E986" s="198"/>
      <c r="F986" s="15"/>
      <c r="G986" s="15"/>
      <c r="H986" s="15"/>
      <c r="M986" s="15"/>
      <c r="N986" s="15"/>
      <c r="O986" s="15"/>
      <c r="P986" s="15"/>
      <c r="Q986" s="217"/>
      <c r="R986" s="15"/>
      <c r="S986" s="15"/>
      <c r="T986" s="15"/>
    </row>
    <row r="987" spans="1:20" ht="24.75" customHeight="1">
      <c r="A987" s="15"/>
      <c r="B987" s="15"/>
      <c r="C987" s="15"/>
      <c r="D987" s="15"/>
      <c r="E987" s="198"/>
      <c r="F987" s="15"/>
      <c r="G987" s="15"/>
      <c r="H987" s="15"/>
      <c r="M987" s="15"/>
      <c r="N987" s="15"/>
      <c r="O987" s="15"/>
      <c r="P987" s="15"/>
      <c r="Q987" s="217"/>
      <c r="R987" s="15"/>
      <c r="S987" s="15"/>
      <c r="T987" s="15"/>
    </row>
    <row r="988" spans="1:20" ht="24.75" customHeight="1">
      <c r="A988" s="15"/>
      <c r="B988" s="15"/>
      <c r="C988" s="15"/>
      <c r="D988" s="15"/>
      <c r="E988" s="198"/>
      <c r="F988" s="15"/>
      <c r="G988" s="15"/>
      <c r="H988" s="15"/>
      <c r="M988" s="15"/>
      <c r="N988" s="15"/>
      <c r="O988" s="15"/>
      <c r="P988" s="15"/>
      <c r="Q988" s="217"/>
      <c r="R988" s="15"/>
      <c r="S988" s="15"/>
      <c r="T988" s="15"/>
    </row>
    <row r="989" spans="1:20" ht="24.75" customHeight="1">
      <c r="A989" s="15"/>
      <c r="B989" s="15"/>
      <c r="C989" s="15"/>
      <c r="D989" s="15"/>
      <c r="E989" s="198"/>
      <c r="F989" s="15"/>
      <c r="G989" s="15"/>
      <c r="H989" s="15"/>
      <c r="M989" s="15"/>
      <c r="N989" s="15"/>
      <c r="O989" s="15"/>
      <c r="P989" s="15"/>
      <c r="Q989" s="217"/>
      <c r="R989" s="15"/>
      <c r="S989" s="15"/>
      <c r="T989" s="15"/>
    </row>
    <row r="990" spans="1:20" ht="24.75" customHeight="1">
      <c r="A990" s="15"/>
      <c r="B990" s="15"/>
      <c r="C990" s="15"/>
      <c r="D990" s="15"/>
      <c r="E990" s="198"/>
      <c r="F990" s="15"/>
      <c r="G990" s="15"/>
      <c r="H990" s="15"/>
      <c r="M990" s="15"/>
      <c r="N990" s="15"/>
      <c r="O990" s="15"/>
      <c r="P990" s="15"/>
      <c r="Q990" s="217"/>
      <c r="R990" s="15"/>
      <c r="S990" s="15"/>
      <c r="T990" s="15"/>
    </row>
    <row r="991" spans="1:20" ht="24.75" customHeight="1">
      <c r="A991" s="15"/>
      <c r="B991" s="15"/>
      <c r="C991" s="15"/>
      <c r="D991" s="15"/>
      <c r="E991" s="198"/>
      <c r="F991" s="15"/>
      <c r="G991" s="15"/>
      <c r="H991" s="15"/>
      <c r="M991" s="15"/>
      <c r="N991" s="15"/>
      <c r="O991" s="15"/>
      <c r="P991" s="15"/>
      <c r="Q991" s="217"/>
      <c r="R991" s="15"/>
      <c r="S991" s="15"/>
      <c r="T991" s="15"/>
    </row>
    <row r="992" spans="1:20" ht="24.75" customHeight="1">
      <c r="A992" s="15"/>
      <c r="B992" s="15"/>
      <c r="C992" s="15"/>
      <c r="D992" s="15"/>
      <c r="E992" s="198"/>
      <c r="F992" s="15"/>
      <c r="G992" s="15"/>
      <c r="H992" s="15"/>
      <c r="M992" s="15"/>
      <c r="N992" s="15"/>
      <c r="O992" s="15"/>
      <c r="P992" s="15"/>
      <c r="Q992" s="217"/>
      <c r="R992" s="15"/>
      <c r="S992" s="15"/>
      <c r="T992" s="15"/>
    </row>
    <row r="993" spans="1:20" ht="24.75" customHeight="1">
      <c r="A993" s="15"/>
      <c r="B993" s="15"/>
      <c r="C993" s="15"/>
      <c r="D993" s="15"/>
      <c r="E993" s="198"/>
      <c r="F993" s="15"/>
      <c r="G993" s="15"/>
      <c r="H993" s="15"/>
      <c r="M993" s="15"/>
      <c r="N993" s="15"/>
      <c r="O993" s="15"/>
      <c r="P993" s="15"/>
      <c r="Q993" s="217"/>
      <c r="R993" s="15"/>
      <c r="S993" s="15"/>
      <c r="T993" s="15"/>
    </row>
    <row r="994" spans="1:20" ht="24.75" customHeight="1">
      <c r="A994" s="15"/>
      <c r="B994" s="15"/>
      <c r="C994" s="15"/>
      <c r="D994" s="15"/>
      <c r="E994" s="198"/>
      <c r="F994" s="15"/>
      <c r="G994" s="15"/>
      <c r="H994" s="15"/>
      <c r="M994" s="15"/>
      <c r="N994" s="15"/>
      <c r="O994" s="15"/>
      <c r="P994" s="15"/>
      <c r="Q994" s="217"/>
      <c r="R994" s="15"/>
      <c r="S994" s="15"/>
      <c r="T994" s="15"/>
    </row>
    <row r="995" spans="1:20" ht="24.75" customHeight="1">
      <c r="A995" s="15"/>
      <c r="B995" s="15"/>
      <c r="C995" s="15"/>
      <c r="D995" s="15"/>
      <c r="E995" s="198"/>
      <c r="F995" s="15"/>
      <c r="G995" s="15"/>
      <c r="H995" s="15"/>
      <c r="M995" s="15"/>
      <c r="N995" s="15"/>
      <c r="O995" s="15"/>
      <c r="P995" s="15"/>
      <c r="Q995" s="217"/>
      <c r="R995" s="15"/>
      <c r="S995" s="15"/>
      <c r="T995" s="15"/>
    </row>
    <row r="996" spans="1:20" ht="24.75" customHeight="1">
      <c r="A996" s="15"/>
      <c r="B996" s="15"/>
      <c r="C996" s="15"/>
      <c r="D996" s="15"/>
      <c r="E996" s="198"/>
      <c r="F996" s="15"/>
      <c r="G996" s="15"/>
      <c r="H996" s="15"/>
      <c r="M996" s="15"/>
      <c r="N996" s="15"/>
      <c r="O996" s="15"/>
      <c r="P996" s="15"/>
      <c r="Q996" s="217"/>
      <c r="R996" s="15"/>
      <c r="S996" s="15"/>
      <c r="T996" s="15"/>
    </row>
    <row r="997" spans="1:20" ht="24.75" customHeight="1">
      <c r="A997" s="15"/>
      <c r="B997" s="15"/>
      <c r="C997" s="15"/>
      <c r="D997" s="15"/>
      <c r="E997" s="198"/>
      <c r="F997" s="15"/>
      <c r="G997" s="15"/>
      <c r="H997" s="15"/>
      <c r="M997" s="15"/>
      <c r="N997" s="15"/>
      <c r="O997" s="15"/>
      <c r="P997" s="15"/>
      <c r="Q997" s="217"/>
      <c r="R997" s="15"/>
      <c r="S997" s="15"/>
      <c r="T997" s="15"/>
    </row>
    <row r="998" spans="1:20" ht="24.75" customHeight="1">
      <c r="A998" s="15"/>
      <c r="B998" s="15"/>
      <c r="C998" s="15"/>
      <c r="D998" s="15"/>
      <c r="E998" s="198"/>
      <c r="F998" s="15"/>
      <c r="G998" s="15"/>
      <c r="H998" s="15"/>
      <c r="M998" s="15"/>
      <c r="N998" s="15"/>
      <c r="O998" s="15"/>
      <c r="P998" s="15"/>
      <c r="Q998" s="217"/>
      <c r="R998" s="15"/>
      <c r="S998" s="15"/>
      <c r="T998" s="15"/>
    </row>
    <row r="999" spans="1:20" ht="24.75" customHeight="1">
      <c r="A999" s="15"/>
      <c r="B999" s="15"/>
      <c r="C999" s="15"/>
      <c r="D999" s="15"/>
      <c r="E999" s="198"/>
      <c r="F999" s="15"/>
      <c r="G999" s="15"/>
      <c r="H999" s="15"/>
      <c r="M999" s="15"/>
      <c r="N999" s="15"/>
      <c r="O999" s="15"/>
      <c r="P999" s="15"/>
      <c r="Q999" s="217"/>
      <c r="R999" s="15"/>
      <c r="S999" s="15"/>
      <c r="T999" s="15"/>
    </row>
    <row r="1000" spans="1:20" ht="24.75" customHeight="1">
      <c r="A1000" s="15"/>
      <c r="B1000" s="15"/>
      <c r="C1000" s="15"/>
      <c r="D1000" s="15"/>
      <c r="E1000" s="198"/>
      <c r="F1000" s="15"/>
      <c r="G1000" s="15"/>
      <c r="H1000" s="15"/>
      <c r="M1000" s="15"/>
      <c r="N1000" s="15"/>
      <c r="O1000" s="15"/>
      <c r="P1000" s="15"/>
      <c r="Q1000" s="217"/>
      <c r="R1000" s="15"/>
      <c r="S1000" s="15"/>
      <c r="T1000" s="15"/>
    </row>
    <row r="1001" spans="1:20" ht="24.75" customHeight="1">
      <c r="A1001" s="15"/>
      <c r="B1001" s="15"/>
      <c r="C1001" s="15"/>
      <c r="D1001" s="15"/>
      <c r="E1001" s="198"/>
      <c r="F1001" s="15"/>
      <c r="G1001" s="15"/>
      <c r="H1001" s="15"/>
      <c r="M1001" s="15"/>
      <c r="N1001" s="15"/>
      <c r="O1001" s="15"/>
      <c r="P1001" s="15"/>
      <c r="Q1001" s="217"/>
      <c r="R1001" s="15"/>
      <c r="S1001" s="15"/>
      <c r="T1001" s="15"/>
    </row>
    <row r="1002" spans="1:20" ht="24.75" customHeight="1">
      <c r="C1002" s="15"/>
      <c r="D1002" s="15"/>
      <c r="O1002" s="15"/>
      <c r="P1002" s="15"/>
    </row>
    <row r="1003" spans="1:20" ht="24.75" customHeight="1">
      <c r="C1003" s="15"/>
      <c r="D1003" s="15"/>
      <c r="O1003" s="15"/>
      <c r="P1003" s="15"/>
    </row>
    <row r="1004" spans="1:20" ht="24.75" customHeight="1">
      <c r="C1004" s="15"/>
      <c r="D1004" s="15"/>
      <c r="O1004" s="15"/>
      <c r="P1004" s="15"/>
    </row>
    <row r="1005" spans="1:20" ht="24.75" customHeight="1">
      <c r="C1005" s="15"/>
      <c r="D1005" s="15"/>
      <c r="O1005" s="15"/>
      <c r="P1005" s="15"/>
    </row>
  </sheetData>
  <mergeCells count="36">
    <mergeCell ref="N40:N41"/>
    <mergeCell ref="N50:N52"/>
    <mergeCell ref="N60:N62"/>
    <mergeCell ref="N23:N26"/>
    <mergeCell ref="N27:N28"/>
    <mergeCell ref="N29:N31"/>
    <mergeCell ref="N32:N33"/>
    <mergeCell ref="N35:N37"/>
    <mergeCell ref="N5:N6"/>
    <mergeCell ref="N7:N9"/>
    <mergeCell ref="N10:N12"/>
    <mergeCell ref="N16:N18"/>
    <mergeCell ref="N20:N21"/>
    <mergeCell ref="M1:M4"/>
    <mergeCell ref="N1:N4"/>
    <mergeCell ref="O1:O4"/>
    <mergeCell ref="P1:T1"/>
    <mergeCell ref="P2:T3"/>
    <mergeCell ref="B60:B62"/>
    <mergeCell ref="B7:B9"/>
    <mergeCell ref="B10:B12"/>
    <mergeCell ref="B16:B18"/>
    <mergeCell ref="B20:B21"/>
    <mergeCell ref="B23:B26"/>
    <mergeCell ref="B27:B28"/>
    <mergeCell ref="B29:B31"/>
    <mergeCell ref="B32:B33"/>
    <mergeCell ref="B35:B37"/>
    <mergeCell ref="B40:B41"/>
    <mergeCell ref="B50:B52"/>
    <mergeCell ref="B5:B6"/>
    <mergeCell ref="A1:A4"/>
    <mergeCell ref="B1:B4"/>
    <mergeCell ref="C1:C4"/>
    <mergeCell ref="D1:H1"/>
    <mergeCell ref="D2:H3"/>
  </mergeCells>
  <conditionalFormatting sqref="E5:E67">
    <cfRule type="expression" dxfId="1" priority="2">
      <formula>$E$5:$E$67&lt;&gt;$G$5:$G$67</formula>
    </cfRule>
  </conditionalFormatting>
  <conditionalFormatting sqref="G5:G31 G33:G67">
    <cfRule type="expression" dxfId="0" priority="1">
      <formula>$E5&lt;&gt;$G5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TRANSFER</vt:lpstr>
      <vt:lpstr>SUMMARY</vt:lpstr>
      <vt:lpstr>TIỀN MẶT</vt:lpstr>
      <vt:lpstr>MOMO</vt:lpstr>
      <vt:lpstr>GRAB</vt:lpstr>
      <vt:lpstr>GRAB_PIVOT</vt:lpstr>
      <vt:lpstr>BE</vt:lpstr>
      <vt:lpstr>BE_DUONG</vt:lpstr>
      <vt:lpstr>BE_CA</vt:lpstr>
      <vt:lpstr>ZALO-PAY</vt:lpstr>
      <vt:lpstr>ZALO_PIVOT</vt:lpstr>
      <vt:lpstr>XANHSM</vt:lpstr>
      <vt:lpstr>XANH_PIVOT</vt:lpstr>
      <vt:lpstr>VN-PAY</vt:lpstr>
      <vt:lpstr>VNPAY_PIVOT</vt:lpstr>
      <vt:lpstr>SHOPEE</vt:lpstr>
      <vt:lpstr>SHOPEE_PIVOT</vt:lpstr>
      <vt:lpstr>lưu dữ liệu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Trương Nguyễn Khánh</dc:creator>
  <cp:lastModifiedBy>Vip</cp:lastModifiedBy>
  <dcterms:created xsi:type="dcterms:W3CDTF">2025-09-07T02:58:39Z</dcterms:created>
  <dcterms:modified xsi:type="dcterms:W3CDTF">2025-10-17T03:21:08Z</dcterms:modified>
</cp:coreProperties>
</file>