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399" documentId="8_{050AFC0B-4AB8-4CA8-82E3-C6EC7D3D2882}" xr6:coauthVersionLast="47" xr6:coauthVersionMax="47" xr10:uidLastSave="{E7748C3D-DD1B-41D5-B01C-F4AE58B3921A}"/>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Time'!$A$1:$G$8948</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<sst xmlns="http://schemas.openxmlformats.org/spreadsheetml/2006/main" count="136960" uniqueCount="16874">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</sst>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48" tableType="queryTable" totalsRowShown="0">
  <autoFilter ref="A1:G894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0" t="s">
        <v>312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0" t="s">
        <v>62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v>45820.500428240739</v>
      </c>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v>45820.500532407408</v>
      </c>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c r="AG1196" s="30" t="s">
        <v>62</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v>45820.497939814813</v>
      </c>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242</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88</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88</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88</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88</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88</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88</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88</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88</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88</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88</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88</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88</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88</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119</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v>45820.49596064815</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151</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v>45820.495995370373</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151</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c r="AB2691" s="4" t="s">
        <v>60</v>
      </c>
      <c r="AC2691" s="4">
        <v>45822</v>
      </c>
      <c r="AD2691" s="4">
        <v>45824</v>
      </c>
      <c r="AE2691" s="4" t="s">
        <v>10407</v>
      </c>
      <c r="AF2691" s="4"/>
      <c r="AG2691" s="30" t="s">
        <v>97</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48"/>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row r="8944" spans="1:7" x14ac:dyDescent="0.25">
      <c r="A8944" s="27" t="s">
        <v>16869</v>
      </c>
      <c r="B8944" s="27" t="s">
        <v>15149</v>
      </c>
      <c r="C8944" s="27" t="s">
        <v>1009</v>
      </c>
      <c r="D8944" s="27" t="s">
        <v>1021</v>
      </c>
      <c r="E8944" s="24">
        <v>45820.49596064815</v>
      </c>
      <c r="F8944" s="27" t="s">
        <v>1011</v>
      </c>
      <c r="G8944" s="24">
        <v>45820.49596064815</v>
      </c>
    </row>
    <row r="8945" spans="1:7" x14ac:dyDescent="0.25">
      <c r="A8945" s="27" t="s">
        <v>16870</v>
      </c>
      <c r="B8945" s="27" t="s">
        <v>15154</v>
      </c>
      <c r="C8945" s="27" t="s">
        <v>1009</v>
      </c>
      <c r="D8945" s="27" t="s">
        <v>1021</v>
      </c>
      <c r="E8945" s="24">
        <v>45820.495995370373</v>
      </c>
      <c r="F8945" s="27" t="s">
        <v>1011</v>
      </c>
      <c r="G8945" s="24">
        <v>45820.495995370373</v>
      </c>
    </row>
    <row r="8946" spans="1:7" x14ac:dyDescent="0.25">
      <c r="A8946" s="27" t="s">
        <v>16871</v>
      </c>
      <c r="B8946" s="27" t="s">
        <v>12697</v>
      </c>
      <c r="C8946" s="27" t="s">
        <v>1017</v>
      </c>
      <c r="D8946" s="27" t="s">
        <v>1030</v>
      </c>
      <c r="E8946" s="24">
        <v>45820.497939814813</v>
      </c>
      <c r="F8946" s="27" t="s">
        <v>1011</v>
      </c>
      <c r="G8946" s="24">
        <v>45820.497939814813</v>
      </c>
    </row>
    <row r="8947" spans="1:7" x14ac:dyDescent="0.25">
      <c r="A8947" s="27" t="s">
        <v>16872</v>
      </c>
      <c r="B8947" s="27" t="s">
        <v>6467</v>
      </c>
      <c r="C8947" s="27" t="s">
        <v>1019</v>
      </c>
      <c r="D8947" s="27" t="s">
        <v>256</v>
      </c>
      <c r="E8947" s="24">
        <v>45820.500428240739</v>
      </c>
      <c r="F8947" s="27" t="s">
        <v>1011</v>
      </c>
      <c r="G8947" s="24">
        <v>45820.500428240739</v>
      </c>
    </row>
    <row r="8948" spans="1:7" x14ac:dyDescent="0.25">
      <c r="A8948" s="27" t="s">
        <v>16873</v>
      </c>
      <c r="B8948" s="27" t="s">
        <v>6472</v>
      </c>
      <c r="C8948" s="27" t="s">
        <v>1019</v>
      </c>
      <c r="D8948" s="27" t="s">
        <v>256</v>
      </c>
      <c r="E8948" s="24">
        <v>45820.500532407408</v>
      </c>
      <c r="F8948" s="27" t="s">
        <v>1011</v>
      </c>
      <c r="G8948" s="24">
        <v>45820.500532407408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32</v>
      </c>
    </row>
    <row r="3" spans="1:12" x14ac:dyDescent="0.25">
      <c r="A3" s="12" t="s">
        <v>72</v>
      </c>
      <c r="B3" s="19">
        <f ca="1">SUMIFS('Data Power app'!$G:$G,'Data Power app'!L:L,"&gt;"&amp;$I$2,'Data Power app'!F:F,Report!$A3)</f>
        <v>61932</v>
      </c>
      <c r="C3" s="19">
        <f ca="1">SUMIFS('Data Power app'!$G:$G,'Data Power app'!N:N,"&gt;"&amp;$I$2,'Data Power app'!$F:$F,Report!$A3)</f>
        <v>0</v>
      </c>
      <c r="D3" s="19">
        <f ca="1">SUMIFS('Data Power app'!$G:$G,'Data Power app'!V:V,"&gt;"&amp;$I$2,'Data Power app'!$F:$F,Report!$A3)</f>
        <v>0</v>
      </c>
      <c r="E3" s="19">
        <f ca="1">SUMIFS('Data Power app'!$G:$G,'Data Power app'!AA:AA,"&gt;"&amp;$I$2,'Data Power app'!$F:$F,Report!$A3)</f>
        <v>64768</v>
      </c>
      <c r="F3" s="20">
        <f ca="1">SUMIFS('Data Power app'!$G:$G,'Data Power app'!AF:AF,"="&amp;$I$2,'Data Power app'!$F:$F,Report!$A3)</f>
        <v>184897</v>
      </c>
      <c r="I3" s="1">
        <f ca="1">IF(HOUR(NOW())&gt;6,TODAY(),TODAY()-1)</f>
        <v>45820</v>
      </c>
    </row>
    <row r="4" spans="1:12" x14ac:dyDescent="0.25">
      <c r="A4" s="12" t="s">
        <v>59</v>
      </c>
      <c r="B4" s="19">
        <f ca="1">SUMIFS('Data Power app'!$G:$G,'Data Power app'!L:L,"&gt;"&amp;$I$2,'Data Power app'!F:F,Report!$A4)</f>
        <v>24712</v>
      </c>
      <c r="C4" s="19">
        <f ca="1">SUMIFS('Data Power app'!$G:$G,'Data Power app'!N:N,"&gt;"&amp;$I$2,'Data Power app'!F:F,Report!$A4)</f>
        <v>57385</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119314</v>
      </c>
    </row>
    <row r="5" spans="1:12" x14ac:dyDescent="0.25">
      <c r="A5" s="21" t="s">
        <v>1230</v>
      </c>
      <c r="B5" s="22">
        <f ca="1">SUM(B3:B4)</f>
        <v>86644</v>
      </c>
      <c r="C5" s="22">
        <f t="shared" ref="C5:F5" ca="1" si="0">SUM(C3:C4)</f>
        <v>57385</v>
      </c>
      <c r="D5" s="22">
        <f t="shared" ca="1" si="0"/>
        <v>60813</v>
      </c>
      <c r="E5" s="22">
        <f t="shared" ca="1" si="0"/>
        <v>71915</v>
      </c>
      <c r="F5" s="23">
        <f t="shared" ca="1" si="0"/>
        <v>304211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2025-06-12T05:35:39Z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